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35"/>
  </bookViews>
  <sheets>
    <sheet name="NCDC-პროექტი" sheetId="1" r:id="rId1"/>
  </sheets>
  <definedNames>
    <definedName name="_xlnm._FilterDatabase" localSheetId="0" hidden="1">'NCDC-პროექტი'!$A$2:$J$305</definedName>
  </definedNames>
  <calcPr calcId="145621"/>
</workbook>
</file>

<file path=xl/calcChain.xml><?xml version="1.0" encoding="utf-8"?>
<calcChain xmlns="http://schemas.openxmlformats.org/spreadsheetml/2006/main">
  <c r="E352" i="1" l="1"/>
  <c r="F301" i="1" l="1"/>
  <c r="J300" i="1"/>
  <c r="I300" i="1"/>
  <c r="D278" i="1"/>
  <c r="D302" i="1" s="1"/>
  <c r="E266" i="1"/>
  <c r="E299" i="1" s="1"/>
  <c r="D266" i="1"/>
  <c r="D299" i="1" s="1"/>
  <c r="D291" i="1"/>
  <c r="D303" i="1" s="1"/>
  <c r="C303" i="1"/>
  <c r="F278" i="1"/>
  <c r="F302" i="1" s="1"/>
  <c r="J264" i="1"/>
  <c r="I264" i="1"/>
  <c r="J259" i="1"/>
  <c r="I259" i="1"/>
  <c r="J254" i="1"/>
  <c r="I254" i="1"/>
  <c r="J249" i="1"/>
  <c r="I249" i="1"/>
  <c r="I195" i="1"/>
  <c r="J195" i="1"/>
  <c r="J190" i="1"/>
  <c r="I190" i="1"/>
  <c r="J185" i="1"/>
  <c r="I185" i="1"/>
  <c r="J179" i="1"/>
  <c r="I179" i="1"/>
  <c r="J173" i="1"/>
  <c r="I173" i="1"/>
  <c r="J104" i="1"/>
  <c r="I104" i="1"/>
  <c r="J100" i="1"/>
  <c r="I100" i="1"/>
  <c r="J95" i="1"/>
  <c r="I95" i="1"/>
  <c r="J88" i="1"/>
  <c r="I88" i="1"/>
  <c r="J84" i="1"/>
  <c r="I84" i="1"/>
  <c r="J80" i="1"/>
  <c r="I80" i="1"/>
  <c r="J74" i="1"/>
  <c r="I74" i="1"/>
  <c r="J69" i="1"/>
  <c r="I69" i="1"/>
  <c r="J65" i="1"/>
  <c r="I65" i="1"/>
  <c r="J61" i="1"/>
  <c r="I61" i="1"/>
  <c r="J51" i="1"/>
  <c r="I51" i="1"/>
  <c r="J50" i="1"/>
  <c r="I50" i="1"/>
  <c r="I48" i="1"/>
  <c r="J48" i="1"/>
  <c r="J39" i="1"/>
  <c r="I39" i="1"/>
  <c r="I28" i="1"/>
  <c r="J28" i="1"/>
  <c r="I25" i="1"/>
  <c r="J25" i="1"/>
  <c r="F4" i="1"/>
  <c r="F266" i="1" s="1"/>
  <c r="F299" i="1" s="1"/>
  <c r="F291" i="1"/>
  <c r="F303" i="1" s="1"/>
  <c r="F304" i="1" l="1"/>
  <c r="H266" i="1"/>
  <c r="I299" i="1"/>
  <c r="D304" i="1"/>
  <c r="J299" i="1"/>
  <c r="E291" i="1" l="1"/>
  <c r="E303" i="1" s="1"/>
  <c r="E278" i="1"/>
  <c r="E302" i="1" s="1"/>
  <c r="E304" i="1" l="1"/>
  <c r="C262" i="1"/>
  <c r="C257" i="1"/>
  <c r="C252" i="1"/>
  <c r="C247" i="1"/>
  <c r="C240" i="1"/>
  <c r="C235" i="1"/>
  <c r="C230" i="1"/>
  <c r="C225" i="1"/>
  <c r="C220" i="1"/>
  <c r="C215" i="1"/>
  <c r="C210" i="1"/>
  <c r="C205" i="1"/>
  <c r="C200" i="1"/>
  <c r="C193" i="1"/>
  <c r="C188" i="1"/>
  <c r="C183" i="1"/>
  <c r="C177" i="1"/>
  <c r="C171" i="1"/>
  <c r="C166" i="1"/>
  <c r="C162" i="1"/>
  <c r="C159" i="1"/>
  <c r="C155" i="1"/>
  <c r="C151" i="1"/>
  <c r="C147" i="1"/>
  <c r="C141" i="1"/>
  <c r="C138" i="1"/>
  <c r="C134" i="1"/>
  <c r="C131" i="1"/>
  <c r="C127" i="1"/>
  <c r="C123" i="1"/>
  <c r="C119" i="1"/>
  <c r="C115" i="1"/>
  <c r="C109" i="1"/>
  <c r="C102" i="1"/>
  <c r="C98" i="1"/>
  <c r="C93" i="1"/>
  <c r="C87" i="1"/>
  <c r="C83" i="1"/>
  <c r="C79" i="1"/>
  <c r="C73" i="1"/>
  <c r="C67" i="1"/>
  <c r="C63" i="1"/>
  <c r="C59" i="1"/>
  <c r="C52" i="1"/>
  <c r="C47" i="1"/>
  <c r="C43" i="1"/>
  <c r="C37" i="1"/>
  <c r="C33" i="1"/>
  <c r="C29" i="1"/>
  <c r="C24" i="1"/>
  <c r="C20" i="1"/>
  <c r="J20" i="1" s="1"/>
  <c r="C12" i="1"/>
  <c r="C3" i="1"/>
  <c r="J30" i="1" l="1"/>
  <c r="I30" i="1"/>
  <c r="J34" i="1"/>
  <c r="I34" i="1"/>
  <c r="J53" i="1"/>
  <c r="I53" i="1"/>
  <c r="J44" i="1"/>
  <c r="I44" i="1"/>
  <c r="C145" i="1"/>
  <c r="C169" i="1"/>
  <c r="C41" i="1"/>
  <c r="C113" i="1"/>
  <c r="C245" i="1"/>
  <c r="C57" i="1"/>
  <c r="C198" i="1"/>
  <c r="C18" i="1"/>
  <c r="C77" i="1"/>
  <c r="C71" i="1" s="1"/>
  <c r="C91" i="1"/>
  <c r="C16" i="1" l="1"/>
  <c r="C107" i="1"/>
  <c r="C266" i="1" l="1"/>
</calcChain>
</file>

<file path=xl/comments1.xml><?xml version="1.0" encoding="utf-8"?>
<comments xmlns="http://schemas.openxmlformats.org/spreadsheetml/2006/main">
  <authors>
    <author>Giorgi Gomareli</author>
  </authors>
  <commentList>
    <comment ref="F4" authorId="0">
      <text>
        <r>
          <rPr>
            <b/>
            <sz val="9"/>
            <color indexed="81"/>
            <rFont val="Tahoma"/>
            <family val="2"/>
            <charset val="204"/>
          </rPr>
          <t>Giorgi Gomareli:</t>
        </r>
        <r>
          <rPr>
            <sz val="9"/>
            <color indexed="81"/>
            <rFont val="Tahoma"/>
            <family val="2"/>
            <charset val="204"/>
          </rPr>
          <t xml:space="preserve">
+15 მოსასვენებელი და სველი წერტილი</t>
        </r>
      </text>
    </comment>
    <comment ref="F271" authorId="0">
      <text>
        <r>
          <rPr>
            <b/>
            <sz val="9"/>
            <color indexed="81"/>
            <rFont val="Tahoma"/>
            <family val="2"/>
            <charset val="204"/>
          </rPr>
          <t>Giorgi Gomareli:</t>
        </r>
        <r>
          <rPr>
            <sz val="9"/>
            <color indexed="81"/>
            <rFont val="Tahoma"/>
            <family val="2"/>
            <charset val="204"/>
          </rPr>
          <t xml:space="preserve">
დიდად არ გვიცვლის სურათს, ამის დაკორექტირება, თუმცა ერთი მიდგომით დავაკორექტირე და გავუსწორე სამმართველოს უფროსის ფართს</t>
        </r>
      </text>
    </comment>
    <comment ref="F290" authorId="0">
      <text>
        <r>
          <rPr>
            <b/>
            <sz val="9"/>
            <color indexed="81"/>
            <rFont val="Tahoma"/>
            <family val="2"/>
            <charset val="204"/>
          </rPr>
          <t>Giorgi Gomareli:</t>
        </r>
        <r>
          <rPr>
            <sz val="9"/>
            <color indexed="81"/>
            <rFont val="Tahoma"/>
            <family val="2"/>
            <charset val="204"/>
          </rPr>
          <t xml:space="preserve">
საერთო სასადილო ხომ იგეგმება და მე ვფიქრობ ეს ფართი ზედმეტია (თუმცა, თუ ამ ორგანიზაციასთან რამე შეთანხმება  არ გაქვთ აღნიშნულ ფართებთან დაკავშირებით, გავითვალისწინოთ)</t>
        </r>
      </text>
    </comment>
  </commentList>
</comments>
</file>

<file path=xl/sharedStrings.xml><?xml version="1.0" encoding="utf-8"?>
<sst xmlns="http://schemas.openxmlformats.org/spreadsheetml/2006/main" count="383" uniqueCount="177">
  <si>
    <t xml:space="preserve">თანამდებობის
დასახელება </t>
  </si>
  <si>
    <t xml:space="preserve">საშტატო
ერთეული </t>
  </si>
  <si>
    <t>I</t>
  </si>
  <si>
    <t>ადმინისტრაცია</t>
  </si>
  <si>
    <t>გენერალური დირექტორი</t>
  </si>
  <si>
    <t>გენერალური დირექტორის მოადგილე</t>
  </si>
  <si>
    <t>გენერალური დირექტორის მოადგილე მეცნიერების დარგში</t>
  </si>
  <si>
    <t>მრჩეველი/სწავლული მდივანი</t>
  </si>
  <si>
    <t>მრჩეველი</t>
  </si>
  <si>
    <t>II</t>
  </si>
  <si>
    <t>შიდა აუდიტის განყოფილება</t>
  </si>
  <si>
    <t>განყოფილების უფროსი</t>
  </si>
  <si>
    <t>მთავარი სპეციალისტი</t>
  </si>
  <si>
    <t>უფროსი სპეციალისტი</t>
  </si>
  <si>
    <t>III</t>
  </si>
  <si>
    <t>ადმინისტრაციული დეპარტამენტი</t>
  </si>
  <si>
    <t>დეპარტამენტის უფროსი</t>
  </si>
  <si>
    <t>აპარატი</t>
  </si>
  <si>
    <t>სამმართველოს უფროსი</t>
  </si>
  <si>
    <t>1.1.</t>
  </si>
  <si>
    <t>ადამიანური რესურსების მართვის განყოფილება</t>
  </si>
  <si>
    <t>1.2.</t>
  </si>
  <si>
    <t>საზოგადოებასთან/მასმედიასთან ურთიერთობის განყოფილება</t>
  </si>
  <si>
    <t>სპეციალისტი (ცხელი ხაზი)</t>
  </si>
  <si>
    <t>1.3.</t>
  </si>
  <si>
    <t>საორგანიზაციო /პროტოკოლის განყოფილება</t>
  </si>
  <si>
    <t>1.4.</t>
  </si>
  <si>
    <t>საქმისწარმოების განყოფილება</t>
  </si>
  <si>
    <t>იურიდიული სამმართველო</t>
  </si>
  <si>
    <t>სპეციალისტი</t>
  </si>
  <si>
    <t>ტექნიკური უზრუნველყოფის და ლოგისტიკის სამმართველო</t>
  </si>
  <si>
    <t>3.1.</t>
  </si>
  <si>
    <t>ინფორმაციული ტექნოლოგიების და ელექტრონული საზჯანდაცვის განყოფილება</t>
  </si>
  <si>
    <t>3.2.</t>
  </si>
  <si>
    <t>ტექნიკური მომსახურების განყოფილება</t>
  </si>
  <si>
    <t>3.3.</t>
  </si>
  <si>
    <t>ლოგისტიკის განყოფილება</t>
  </si>
  <si>
    <t>IV</t>
  </si>
  <si>
    <t>საფინანსო-ეკონომიკური დეპარტამენტი</t>
  </si>
  <si>
    <t>საფინანსო სამმართველო</t>
  </si>
  <si>
    <t>ბუღალტრული აღრიცხვა-ანგარიშგების სამმართველო</t>
  </si>
  <si>
    <t>შესყიდვების სამმართველო</t>
  </si>
  <si>
    <t>V</t>
  </si>
  <si>
    <t>საზოგადოებრივი ჯანრთელობის პოლიტიკის და ანალიზის განყოფილება</t>
  </si>
  <si>
    <t>სახელმწიფო პროგრამების სამმართველო</t>
  </si>
  <si>
    <t>2.1.</t>
  </si>
  <si>
    <t>საზოგადოებრივი ჯანრთელობის პროგრამების მართვის განყოფილება</t>
  </si>
  <si>
    <t>ანგარიშგების განყოფილება</t>
  </si>
  <si>
    <t>2.2.</t>
  </si>
  <si>
    <t>რეგიონული მართვის განყოფილება</t>
  </si>
  <si>
    <t xml:space="preserve">VI </t>
  </si>
  <si>
    <t>სამედიცინო სტატისტიკის დეპარტამენტი</t>
  </si>
  <si>
    <t>რუტინული სტატატისტიკის სამმართველო</t>
  </si>
  <si>
    <t>რეგისტრების წარმოების და კლასიფიკატორების სამმართველო</t>
  </si>
  <si>
    <t>მონაცემთა ანალიზის, წარდგენის და ბიოსტატისტიკის სამმართველო</t>
  </si>
  <si>
    <t>VII</t>
  </si>
  <si>
    <t xml:space="preserve">ლუგარის სჯ კვლევითი ცენტრი                                                           </t>
  </si>
  <si>
    <t>ცენტრის მენეჯერი</t>
  </si>
  <si>
    <t>ჯსწ, EIDSS, "ერთიანი ჯანმრთელობის"  და საგანგებო სიტუაციების მზადყოფნის და რეაგირების სამმართველო</t>
  </si>
  <si>
    <t>ბიოუსაფრთხოების და განსაკუთრებით საშიში პათოგენების დეპარტამენტი</t>
  </si>
  <si>
    <t>ბიოლოგიური უსაფრთხოების განყოფილება</t>
  </si>
  <si>
    <t xml:space="preserve">ხარისხის კონტროლის განყოფილება                                                                                </t>
  </si>
  <si>
    <t>2.3.</t>
  </si>
  <si>
    <t xml:space="preserve">ბაქტერიების და ვირუსების ეროვნული კოლექცია (საცავი) </t>
  </si>
  <si>
    <t>დამხმარე სპეციალისტი</t>
  </si>
  <si>
    <t>2.4.</t>
  </si>
  <si>
    <t xml:space="preserve">განსაკუთრებით საშიში პათოგენების ლაბორატორია                                                                                                                           </t>
  </si>
  <si>
    <t>2.5.</t>
  </si>
  <si>
    <t>ვივარიუმი</t>
  </si>
  <si>
    <t>2.6.</t>
  </si>
  <si>
    <t xml:space="preserve"> ბაქტერიოლოგიური ლაბორატორია (ენტერო, რესპირატორული პათოგენების, მიკოლოგიის ჯგუფები)  </t>
  </si>
  <si>
    <t>2.7.</t>
  </si>
  <si>
    <t xml:space="preserve">ანალიზების მიმღები და დამუშავების ჯგუფი  </t>
  </si>
  <si>
    <t>2.8.</t>
  </si>
  <si>
    <t xml:space="preserve"> ზოოენტომოლოგიის ჯგუფი                                                                                      </t>
  </si>
  <si>
    <t>ვირუსოლოგიის და მოლეკულური ბიოლოგიის დეპარტამენტი</t>
  </si>
  <si>
    <t xml:space="preserve">გრიპის და რესპირატორული ვირუსების ლაბორატორია </t>
  </si>
  <si>
    <t xml:space="preserve">პოლიომიელიტის და ენტეროვირუსების ლაბორატორია </t>
  </si>
  <si>
    <t xml:space="preserve"> ქსოვილოვანი კულტურების ლაბორატორია</t>
  </si>
  <si>
    <t>3.4.</t>
  </si>
  <si>
    <t xml:space="preserve">სეროლოგიური ლაბორატორია (წითელა–წითურას და როტავირუსების ჯგუფები )        </t>
  </si>
  <si>
    <t xml:space="preserve">გენომის ლაბორატორია </t>
  </si>
  <si>
    <t>ლაბორატორიის უფროსი</t>
  </si>
  <si>
    <t xml:space="preserve">სამეცნიერო გრანტების და პროექტების მოძიების და მართვის განყოფილება                </t>
  </si>
  <si>
    <t>VIII</t>
  </si>
  <si>
    <t>გადამდებ დაავადებათა დეპარტამენტი</t>
  </si>
  <si>
    <t xml:space="preserve">აივ/შიდსი, ტუბერკულოზის, სგგდ და ჰეპატიტების სამმართველო             </t>
  </si>
  <si>
    <t>მართვადი, რესპირატორული და ზოონოზური დაავადებების სამმართველო</t>
  </si>
  <si>
    <t>ნოზოკომიური, აღმოცენებადი, წყლით და საკვებით გადაცემადი დაავადებების და პარაზიტოლოგიის სამმართველო</t>
  </si>
  <si>
    <t xml:space="preserve">იმუნოპროფილაქტიკის დაგეგმვის და მონიტორინგის სამმართველო          </t>
  </si>
  <si>
    <t xml:space="preserve">ვაქცინების ექსპედიციის და ცივი ჯაჭვის სამმართველო                                 </t>
  </si>
  <si>
    <t>IX</t>
  </si>
  <si>
    <t>რეგიონული ლაბორატორიული დეპარტამენტი</t>
  </si>
  <si>
    <t>იმერეთის სამმართველო</t>
  </si>
  <si>
    <t>აჭარის სამმართველო</t>
  </si>
  <si>
    <t>ფოთის განყოფილება</t>
  </si>
  <si>
    <t>სამეგრელო-ზემო სვანეთის განყოფილება</t>
  </si>
  <si>
    <t>რაჭა-ლეჩხუმი-ქვემო სვანეთის განყოფილება</t>
  </si>
  <si>
    <t>სამცხე-ჯავახეთის განყოფილება</t>
  </si>
  <si>
    <t>კახეთის განყოფილება</t>
  </si>
  <si>
    <t>გურიის განყოფილება</t>
  </si>
  <si>
    <t>შიდა ქართლის განყოფილება</t>
  </si>
  <si>
    <t>X</t>
  </si>
  <si>
    <t>არაგადამდებ დაავადებათა დეპარტამენტი</t>
  </si>
  <si>
    <t>ქრონიკული დაავადებების სამმართველო</t>
  </si>
  <si>
    <t xml:space="preserve"> დედათა და ბავშვთა ჯანმრთელობის სამმართველო</t>
  </si>
  <si>
    <t>ჯანმრთელობის ხელშეწყობის სამმართველო</t>
  </si>
  <si>
    <t>გარემოს ჯანმრთელობის სამმართველო</t>
  </si>
  <si>
    <t>სულ საშტატო ერთეული</t>
  </si>
  <si>
    <t>ოთახების რაოდენობა</t>
  </si>
  <si>
    <t>სავარუდო ფართი (კვ.მ.)</t>
  </si>
  <si>
    <t>საზოგადოებრივი ჯანმრთელობის დეპარტამენტი</t>
  </si>
  <si>
    <t>შენიშვნა</t>
  </si>
  <si>
    <t>ვოლტერ რიდის არმიის კვლევის ინსტიტუტი</t>
  </si>
  <si>
    <t>საწყობი</t>
  </si>
  <si>
    <t>CDC</t>
  </si>
  <si>
    <t>სასწავლო პროგრამის მრჩეველი</t>
  </si>
  <si>
    <t>სამედიცინო ოფიცერი</t>
  </si>
  <si>
    <t>მოადგილე</t>
  </si>
  <si>
    <t>ვეტერინარი</t>
  </si>
  <si>
    <t>იმუნიზაციის საკითხების ექსპერტი</t>
  </si>
  <si>
    <t>სასწავლო ოთახი  25-30 სტუდენტზე</t>
  </si>
  <si>
    <t>სამზარეულო</t>
  </si>
  <si>
    <t>ინდივიდუალური ოფისი</t>
  </si>
  <si>
    <t>კომპიუტერული ქსელი</t>
  </si>
  <si>
    <t>საკონფერენციო 12 ადამიანზე</t>
  </si>
  <si>
    <t>ღია სივრცე 20 სამუშაო ადგილისთვის</t>
  </si>
  <si>
    <t>სველი წ</t>
  </si>
  <si>
    <t>სულ</t>
  </si>
  <si>
    <t>თანამშრომელი</t>
  </si>
  <si>
    <t>XI</t>
  </si>
  <si>
    <t>XII</t>
  </si>
  <si>
    <t>ორგანიზაცია</t>
  </si>
  <si>
    <t>ცენტრის საშტატო ერთეული რეგიონების და ლუგარის ცენტრის გამოკლებით</t>
  </si>
  <si>
    <t>ცენტრის შტატგარეშე თანამშრომლები</t>
  </si>
  <si>
    <t xml:space="preserve">NCDC-ის წარმოდგენილი </t>
  </si>
  <si>
    <t>ფართის რაოდენობა ოპტიმალურია, გთხოვთ ტექნიკური დავალების ჩამოყალიბების მიზნით დაწეროთ ასევე ოთახების სავარაუდო რაოდენობაც</t>
  </si>
  <si>
    <t>საშუალო ფართი წარმოდგენილი</t>
  </si>
  <si>
    <t>რეკომენდაცია</t>
  </si>
  <si>
    <t>სავარაუდო ფართი (კვ.მ.)</t>
  </si>
  <si>
    <t>გამოვაკელი ერთი სათათბირო ოთახი (60მ2) და ერთიც საინტერვიუ (30მ2) ოთახი იმ ლოგიკით, რომ არის ორი დარბაზი დიდი და მცირე, მესამე დარბაზია კიდევ სათათბირო, ანუ ერთდროულად შესაძლებელია 3 მსხვილამშტაბიანი თათბირის წარმოება და კიდევ დამატებით ოთახის შემთხვევაში, შეიძლება დატვირთვა არც ქონდეს ამ ოთახებს. როგორც მოგეხსენებათ სამინისტროში მოქმედებს ორი სათათბირო ოთახი დიდი და მცირე, რომელიც ემსახურება ცენტრალური აპარატის გარდა სოც. მომსახურების სააგენტოს და რეგულირების სააგენტოს, თანამშრომელთა რიცხოვნობის გათვალისწინებით ბევრად მსხვილ მასშტაბებზეა საუბარი. ამდენად ჩემი აზრით ჯობია ეს ორი ოთახი ამოვიღოთ, განსხვავებული პოზიციის შემთხვევაში გთხოვთ ხელახლა გავიაროთ ეს საკითხი</t>
  </si>
  <si>
    <t>პროექტში დამატებით გასათვალისწინებელი აუცილებელი პირობები:</t>
  </si>
  <si>
    <t>გასავლელია სასაწყობე ფართები, რამდენია მათ შორის ცივი ოთახის ფართი, სპეც. მედიკამენტების ფართი და ა.შ.)</t>
  </si>
  <si>
    <t>4. ლიფტების რაოდენობა და საჭიროება გათვალისწინებულ უნდა იქნას შენობის სართულიანობიდან გამომდინარე. საჭიროების შემთხვევაში შეთანხმდეს დამკვეთთან</t>
  </si>
  <si>
    <t>5. პროექტში უნდა აისახოს მიმდებარე ტერიტორიაზე განთავსებულ შენობასთან (ლუგარის ლაბორატორიული ცენტრი) მსუბუქი კონსტრუქციის, ქარისა და წვიმისგან დამცავი მისასვლელი</t>
  </si>
  <si>
    <t>7. შენობის ტექნიკური სპეციფიკაცია და ორგანიზაციულ-ტექნიკური დეტალები (მათ შორის სველი წერტილები, კორიდორები და სხვა), უნდა შეესაბამებოდეს არსებულ სტანდარტებს და  პროექტის დასრულებამდე სრულად უნდა შეთანხმდეს დამკვეთთან</t>
  </si>
  <si>
    <t>სულ სამუშაო ფართობი ადმინისტრაციულ შენობაში</t>
  </si>
  <si>
    <t>6. ადმინისტრაციული შენობის საერთო ფართი უნდა იყოს სავარაუდოდ 5000 - 6000 კვ.მ (სველი წერტილების, კორიდორების და სხვა დამხმარე ფართის გათვალისწინებით)</t>
  </si>
  <si>
    <t>სულ საწყობი (ცალკე შენობა)</t>
  </si>
  <si>
    <t>9. ადმინისტრაციული შენობა და საწყობი განიხილება როგოც ცალ-ცალკე შენობები</t>
  </si>
  <si>
    <t>I. სააგენტო</t>
  </si>
  <si>
    <t>სააგენტო</t>
  </si>
  <si>
    <t>II. ლოჯისტიკა</t>
  </si>
  <si>
    <t>III. იმუნიზაცია</t>
  </si>
  <si>
    <t>მშრალი საწყობი ერთჯერადი ნემსებისთვის</t>
  </si>
  <si>
    <t>სამუშაო ოთახი</t>
  </si>
  <si>
    <t>მშრალი საწყობი მაცივრებისთვის და აპარატურისთვის</t>
  </si>
  <si>
    <r>
      <t>სულ საწყობის ფართობი მ</t>
    </r>
    <r>
      <rPr>
        <b/>
        <vertAlign val="superscript"/>
        <sz val="9"/>
        <color theme="1"/>
        <rFont val="Calibri"/>
        <family val="2"/>
        <charset val="204"/>
        <scheme val="minor"/>
      </rPr>
      <t>2</t>
    </r>
  </si>
  <si>
    <t>მშრალი საწყობი მედიკამენტებისთვის</t>
  </si>
  <si>
    <t>მშრალი საწყობი სხვა საქონელისთვის</t>
  </si>
  <si>
    <r>
      <t>სამინისტროს ცხელი ხაზის ერთ თანამშრომელზე  სამუშაო ფართი გამოყოფილია დაახლოებით (მ.შ. მცირე მოსასვენებელი ოთახიც) - 5,6მ</t>
    </r>
    <r>
      <rPr>
        <vertAlign val="superscript"/>
        <sz val="9"/>
        <color theme="1" tint="4.9989318521683403E-2"/>
        <rFont val="Calibri"/>
        <family val="2"/>
        <scheme val="minor"/>
      </rPr>
      <t>2</t>
    </r>
  </si>
  <si>
    <r>
      <t>დიდი (250 მ</t>
    </r>
    <r>
      <rPr>
        <b/>
        <vertAlign val="superscript"/>
        <sz val="10"/>
        <color theme="3" tint="-0.249977111117893"/>
        <rFont val="Calibri"/>
        <family val="2"/>
        <charset val="204"/>
        <scheme val="minor"/>
      </rPr>
      <t>2</t>
    </r>
    <r>
      <rPr>
        <b/>
        <sz val="10"/>
        <color theme="3" tint="-0.249977111117893"/>
        <rFont val="Calibri"/>
        <family val="2"/>
        <charset val="204"/>
        <scheme val="minor"/>
      </rPr>
      <t>) და მცირე (60 მ</t>
    </r>
    <r>
      <rPr>
        <b/>
        <vertAlign val="superscript"/>
        <sz val="10"/>
        <color theme="3" tint="-0.249977111117893"/>
        <rFont val="Calibri"/>
        <family val="2"/>
        <charset val="204"/>
        <scheme val="minor"/>
      </rPr>
      <t>2</t>
    </r>
    <r>
      <rPr>
        <b/>
        <sz val="10"/>
        <color theme="3" tint="-0.249977111117893"/>
        <rFont val="Calibri"/>
        <family val="2"/>
        <charset val="204"/>
        <scheme val="minor"/>
      </rPr>
      <t>) დარბაზი, დიდ დარბაზთან სასადილო (60 მ</t>
    </r>
    <r>
      <rPr>
        <b/>
        <vertAlign val="superscript"/>
        <sz val="10"/>
        <color theme="3" tint="-0.249977111117893"/>
        <rFont val="Calibri"/>
        <family val="2"/>
        <charset val="204"/>
        <scheme val="minor"/>
      </rPr>
      <t>2</t>
    </r>
    <r>
      <rPr>
        <b/>
        <sz val="10"/>
        <color theme="3" tint="-0.249977111117893"/>
        <rFont val="Calibri"/>
        <family val="2"/>
        <charset val="204"/>
        <scheme val="minor"/>
      </rPr>
      <t>)სატრენინგო ოთახები 2 (100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სასწავლო ოთახები 2 (60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სათათბირო 2 (60 მ</t>
    </r>
    <r>
      <rPr>
        <b/>
        <vertAlign val="superscript"/>
        <sz val="10"/>
        <color theme="3" tint="-0.249977111117893"/>
        <rFont val="Calibri"/>
        <family val="2"/>
        <charset val="204"/>
        <scheme val="minor"/>
      </rPr>
      <t>2</t>
    </r>
    <r>
      <rPr>
        <b/>
        <sz val="10"/>
        <color theme="3" tint="-0.249977111117893"/>
        <rFont val="Calibri"/>
        <family val="2"/>
        <charset val="204"/>
        <scheme val="minor"/>
      </rPr>
      <t>), საინტერვიუ (30 მ</t>
    </r>
    <r>
      <rPr>
        <b/>
        <vertAlign val="superscript"/>
        <sz val="10"/>
        <color theme="3" tint="-0.249977111117893"/>
        <rFont val="Calibri"/>
        <family val="2"/>
        <charset val="204"/>
        <scheme val="minor"/>
      </rPr>
      <t>2</t>
    </r>
    <r>
      <rPr>
        <b/>
        <sz val="10"/>
        <color theme="3" tint="-0.249977111117893"/>
        <rFont val="Calibri"/>
        <family val="2"/>
        <charset val="204"/>
        <scheme val="minor"/>
      </rPr>
      <t>), სერვერი (30 მ</t>
    </r>
    <r>
      <rPr>
        <b/>
        <vertAlign val="superscript"/>
        <sz val="10"/>
        <color theme="3" tint="-0.249977111117893"/>
        <rFont val="Calibri"/>
        <family val="2"/>
        <charset val="204"/>
        <scheme val="minor"/>
      </rPr>
      <t>2</t>
    </r>
    <r>
      <rPr>
        <b/>
        <sz val="10"/>
        <color theme="3" tint="-0.249977111117893"/>
        <rFont val="Calibri"/>
        <family val="2"/>
        <charset val="204"/>
        <scheme val="minor"/>
      </rPr>
      <t>), ტექნიკური ოთახები (100 მ</t>
    </r>
    <r>
      <rPr>
        <b/>
        <vertAlign val="superscript"/>
        <sz val="10"/>
        <color theme="3" tint="-0.249977111117893"/>
        <rFont val="Calibri"/>
        <family val="2"/>
        <charset val="204"/>
        <scheme val="minor"/>
      </rPr>
      <t>2</t>
    </r>
    <r>
      <rPr>
        <b/>
        <sz val="10"/>
        <color theme="3" tint="-0.249977111117893"/>
        <rFont val="Calibri"/>
        <family val="2"/>
        <charset val="204"/>
        <scheme val="minor"/>
      </rPr>
      <t>)</t>
    </r>
  </si>
  <si>
    <t xml:space="preserve">შენიშვნა: </t>
  </si>
  <si>
    <r>
      <t xml:space="preserve">ტექნიკურ დავალებაში მითითებულ ფართებს გააჩნიათ სარეკონდაციო ხასიათი. დასაშვებია ცდომილება </t>
    </r>
    <r>
      <rPr>
        <sz val="11"/>
        <rFont val="Calibri"/>
        <family val="2"/>
      </rPr>
      <t>±</t>
    </r>
    <r>
      <rPr>
        <sz val="11"/>
        <rFont val="Calibri"/>
        <family val="2"/>
        <scheme val="minor"/>
      </rPr>
      <t>15%.</t>
    </r>
  </si>
  <si>
    <t>2. პროექტში შეტანილ უნდა იყოს სუსტი დენები, კომუნიკაციების სისტემები. ასევე გათბობა-ვენტილაციის არხები</t>
  </si>
  <si>
    <t>3. სართულების რაოდენობა გადაწყვეტილ უნდა იქნეს იმ თვალსაზრისით, რომ დაცული იყოს შენობის აშენების და ექსპლოატაციის ხარჯთეფექტურობის პრინციპი</t>
  </si>
  <si>
    <t>8. პროექტი უნდა ჩაბარდეს კანონმდებლობით დადგენილ მშენებლობის ნებართვასთან ერთად</t>
  </si>
  <si>
    <t>ვაქცინების გასაცემი ოთახი (მისაღები)</t>
  </si>
  <si>
    <r>
      <t>ოთახი პატარა მაცივრებისთვის (</t>
    </r>
    <r>
      <rPr>
        <b/>
        <sz val="9"/>
        <color theme="1"/>
        <rFont val="Calibri"/>
        <family val="2"/>
        <scheme val="minor"/>
      </rPr>
      <t>15 მაცივარი)</t>
    </r>
  </si>
  <si>
    <r>
      <t>ოთახ-მაცივრებისთვის (</t>
    </r>
    <r>
      <rPr>
        <b/>
        <sz val="9"/>
        <color theme="1"/>
        <rFont val="Calibri"/>
        <family val="2"/>
        <charset val="204"/>
        <scheme val="minor"/>
      </rPr>
      <t>7 მაცივარი 3,2x2,2 მ)</t>
    </r>
  </si>
  <si>
    <t>ოთახ-მაცივრისთვის</t>
  </si>
  <si>
    <t>ოთახი პატარა მაცივრებისთვის</t>
  </si>
  <si>
    <t>1. შენობა უნდა იყოს რკინაბეტონის კონსტრუქციის, ბლოკის კედლებით. ამასთანავე, ექსტერიერში გათვალისწინებულ უნდა იქნას მიმდებარე ტერიტორიაზე არსებულ ლაბორატორიული შენობის ვიზუალი/გეგმარება</t>
  </si>
  <si>
    <t>გენერალური დირექტორის მრჩეველი უსაფრთხოების საკითხებში</t>
  </si>
  <si>
    <t>საწყობები უნდა იყოს ცალცალკე შესასვლელებით. გათვალისწინებული უნდა იყოს აგრეთვე საქონლის მიღების და დასაწყობების შესაძლებლობა</t>
  </si>
  <si>
    <t>დაემატა 2014 წლის თებერვალში</t>
  </si>
  <si>
    <t>სამინისტროს ეკონომიკური დეპარტამენტთან გავლილი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</si>
</sst>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6" x14ac:knownFonts="1">
    <font>
      <sz val="11"/>
      <color theme="1"/>
      <name val="Calibri"/>
      <family val="2"/>
      <scheme val="minor"/>
    </font>
    <font>
      <b/>
      <sz val="12"/>
      <name val="Sylfaen"/>
      <family val="1"/>
    </font>
    <font>
      <sz val="10"/>
      <name val="Arial"/>
      <family val="2"/>
      <charset val="204"/>
    </font>
    <font>
      <b/>
      <sz val="12"/>
      <name val="Calibri"/>
      <family val="2"/>
      <scheme val="minor"/>
    </font>
    <font>
      <b/>
      <sz val="12"/>
      <name val="Sylfaen"/>
      <family val="1"/>
      <charset val="204"/>
    </font>
    <font>
      <sz val="10"/>
      <name val="Sylfaen"/>
      <family val="1"/>
    </font>
    <font>
      <sz val="12"/>
      <color indexed="8"/>
      <name val="Calibri"/>
      <family val="2"/>
      <scheme val="minor"/>
    </font>
    <font>
      <sz val="12"/>
      <name val="Calibri"/>
      <family val="2"/>
      <scheme val="minor"/>
    </font>
    <font>
      <sz val="10"/>
      <name val="Sylfaen"/>
      <family val="1"/>
      <charset val="204"/>
    </font>
    <font>
      <b/>
      <sz val="10"/>
      <name val="Sylfaen"/>
      <family val="1"/>
      <charset val="204"/>
    </font>
    <font>
      <b/>
      <sz val="12"/>
      <color indexed="8"/>
      <name val="Calibri"/>
      <family val="2"/>
      <charset val="204"/>
      <scheme val="minor"/>
    </font>
    <font>
      <b/>
      <sz val="12"/>
      <name val="Calibri"/>
      <family val="2"/>
      <charset val="204"/>
      <scheme val="minor"/>
    </font>
    <font>
      <b/>
      <sz val="12"/>
      <color indexed="8"/>
      <name val="Calibri"/>
      <family val="2"/>
      <scheme val="minor"/>
    </font>
    <font>
      <b/>
      <sz val="12"/>
      <color theme="1"/>
      <name val="Calibri"/>
      <family val="2"/>
      <charset val="204"/>
      <scheme val="minor"/>
    </font>
    <font>
      <sz val="12"/>
      <color theme="1"/>
      <name val="Calibri"/>
      <family val="2"/>
      <scheme val="minor"/>
    </font>
    <font>
      <b/>
      <sz val="12"/>
      <color theme="1"/>
      <name val="Calibri"/>
      <family val="2"/>
      <scheme val="minor"/>
    </font>
    <font>
      <sz val="10"/>
      <color theme="1"/>
      <name val="Calibri"/>
      <family val="2"/>
      <scheme val="minor"/>
    </font>
    <font>
      <sz val="12"/>
      <name val="Calibri"/>
      <family val="2"/>
      <charset val="204"/>
      <scheme val="minor"/>
    </font>
    <font>
      <sz val="12"/>
      <color theme="1"/>
      <name val="Calibri"/>
      <family val="2"/>
      <charset val="204"/>
      <scheme val="minor"/>
    </font>
    <font>
      <b/>
      <sz val="10"/>
      <name val="Arial"/>
      <family val="2"/>
      <charset val="204"/>
    </font>
    <font>
      <b/>
      <sz val="11"/>
      <name val="Sylfaen"/>
      <family val="1"/>
    </font>
    <font>
      <b/>
      <sz val="11"/>
      <color theme="1"/>
      <name val="Calibri"/>
      <family val="2"/>
      <charset val="204"/>
      <scheme val="minor"/>
    </font>
    <font>
      <b/>
      <sz val="10"/>
      <name val="Sylfaen"/>
      <family val="1"/>
    </font>
    <font>
      <b/>
      <sz val="10"/>
      <name val="Calibri"/>
      <family val="2"/>
      <scheme val="minor"/>
    </font>
    <font>
      <sz val="8"/>
      <color theme="1"/>
      <name val="Calibri"/>
      <family val="2"/>
      <scheme val="minor"/>
    </font>
    <font>
      <sz val="18"/>
      <color theme="1"/>
      <name val="Calibri"/>
      <family val="2"/>
      <scheme val="minor"/>
    </font>
    <font>
      <b/>
      <sz val="14"/>
      <color theme="1"/>
      <name val="Calibri"/>
      <family val="2"/>
      <charset val="204"/>
      <scheme val="minor"/>
    </font>
    <font>
      <sz val="9"/>
      <color indexed="81"/>
      <name val="Tahoma"/>
      <family val="2"/>
      <charset val="204"/>
    </font>
    <font>
      <b/>
      <sz val="9"/>
      <color indexed="81"/>
      <name val="Tahoma"/>
      <family val="2"/>
      <charset val="204"/>
    </font>
    <font>
      <sz val="11"/>
      <color rgb="FFFF0000"/>
      <name val="Calibri"/>
      <family val="2"/>
      <scheme val="minor"/>
    </font>
    <font>
      <b/>
      <sz val="12"/>
      <color theme="3" tint="-0.249977111117893"/>
      <name val="Calibri"/>
      <family val="2"/>
      <charset val="204"/>
      <scheme val="minor"/>
    </font>
    <font>
      <sz val="11"/>
      <color theme="3" tint="-0.249977111117893"/>
      <name val="Calibri"/>
      <family val="2"/>
      <charset val="204"/>
      <scheme val="minor"/>
    </font>
    <font>
      <sz val="9"/>
      <color theme="1"/>
      <name val="Calibri"/>
      <family val="2"/>
      <scheme val="minor"/>
    </font>
    <font>
      <b/>
      <sz val="10"/>
      <color theme="3" tint="-0.249977111117893"/>
      <name val="Sylfaen"/>
      <family val="1"/>
    </font>
    <font>
      <b/>
      <sz val="14"/>
      <color theme="3" tint="-0.249977111117893"/>
      <name val="Sylfaen"/>
      <family val="1"/>
    </font>
    <font>
      <b/>
      <sz val="10"/>
      <color theme="3" tint="-0.249977111117893"/>
      <name val="Calibri"/>
      <family val="2"/>
      <scheme val="minor"/>
    </font>
    <font>
      <b/>
      <sz val="12"/>
      <color theme="3" tint="-0.249977111117893"/>
      <name val="Sylfaen"/>
      <family val="1"/>
    </font>
    <font>
      <sz val="11"/>
      <color theme="3" tint="-0.249977111117893"/>
      <name val="Calibri"/>
      <family val="2"/>
      <scheme val="minor"/>
    </font>
    <font>
      <sz val="10"/>
      <color theme="1" tint="4.9989318521683403E-2"/>
      <name val="Sylfaen"/>
      <family val="1"/>
    </font>
    <font>
      <sz val="12"/>
      <color theme="1" tint="4.9989318521683403E-2"/>
      <name val="Calibri"/>
      <family val="2"/>
      <scheme val="minor"/>
    </font>
    <font>
      <b/>
      <i/>
      <u/>
      <sz val="11"/>
      <color theme="1"/>
      <name val="Calibri"/>
      <family val="2"/>
      <scheme val="minor"/>
    </font>
    <font>
      <b/>
      <sz val="9"/>
      <name val="Sylfaen"/>
      <family val="1"/>
    </font>
    <font>
      <b/>
      <sz val="9"/>
      <color theme="1"/>
      <name val="Calibri"/>
      <family val="2"/>
      <charset val="204"/>
      <scheme val="minor"/>
    </font>
    <font>
      <b/>
      <sz val="9"/>
      <color theme="1"/>
      <name val="Calibri"/>
      <family val="2"/>
      <scheme val="minor"/>
    </font>
    <font>
      <b/>
      <vertAlign val="superscript"/>
      <sz val="9"/>
      <color theme="1"/>
      <name val="Calibri"/>
      <family val="2"/>
      <charset val="204"/>
      <scheme val="minor"/>
    </font>
    <font>
      <b/>
      <sz val="8"/>
      <name val="Sylfaen"/>
      <family val="1"/>
    </font>
    <font>
      <b/>
      <sz val="8"/>
      <name val="Calibri"/>
      <family val="2"/>
      <scheme val="minor"/>
    </font>
    <font>
      <b/>
      <sz val="9"/>
      <name val="Calibri"/>
      <family val="2"/>
      <scheme val="minor"/>
    </font>
    <font>
      <b/>
      <sz val="10"/>
      <color theme="1"/>
      <name val="Calibri"/>
      <family val="2"/>
      <charset val="204"/>
      <scheme val="minor"/>
    </font>
    <font>
      <sz val="9"/>
      <color theme="1" tint="4.9989318521683403E-2"/>
      <name val="Calibri"/>
      <family val="2"/>
      <scheme val="minor"/>
    </font>
    <font>
      <vertAlign val="superscript"/>
      <sz val="9"/>
      <color theme="1" tint="4.9989318521683403E-2"/>
      <name val="Calibri"/>
      <family val="2"/>
      <scheme val="minor"/>
    </font>
    <font>
      <b/>
      <sz val="10"/>
      <color theme="3" tint="-0.249977111117893"/>
      <name val="Calibri"/>
      <family val="2"/>
      <charset val="204"/>
      <scheme val="minor"/>
    </font>
    <font>
      <b/>
      <vertAlign val="superscript"/>
      <sz val="10"/>
      <color theme="3" tint="-0.249977111117893"/>
      <name val="Calibri"/>
      <family val="2"/>
      <charset val="204"/>
      <scheme val="minor"/>
    </font>
    <font>
      <sz val="11"/>
      <name val="Calibri"/>
      <family val="2"/>
      <scheme val="minor"/>
    </font>
    <font>
      <sz val="11"/>
      <name val="Calibri"/>
      <family val="2"/>
    </font>
    <font>
      <b/>
      <sz val="11"/>
      <color theme="1"/>
      <name val="Sylfaen"/>
      <family val="1"/>
      <charset val="204"/>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2" fillId="0" borderId="0"/>
  </cellStyleXfs>
  <cellXfs count="298">
    <xf numFmtId="0" fontId="0" fillId="0" borderId="0" xfId="0"/>
    <xf numFmtId="0" fontId="1" fillId="2" borderId="3" xfId="1" applyFont="1" applyFill="1" applyBorder="1" applyAlignment="1">
      <alignment horizontal="center" vertical="center"/>
    </xf>
    <xf numFmtId="0" fontId="5" fillId="0" borderId="2" xfId="1" applyFont="1" applyFill="1" applyBorder="1"/>
    <xf numFmtId="0" fontId="6" fillId="0" borderId="2" xfId="0" applyFont="1" applyFill="1" applyBorder="1" applyAlignment="1">
      <alignment horizontal="center" vertical="center"/>
    </xf>
    <xf numFmtId="1" fontId="6" fillId="0" borderId="2" xfId="0" applyNumberFormat="1" applyFont="1" applyFill="1" applyBorder="1" applyAlignment="1">
      <alignment horizont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1" fontId="10" fillId="0" borderId="2" xfId="0" applyNumberFormat="1" applyFont="1" applyFill="1" applyBorder="1" applyAlignment="1">
      <alignment horizontal="center"/>
    </xf>
    <xf numFmtId="0" fontId="13" fillId="0" borderId="2" xfId="0" applyFont="1" applyFill="1" applyBorder="1" applyAlignment="1">
      <alignment horizontal="center" vertical="center"/>
    </xf>
    <xf numFmtId="1" fontId="13" fillId="0" borderId="2" xfId="0" applyNumberFormat="1" applyFont="1" applyFill="1" applyBorder="1" applyAlignment="1">
      <alignment horizontal="center"/>
    </xf>
    <xf numFmtId="0" fontId="14" fillId="0" borderId="2" xfId="0" applyFont="1" applyFill="1" applyBorder="1" applyAlignment="1">
      <alignment horizontal="center" vertical="center"/>
    </xf>
    <xf numFmtId="1" fontId="14" fillId="0" borderId="2" xfId="0" applyNumberFormat="1" applyFont="1" applyFill="1" applyBorder="1" applyAlignment="1">
      <alignment horizontal="center"/>
    </xf>
    <xf numFmtId="0" fontId="12" fillId="0" borderId="2" xfId="0" applyFont="1" applyFill="1" applyBorder="1" applyAlignment="1">
      <alignment horizontal="center"/>
    </xf>
    <xf numFmtId="0" fontId="9" fillId="0" borderId="2" xfId="1" applyFont="1" applyFill="1" applyBorder="1" applyAlignment="1">
      <alignment horizontal="center"/>
    </xf>
    <xf numFmtId="0" fontId="15" fillId="0" borderId="2" xfId="0" applyFont="1" applyFill="1" applyBorder="1" applyAlignment="1">
      <alignment horizontal="center" vertical="center"/>
    </xf>
    <xf numFmtId="0" fontId="4" fillId="2" borderId="3" xfId="1" applyFont="1" applyFill="1" applyBorder="1" applyAlignment="1">
      <alignment horizontal="center" vertical="center"/>
    </xf>
    <xf numFmtId="0" fontId="9" fillId="0" borderId="2" xfId="0" applyFont="1" applyFill="1" applyBorder="1" applyAlignment="1">
      <alignment horizontal="center" wrapText="1"/>
    </xf>
    <xf numFmtId="0" fontId="16"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0" fontId="14"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5" fillId="0" borderId="4" xfId="1" applyFont="1" applyFill="1" applyBorder="1"/>
    <xf numFmtId="1" fontId="13" fillId="0" borderId="2" xfId="0" applyNumberFormat="1" applyFont="1" applyFill="1" applyBorder="1" applyAlignment="1">
      <alignment horizontal="center" vertical="center"/>
    </xf>
    <xf numFmtId="0" fontId="18" fillId="0" borderId="4" xfId="0" applyFont="1" applyFill="1" applyBorder="1" applyAlignment="1">
      <alignment horizontal="center" vertical="center"/>
    </xf>
    <xf numFmtId="0" fontId="1" fillId="2" borderId="1" xfId="1" applyFont="1" applyFill="1" applyBorder="1" applyAlignment="1">
      <alignment horizontal="center" vertical="center"/>
    </xf>
    <xf numFmtId="0" fontId="5" fillId="0" borderId="5" xfId="1" applyFont="1" applyFill="1" applyBorder="1"/>
    <xf numFmtId="0" fontId="14" fillId="0" borderId="5" xfId="0" applyFont="1" applyFill="1" applyBorder="1" applyAlignment="1">
      <alignment horizontal="center" vertical="center"/>
    </xf>
    <xf numFmtId="3" fontId="13"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xf>
    <xf numFmtId="1" fontId="10" fillId="0" borderId="2" xfId="0" applyNumberFormat="1" applyFont="1" applyFill="1" applyBorder="1" applyAlignment="1">
      <alignment horizontal="center" vertical="center"/>
    </xf>
    <xf numFmtId="1" fontId="14" fillId="0" borderId="2" xfId="0" applyNumberFormat="1" applyFont="1" applyFill="1" applyBorder="1" applyAlignment="1">
      <alignment horizontal="center" vertical="center"/>
    </xf>
    <xf numFmtId="1" fontId="18" fillId="0" borderId="2" xfId="0" applyNumberFormat="1" applyFont="1" applyFill="1" applyBorder="1" applyAlignment="1">
      <alignment horizontal="center" vertical="center"/>
    </xf>
    <xf numFmtId="0" fontId="5" fillId="4" borderId="2" xfId="1" applyFont="1" applyFill="1" applyBorder="1"/>
    <xf numFmtId="3" fontId="17" fillId="4" borderId="4" xfId="0" applyNumberFormat="1" applyFont="1" applyFill="1" applyBorder="1" applyAlignment="1">
      <alignment horizontal="center" vertical="center"/>
    </xf>
    <xf numFmtId="0" fontId="1" fillId="4" borderId="3" xfId="1" applyFont="1" applyFill="1" applyBorder="1" applyAlignment="1">
      <alignment horizontal="center" vertical="center"/>
    </xf>
    <xf numFmtId="0" fontId="9" fillId="4" borderId="4" xfId="0" applyFont="1" applyFill="1" applyBorder="1" applyAlignment="1">
      <alignment horizontal="center" vertical="center" wrapText="1"/>
    </xf>
    <xf numFmtId="0" fontId="13" fillId="4" borderId="4" xfId="0" applyFont="1" applyFill="1" applyBorder="1" applyAlignment="1">
      <alignment horizontal="center" vertical="center"/>
    </xf>
    <xf numFmtId="1" fontId="13" fillId="4" borderId="4" xfId="0" applyNumberFormat="1" applyFont="1" applyFill="1" applyBorder="1" applyAlignment="1">
      <alignment horizontal="center" vertical="center"/>
    </xf>
    <xf numFmtId="0" fontId="14" fillId="4" borderId="4" xfId="0" applyFont="1" applyFill="1" applyBorder="1" applyAlignment="1">
      <alignment horizontal="center" vertical="center"/>
    </xf>
    <xf numFmtId="1" fontId="14" fillId="4" borderId="4" xfId="0" applyNumberFormat="1" applyFont="1" applyFill="1" applyBorder="1" applyAlignment="1">
      <alignment horizontal="center" vertical="center"/>
    </xf>
    <xf numFmtId="0" fontId="14" fillId="4" borderId="2" xfId="0" applyFont="1" applyFill="1" applyBorder="1" applyAlignment="1">
      <alignment horizontal="center" vertical="center"/>
    </xf>
    <xf numFmtId="1" fontId="14" fillId="4" borderId="2" xfId="0" applyNumberFormat="1" applyFont="1" applyFill="1" applyBorder="1" applyAlignment="1">
      <alignment horizontal="center" vertical="center"/>
    </xf>
    <xf numFmtId="0" fontId="13" fillId="4" borderId="2" xfId="0" applyFont="1" applyFill="1" applyBorder="1" applyAlignment="1">
      <alignment horizontal="center" vertical="center"/>
    </xf>
    <xf numFmtId="1" fontId="13"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 fontId="18" fillId="4" borderId="2" xfId="0" applyNumberFormat="1" applyFont="1" applyFill="1" applyBorder="1" applyAlignment="1">
      <alignment horizontal="center" vertical="center"/>
    </xf>
    <xf numFmtId="0" fontId="5" fillId="4" borderId="4" xfId="1" applyFont="1" applyFill="1" applyBorder="1"/>
    <xf numFmtId="0" fontId="8" fillId="4" borderId="2" xfId="0" applyFont="1" applyFill="1" applyBorder="1" applyAlignment="1">
      <alignment horizontal="left" vertical="center" wrapText="1"/>
    </xf>
    <xf numFmtId="0" fontId="1" fillId="4" borderId="1" xfId="1" applyFont="1" applyFill="1" applyBorder="1" applyAlignment="1">
      <alignment horizontal="center" vertical="center"/>
    </xf>
    <xf numFmtId="0" fontId="9" fillId="4" borderId="2" xfId="0" applyFont="1" applyFill="1" applyBorder="1" applyAlignment="1">
      <alignment horizontal="center" vertical="center" wrapText="1"/>
    </xf>
    <xf numFmtId="0" fontId="15" fillId="4" borderId="2" xfId="0" applyFont="1" applyFill="1" applyBorder="1" applyAlignment="1">
      <alignment horizontal="center" vertical="center"/>
    </xf>
    <xf numFmtId="0" fontId="5" fillId="4" borderId="5" xfId="1" applyFont="1" applyFill="1" applyBorder="1"/>
    <xf numFmtId="0" fontId="14" fillId="4" borderId="5" xfId="0" applyFont="1" applyFill="1" applyBorder="1" applyAlignment="1">
      <alignment horizontal="center" vertical="center"/>
    </xf>
    <xf numFmtId="1" fontId="14" fillId="4" borderId="5" xfId="0" applyNumberFormat="1" applyFont="1" applyFill="1" applyBorder="1" applyAlignment="1">
      <alignment horizontal="center" vertical="center"/>
    </xf>
    <xf numFmtId="3" fontId="7" fillId="2" borderId="10" xfId="0" applyNumberFormat="1" applyFont="1" applyFill="1" applyBorder="1" applyAlignment="1">
      <alignment horizontal="center" vertical="center"/>
    </xf>
    <xf numFmtId="3" fontId="11" fillId="2" borderId="10"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xf>
    <xf numFmtId="3" fontId="13" fillId="0" borderId="10"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7" fillId="4" borderId="10" xfId="0" applyNumberFormat="1" applyFont="1" applyFill="1" applyBorder="1" applyAlignment="1">
      <alignment horizontal="center" vertical="center"/>
    </xf>
    <xf numFmtId="3" fontId="11" fillId="4" borderId="10"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3" fontId="7" fillId="4" borderId="9" xfId="0" applyNumberFormat="1" applyFont="1" applyFill="1" applyBorder="1" applyAlignment="1">
      <alignment horizontal="center" vertical="center"/>
    </xf>
    <xf numFmtId="3" fontId="7" fillId="4" borderId="7" xfId="0" applyNumberFormat="1" applyFont="1" applyFill="1" applyBorder="1" applyAlignment="1">
      <alignment horizontal="center" vertical="center"/>
    </xf>
    <xf numFmtId="3" fontId="19" fillId="2" borderId="9" xfId="0" applyNumberFormat="1" applyFont="1" applyFill="1" applyBorder="1" applyAlignment="1">
      <alignment horizontal="center" vertical="center"/>
    </xf>
    <xf numFmtId="0" fontId="0" fillId="0" borderId="2" xfId="0" applyBorder="1"/>
    <xf numFmtId="0" fontId="0" fillId="0" borderId="0" xfId="0" applyBorder="1"/>
    <xf numFmtId="0" fontId="0" fillId="0" borderId="2" xfId="0" applyBorder="1" applyAlignment="1">
      <alignment horizontal="center"/>
    </xf>
    <xf numFmtId="0" fontId="21" fillId="0" borderId="2" xfId="0" applyFont="1" applyBorder="1" applyAlignment="1">
      <alignment horizontal="center"/>
    </xf>
    <xf numFmtId="1" fontId="6" fillId="2" borderId="2" xfId="0" applyNumberFormat="1" applyFont="1" applyFill="1" applyBorder="1" applyAlignment="1">
      <alignment horizontal="center"/>
    </xf>
    <xf numFmtId="0" fontId="14" fillId="0" borderId="0" xfId="0" applyFont="1"/>
    <xf numFmtId="0" fontId="21" fillId="0" borderId="2" xfId="0" applyFont="1" applyFill="1" applyBorder="1"/>
    <xf numFmtId="0" fontId="26" fillId="0" borderId="0" xfId="0" applyFont="1"/>
    <xf numFmtId="0" fontId="23" fillId="5" borderId="11" xfId="1" applyFont="1" applyFill="1" applyBorder="1" applyAlignment="1">
      <alignment horizontal="center" vertical="center" wrapText="1"/>
    </xf>
    <xf numFmtId="0" fontId="0" fillId="5" borderId="11" xfId="0" applyFill="1" applyBorder="1"/>
    <xf numFmtId="0" fontId="26" fillId="5" borderId="15" xfId="0" applyFont="1" applyFill="1" applyBorder="1"/>
    <xf numFmtId="0" fontId="13" fillId="5" borderId="13" xfId="0" applyFont="1" applyFill="1" applyBorder="1" applyAlignment="1">
      <alignment horizontal="center" vertical="center"/>
    </xf>
    <xf numFmtId="0" fontId="13" fillId="5" borderId="11" xfId="0" applyFont="1" applyFill="1" applyBorder="1" applyAlignment="1">
      <alignment horizontal="center" vertical="center"/>
    </xf>
    <xf numFmtId="0" fontId="21" fillId="0" borderId="0" xfId="0" applyFont="1" applyFill="1" applyBorder="1"/>
    <xf numFmtId="0" fontId="21" fillId="0" borderId="0" xfId="0" applyFont="1" applyBorder="1"/>
    <xf numFmtId="0" fontId="21" fillId="0" borderId="0" xfId="0" applyFont="1" applyBorder="1" applyAlignment="1">
      <alignment horizontal="center"/>
    </xf>
    <xf numFmtId="0" fontId="23" fillId="2" borderId="0" xfId="1" applyFont="1" applyFill="1" applyBorder="1" applyAlignment="1">
      <alignment horizontal="center" vertical="center" wrapText="1"/>
    </xf>
    <xf numFmtId="3" fontId="3" fillId="3" borderId="0" xfId="0" applyNumberFormat="1" applyFont="1" applyFill="1" applyBorder="1" applyAlignment="1">
      <alignment horizontal="center" vertical="center"/>
    </xf>
    <xf numFmtId="0" fontId="24" fillId="0" borderId="0" xfId="0" applyFont="1" applyBorder="1"/>
    <xf numFmtId="0" fontId="0" fillId="0" borderId="0" xfId="0" applyBorder="1" applyAlignment="1">
      <alignment horizontal="center"/>
    </xf>
    <xf numFmtId="0" fontId="0" fillId="3" borderId="0" xfId="0" applyFill="1" applyBorder="1"/>
    <xf numFmtId="0" fontId="23" fillId="5" borderId="0" xfId="1" applyFont="1" applyFill="1" applyBorder="1" applyAlignment="1">
      <alignment horizontal="center" vertical="center" wrapText="1"/>
    </xf>
    <xf numFmtId="0" fontId="21" fillId="0" borderId="16" xfId="0" applyFont="1" applyBorder="1" applyAlignment="1">
      <alignment vertical="center" wrapText="1"/>
    </xf>
    <xf numFmtId="164" fontId="0" fillId="0" borderId="0" xfId="0" applyNumberFormat="1" applyAlignment="1">
      <alignment horizontal="center" vertical="center"/>
    </xf>
    <xf numFmtId="164" fontId="26" fillId="0" borderId="0" xfId="0" applyNumberFormat="1" applyFont="1" applyAlignment="1">
      <alignment horizontal="center" vertical="center"/>
    </xf>
    <xf numFmtId="0" fontId="29" fillId="0" borderId="0" xfId="0" applyFont="1"/>
    <xf numFmtId="3" fontId="29" fillId="0" borderId="0" xfId="0" applyNumberFormat="1" applyFont="1" applyBorder="1" applyAlignment="1">
      <alignment horizontal="center" vertical="center"/>
    </xf>
    <xf numFmtId="0" fontId="0" fillId="5" borderId="11" xfId="0" applyFill="1" applyBorder="1" applyAlignment="1">
      <alignment horizontal="center" vertical="center"/>
    </xf>
    <xf numFmtId="0" fontId="26" fillId="5" borderId="11" xfId="0" applyFont="1" applyFill="1" applyBorder="1" applyAlignment="1">
      <alignment horizontal="center" vertical="center"/>
    </xf>
    <xf numFmtId="0" fontId="26" fillId="5" borderId="15" xfId="0" applyFont="1" applyFill="1" applyBorder="1" applyAlignment="1">
      <alignment horizontal="center" vertical="center"/>
    </xf>
    <xf numFmtId="0" fontId="30" fillId="5" borderId="11" xfId="0" applyFont="1" applyFill="1" applyBorder="1" applyAlignment="1">
      <alignment horizontal="center" vertical="center"/>
    </xf>
    <xf numFmtId="0" fontId="30" fillId="5" borderId="13" xfId="0" applyFont="1" applyFill="1" applyBorder="1" applyAlignment="1">
      <alignment horizontal="center" vertical="center"/>
    </xf>
    <xf numFmtId="0" fontId="31" fillId="5" borderId="11" xfId="0" applyFont="1" applyFill="1" applyBorder="1" applyAlignment="1">
      <alignment horizontal="center" vertical="center"/>
    </xf>
    <xf numFmtId="0" fontId="32" fillId="5" borderId="11"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4" fillId="5" borderId="13" xfId="1" applyFont="1" applyFill="1" applyBorder="1" applyAlignment="1">
      <alignment horizontal="center" vertical="center" wrapText="1"/>
    </xf>
    <xf numFmtId="0" fontId="35" fillId="5" borderId="11" xfId="1" applyFont="1" applyFill="1" applyBorder="1" applyAlignment="1">
      <alignment horizontal="center" vertical="center" wrapText="1"/>
    </xf>
    <xf numFmtId="0" fontId="35" fillId="5" borderId="13" xfId="1" applyFont="1" applyFill="1" applyBorder="1" applyAlignment="1">
      <alignment horizontal="center" vertical="center" wrapText="1"/>
    </xf>
    <xf numFmtId="0" fontId="36" fillId="5" borderId="15" xfId="0" applyFont="1" applyFill="1" applyBorder="1" applyAlignment="1">
      <alignment vertical="center"/>
    </xf>
    <xf numFmtId="0" fontId="37" fillId="5" borderId="11" xfId="0" applyFont="1" applyFill="1" applyBorder="1"/>
    <xf numFmtId="0" fontId="37" fillId="5" borderId="17" xfId="0" applyFont="1" applyFill="1" applyBorder="1"/>
    <xf numFmtId="0" fontId="37" fillId="5" borderId="15" xfId="0" applyFont="1" applyFill="1" applyBorder="1"/>
    <xf numFmtId="0" fontId="38" fillId="0" borderId="2" xfId="1" applyFont="1" applyFill="1" applyBorder="1" applyAlignment="1">
      <alignment vertical="center"/>
    </xf>
    <xf numFmtId="0" fontId="39" fillId="0" borderId="2" xfId="0" applyFont="1" applyFill="1" applyBorder="1" applyAlignment="1">
      <alignment horizontal="center" vertical="center"/>
    </xf>
    <xf numFmtId="1" fontId="39" fillId="0" borderId="2" xfId="0" applyNumberFormat="1" applyFont="1" applyFill="1" applyBorder="1" applyAlignment="1">
      <alignment horizontal="center" vertical="center"/>
    </xf>
    <xf numFmtId="3" fontId="39" fillId="0" borderId="10" xfId="0" applyNumberFormat="1" applyFont="1" applyFill="1" applyBorder="1" applyAlignment="1">
      <alignment horizontal="center" vertical="center"/>
    </xf>
    <xf numFmtId="0" fontId="0" fillId="0" borderId="0" xfId="0" applyFill="1" applyBorder="1" applyAlignment="1">
      <alignment horizontal="center"/>
    </xf>
    <xf numFmtId="164" fontId="0" fillId="6" borderId="0" xfId="0" applyNumberFormat="1" applyFill="1" applyAlignment="1">
      <alignment horizontal="center" vertical="center" wrapText="1"/>
    </xf>
    <xf numFmtId="164" fontId="0" fillId="6" borderId="0" xfId="0" applyNumberFormat="1" applyFill="1" applyAlignment="1">
      <alignment horizontal="center" vertical="center"/>
    </xf>
    <xf numFmtId="164" fontId="0" fillId="6" borderId="0" xfId="0" applyNumberFormat="1" applyFill="1" applyAlignment="1">
      <alignment vertical="center"/>
    </xf>
    <xf numFmtId="164" fontId="14" fillId="6" borderId="0" xfId="0" applyNumberFormat="1" applyFont="1" applyFill="1" applyAlignment="1">
      <alignment horizontal="center" vertical="center"/>
    </xf>
    <xf numFmtId="0" fontId="40" fillId="0" borderId="0" xfId="0" applyFont="1"/>
    <xf numFmtId="0" fontId="0" fillId="0" borderId="4" xfId="0" applyBorder="1" applyAlignment="1">
      <alignment horizontal="center"/>
    </xf>
    <xf numFmtId="3" fontId="7" fillId="2" borderId="7"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1" fontId="14" fillId="0" borderId="6" xfId="0" applyNumberFormat="1" applyFont="1" applyFill="1" applyBorder="1" applyAlignment="1">
      <alignment horizontal="center" vertical="center"/>
    </xf>
    <xf numFmtId="0" fontId="22" fillId="5" borderId="11"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0" fillId="5" borderId="0" xfId="1" applyFont="1" applyFill="1" applyBorder="1" applyAlignment="1">
      <alignment horizontal="center" vertical="center" wrapText="1"/>
    </xf>
    <xf numFmtId="0" fontId="23" fillId="5" borderId="15" xfId="1" applyFont="1" applyFill="1" applyBorder="1" applyAlignment="1">
      <alignment horizontal="center" vertical="center" wrapText="1"/>
    </xf>
    <xf numFmtId="0" fontId="1" fillId="5" borderId="11" xfId="0" applyFont="1" applyFill="1" applyBorder="1" applyAlignment="1">
      <alignment vertical="center"/>
    </xf>
    <xf numFmtId="0" fontId="41" fillId="5" borderId="13" xfId="0" applyFont="1" applyFill="1" applyBorder="1" applyAlignment="1">
      <alignment horizontal="left" vertical="center" wrapText="1"/>
    </xf>
    <xf numFmtId="3" fontId="3" fillId="5" borderId="11" xfId="0" applyNumberFormat="1" applyFont="1" applyFill="1" applyBorder="1" applyAlignment="1">
      <alignment horizontal="center" vertical="center" wrapText="1"/>
    </xf>
    <xf numFmtId="3" fontId="3" fillId="5" borderId="13" xfId="0" applyNumberFormat="1" applyFont="1" applyFill="1" applyBorder="1" applyAlignment="1">
      <alignment horizontal="center" vertical="center" wrapText="1"/>
    </xf>
    <xf numFmtId="0" fontId="1" fillId="5" borderId="15" xfId="0" applyFont="1" applyFill="1" applyBorder="1" applyAlignment="1">
      <alignment vertical="center"/>
    </xf>
    <xf numFmtId="0" fontId="20" fillId="5" borderId="0" xfId="0"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0" xfId="0" applyNumberFormat="1" applyFont="1" applyFill="1" applyBorder="1" applyAlignment="1">
      <alignment horizontal="center" vertical="center" wrapText="1"/>
    </xf>
    <xf numFmtId="0" fontId="0" fillId="5" borderId="15" xfId="0" applyFill="1" applyBorder="1"/>
    <xf numFmtId="0" fontId="42" fillId="5" borderId="13" xfId="0" applyFont="1" applyFill="1" applyBorder="1" applyAlignment="1">
      <alignment horizontal="left" vertical="center" wrapText="1"/>
    </xf>
    <xf numFmtId="0" fontId="13" fillId="5" borderId="11" xfId="0" applyFont="1" applyFill="1" applyBorder="1" applyAlignment="1">
      <alignment horizontal="center"/>
    </xf>
    <xf numFmtId="0" fontId="13" fillId="5" borderId="13" xfId="0" applyFont="1" applyFill="1" applyBorder="1" applyAlignment="1">
      <alignment horizontal="center"/>
    </xf>
    <xf numFmtId="0" fontId="0" fillId="5" borderId="11" xfId="0" applyFill="1" applyBorder="1" applyAlignment="1">
      <alignment horizontal="center"/>
    </xf>
    <xf numFmtId="0" fontId="21" fillId="5" borderId="13" xfId="0" applyFont="1" applyFill="1" applyBorder="1" applyAlignment="1">
      <alignment horizontal="center" vertical="center" wrapText="1"/>
    </xf>
    <xf numFmtId="0" fontId="43" fillId="5" borderId="13" xfId="0" applyFont="1" applyFill="1" applyBorder="1" applyAlignment="1">
      <alignment horizontal="left" vertical="center" wrapText="1"/>
    </xf>
    <xf numFmtId="0" fontId="43" fillId="5" borderId="0" xfId="0" applyFont="1" applyFill="1" applyBorder="1" applyAlignment="1">
      <alignment horizontal="left" vertical="center" wrapText="1"/>
    </xf>
    <xf numFmtId="0" fontId="13" fillId="5" borderId="15" xfId="0" applyFont="1" applyFill="1" applyBorder="1" applyAlignment="1">
      <alignment horizontal="center"/>
    </xf>
    <xf numFmtId="0" fontId="13" fillId="5" borderId="0" xfId="0" applyFont="1" applyFill="1" applyBorder="1" applyAlignment="1">
      <alignment horizontal="center" vertical="center"/>
    </xf>
    <xf numFmtId="0" fontId="13" fillId="5" borderId="15" xfId="0" applyFont="1" applyFill="1" applyBorder="1" applyAlignment="1">
      <alignment horizontal="center" vertical="center"/>
    </xf>
    <xf numFmtId="0" fontId="26" fillId="5" borderId="12" xfId="0" applyFont="1" applyFill="1" applyBorder="1" applyAlignment="1">
      <alignment horizontal="center"/>
    </xf>
    <xf numFmtId="0" fontId="42" fillId="5" borderId="11" xfId="0" applyFont="1" applyFill="1" applyBorder="1" applyAlignment="1">
      <alignment horizontal="center"/>
    </xf>
    <xf numFmtId="3" fontId="26" fillId="5" borderId="12" xfId="0" applyNumberFormat="1" applyFont="1" applyFill="1" applyBorder="1" applyAlignment="1"/>
    <xf numFmtId="0" fontId="26" fillId="5" borderId="13" xfId="0" applyFont="1" applyFill="1" applyBorder="1" applyAlignment="1"/>
    <xf numFmtId="0" fontId="26" fillId="5" borderId="14" xfId="0" applyFont="1" applyFill="1" applyBorder="1" applyAlignment="1"/>
    <xf numFmtId="3" fontId="47" fillId="5" borderId="11" xfId="0" applyNumberFormat="1" applyFont="1" applyFill="1" applyBorder="1" applyAlignment="1">
      <alignment horizontal="center" vertical="center" wrapText="1"/>
    </xf>
    <xf numFmtId="3" fontId="47" fillId="5" borderId="13" xfId="0" applyNumberFormat="1" applyFont="1" applyFill="1" applyBorder="1" applyAlignment="1">
      <alignment horizontal="center" vertical="center" wrapText="1"/>
    </xf>
    <xf numFmtId="3" fontId="47" fillId="5" borderId="15" xfId="0" applyNumberFormat="1" applyFont="1" applyFill="1" applyBorder="1" applyAlignment="1">
      <alignment horizontal="center" vertical="center" wrapText="1"/>
    </xf>
    <xf numFmtId="3" fontId="47" fillId="5" borderId="0" xfId="0" applyNumberFormat="1" applyFont="1" applyFill="1" applyBorder="1" applyAlignment="1">
      <alignment horizontal="center" vertical="center" wrapText="1"/>
    </xf>
    <xf numFmtId="0" fontId="42" fillId="5" borderId="13" xfId="0" applyFont="1" applyFill="1" applyBorder="1" applyAlignment="1">
      <alignment horizontal="center"/>
    </xf>
    <xf numFmtId="0" fontId="41" fillId="5" borderId="0" xfId="0" applyFont="1" applyFill="1" applyBorder="1" applyAlignment="1">
      <alignment horizontal="left" vertical="center" wrapText="1"/>
    </xf>
    <xf numFmtId="0" fontId="15" fillId="5" borderId="11" xfId="0" applyFont="1" applyFill="1" applyBorder="1" applyAlignment="1">
      <alignment horizontal="center"/>
    </xf>
    <xf numFmtId="0" fontId="15" fillId="5" borderId="11" xfId="0" applyFont="1" applyFill="1" applyBorder="1" applyAlignment="1">
      <alignment horizontal="center" vertical="center"/>
    </xf>
    <xf numFmtId="0" fontId="15" fillId="5" borderId="15" xfId="0" applyFont="1" applyFill="1" applyBorder="1" applyAlignment="1">
      <alignment horizontal="center" vertical="center"/>
    </xf>
    <xf numFmtId="3" fontId="26" fillId="5" borderId="13" xfId="0" applyNumberFormat="1" applyFont="1" applyFill="1" applyBorder="1" applyAlignment="1">
      <alignment horizontal="center"/>
    </xf>
    <xf numFmtId="0" fontId="42" fillId="5" borderId="0" xfId="0" applyFont="1" applyFill="1" applyBorder="1" applyAlignment="1">
      <alignment horizontal="center" vertical="center"/>
    </xf>
    <xf numFmtId="0" fontId="42" fillId="5" borderId="13" xfId="0" applyFont="1" applyFill="1" applyBorder="1" applyAlignment="1">
      <alignment horizontal="center" vertical="center"/>
    </xf>
    <xf numFmtId="0" fontId="5" fillId="0" borderId="2" xfId="1" applyFont="1" applyFill="1" applyBorder="1" applyAlignment="1">
      <alignment horizontal="left" vertical="center" wrapText="1"/>
    </xf>
    <xf numFmtId="0" fontId="33" fillId="5" borderId="11" xfId="0" applyFont="1" applyFill="1" applyBorder="1" applyAlignment="1">
      <alignment horizontal="left" vertical="center" wrapText="1"/>
    </xf>
    <xf numFmtId="0" fontId="51" fillId="5" borderId="11" xfId="0" applyFont="1" applyFill="1" applyBorder="1" applyAlignment="1">
      <alignment horizontal="left" vertical="center" wrapText="1"/>
    </xf>
    <xf numFmtId="0" fontId="35" fillId="5" borderId="12" xfId="0" applyFont="1" applyFill="1" applyBorder="1" applyAlignment="1">
      <alignment horizontal="left" vertical="center" wrapText="1"/>
    </xf>
    <xf numFmtId="0" fontId="51" fillId="5" borderId="13" xfId="0" applyFont="1" applyFill="1" applyBorder="1" applyAlignment="1">
      <alignment horizontal="left"/>
    </xf>
    <xf numFmtId="0" fontId="48" fillId="5" borderId="13" xfId="0" applyFont="1" applyFill="1" applyBorder="1" applyAlignment="1">
      <alignment vertical="center"/>
    </xf>
    <xf numFmtId="0" fontId="47" fillId="5" borderId="11" xfId="1" applyFont="1" applyFill="1" applyBorder="1" applyAlignment="1">
      <alignment horizontal="center" vertical="center" wrapText="1"/>
    </xf>
    <xf numFmtId="0" fontId="47" fillId="5"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0" fillId="0" borderId="18" xfId="0" applyBorder="1"/>
    <xf numFmtId="0" fontId="49" fillId="0" borderId="18" xfId="0" applyFont="1" applyFill="1" applyBorder="1" applyAlignment="1">
      <alignment vertical="center" wrapText="1"/>
    </xf>
    <xf numFmtId="0" fontId="1" fillId="4" borderId="3" xfId="1" applyFont="1" applyFill="1" applyBorder="1" applyAlignment="1">
      <alignment horizontal="center" vertical="center" wrapText="1"/>
    </xf>
    <xf numFmtId="0" fontId="0" fillId="0" borderId="3" xfId="0" applyBorder="1"/>
    <xf numFmtId="0" fontId="0" fillId="0" borderId="1" xfId="0" applyBorder="1"/>
    <xf numFmtId="0" fontId="0" fillId="0" borderId="25" xfId="0" applyBorder="1"/>
    <xf numFmtId="0" fontId="21" fillId="0" borderId="26" xfId="0" applyFont="1" applyFill="1" applyBorder="1"/>
    <xf numFmtId="0" fontId="21" fillId="0" borderId="26" xfId="0" applyFont="1" applyBorder="1"/>
    <xf numFmtId="0" fontId="21" fillId="0" borderId="26" xfId="0" applyFont="1" applyBorder="1" applyAlignment="1">
      <alignment horizontal="center" vertical="center"/>
    </xf>
    <xf numFmtId="0" fontId="21" fillId="0" borderId="26" xfId="0" applyFont="1" applyBorder="1" applyAlignment="1">
      <alignment horizontal="center"/>
    </xf>
    <xf numFmtId="0" fontId="0" fillId="0" borderId="27" xfId="0" applyBorder="1"/>
    <xf numFmtId="0" fontId="22" fillId="2" borderId="29" xfId="0" applyFont="1" applyFill="1" applyBorder="1" applyAlignment="1">
      <alignment horizontal="center" vertical="center" wrapText="1"/>
    </xf>
    <xf numFmtId="0" fontId="45" fillId="0" borderId="30" xfId="1" applyFont="1" applyFill="1" applyBorder="1" applyAlignment="1">
      <alignment horizontal="center" vertical="center" wrapText="1"/>
    </xf>
    <xf numFmtId="0" fontId="46" fillId="2" borderId="30" xfId="1" applyFont="1" applyFill="1" applyBorder="1" applyAlignment="1">
      <alignment horizontal="center" vertical="center" wrapText="1"/>
    </xf>
    <xf numFmtId="0" fontId="46" fillId="2" borderId="31" xfId="1" applyFont="1" applyFill="1" applyBorder="1" applyAlignment="1">
      <alignment horizontal="center" vertical="center" wrapText="1"/>
    </xf>
    <xf numFmtId="0" fontId="46" fillId="2" borderId="32" xfId="1" applyFont="1" applyFill="1" applyBorder="1" applyAlignment="1">
      <alignment horizontal="center" vertical="center" wrapText="1"/>
    </xf>
    <xf numFmtId="0" fontId="6" fillId="0" borderId="4" xfId="0" applyFont="1" applyFill="1" applyBorder="1" applyAlignment="1">
      <alignment horizontal="center" vertical="center"/>
    </xf>
    <xf numFmtId="1" fontId="6" fillId="0" borderId="4" xfId="0" applyNumberFormat="1" applyFont="1" applyFill="1" applyBorder="1" applyAlignment="1">
      <alignment horizontal="center"/>
    </xf>
    <xf numFmtId="0" fontId="1" fillId="3" borderId="29" xfId="1" applyFont="1" applyFill="1" applyBorder="1" applyAlignment="1">
      <alignment horizontal="center" vertical="center" wrapText="1"/>
    </xf>
    <xf numFmtId="0" fontId="4" fillId="3" borderId="30" xfId="0" applyFont="1" applyFill="1" applyBorder="1" applyAlignment="1">
      <alignment horizontal="center" vertical="center" wrapText="1"/>
    </xf>
    <xf numFmtId="3" fontId="3" fillId="3" borderId="30" xfId="0" applyNumberFormat="1" applyFont="1" applyFill="1" applyBorder="1" applyAlignment="1">
      <alignment horizontal="center" vertical="center"/>
    </xf>
    <xf numFmtId="3" fontId="3" fillId="3" borderId="31" xfId="0" applyNumberFormat="1" applyFont="1" applyFill="1" applyBorder="1" applyAlignment="1">
      <alignment horizontal="center" vertical="center"/>
    </xf>
    <xf numFmtId="3" fontId="3" fillId="3" borderId="32" xfId="0" applyNumberFormat="1" applyFont="1" applyFill="1" applyBorder="1" applyAlignment="1">
      <alignment horizontal="center" vertical="center"/>
    </xf>
    <xf numFmtId="0" fontId="0" fillId="0" borderId="33" xfId="0" applyBorder="1"/>
    <xf numFmtId="0" fontId="6" fillId="0" borderId="5" xfId="0" applyFont="1" applyFill="1" applyBorder="1" applyAlignment="1">
      <alignment horizontal="center" vertical="center"/>
    </xf>
    <xf numFmtId="0" fontId="8" fillId="0" borderId="4" xfId="0" applyFont="1" applyFill="1" applyBorder="1" applyAlignment="1">
      <alignment horizontal="left" vertical="center"/>
    </xf>
    <xf numFmtId="0" fontId="24" fillId="0" borderId="20" xfId="0" applyFont="1" applyBorder="1" applyAlignment="1">
      <alignment horizontal="center" vertical="center"/>
    </xf>
    <xf numFmtId="1" fontId="14" fillId="0" borderId="4" xfId="0" applyNumberFormat="1" applyFont="1" applyFill="1" applyBorder="1" applyAlignment="1">
      <alignment horizontal="center"/>
    </xf>
    <xf numFmtId="0" fontId="16" fillId="0" borderId="5" xfId="0" applyFont="1" applyFill="1" applyBorder="1" applyAlignment="1">
      <alignment horizontal="left" vertical="center"/>
    </xf>
    <xf numFmtId="0" fontId="1" fillId="4" borderId="29" xfId="1" applyFont="1" applyFill="1" applyBorder="1" applyAlignment="1">
      <alignment horizontal="center" vertical="center" wrapText="1"/>
    </xf>
    <xf numFmtId="0" fontId="4" fillId="4" borderId="30" xfId="0" applyFont="1" applyFill="1" applyBorder="1" applyAlignment="1">
      <alignment horizontal="center" vertical="center" wrapText="1"/>
    </xf>
    <xf numFmtId="3" fontId="3" fillId="4" borderId="30" xfId="0" applyNumberFormat="1" applyFont="1" applyFill="1" applyBorder="1" applyAlignment="1">
      <alignment horizontal="center" vertical="center"/>
    </xf>
    <xf numFmtId="3" fontId="3" fillId="4" borderId="31" xfId="0" applyNumberFormat="1" applyFont="1" applyFill="1" applyBorder="1" applyAlignment="1">
      <alignment horizontal="center" vertical="center"/>
    </xf>
    <xf numFmtId="3" fontId="3" fillId="4" borderId="32" xfId="0" applyNumberFormat="1" applyFont="1" applyFill="1" applyBorder="1" applyAlignment="1">
      <alignment horizontal="center" vertical="center"/>
    </xf>
    <xf numFmtId="0" fontId="8" fillId="0" borderId="6" xfId="0" applyFont="1" applyFill="1" applyBorder="1" applyAlignment="1">
      <alignment horizontal="left" vertical="center"/>
    </xf>
    <xf numFmtId="0" fontId="8" fillId="0" borderId="4" xfId="0" applyFont="1" applyFill="1" applyBorder="1" applyAlignment="1">
      <alignment horizontal="left" vertical="center" wrapText="1"/>
    </xf>
    <xf numFmtId="0" fontId="14" fillId="0" borderId="6" xfId="0" applyFont="1" applyFill="1" applyBorder="1" applyAlignment="1">
      <alignment horizontal="center" vertical="center"/>
    </xf>
    <xf numFmtId="0" fontId="0" fillId="0" borderId="28" xfId="0" applyBorder="1"/>
    <xf numFmtId="0" fontId="0" fillId="0" borderId="4" xfId="0" applyBorder="1"/>
    <xf numFmtId="0" fontId="25" fillId="3" borderId="29" xfId="0" applyFont="1" applyFill="1" applyBorder="1" applyAlignment="1">
      <alignment horizontal="center" vertical="center"/>
    </xf>
    <xf numFmtId="0" fontId="15" fillId="3" borderId="30" xfId="0" applyFont="1" applyFill="1" applyBorder="1" applyAlignment="1">
      <alignment horizontal="left" vertical="center" wrapText="1"/>
    </xf>
    <xf numFmtId="0" fontId="14" fillId="3" borderId="30" xfId="0" applyFont="1" applyFill="1" applyBorder="1" applyAlignment="1">
      <alignment horizontal="center"/>
    </xf>
    <xf numFmtId="0" fontId="14" fillId="3" borderId="32" xfId="0" applyFont="1" applyFill="1" applyBorder="1" applyAlignment="1">
      <alignment horizontal="center"/>
    </xf>
    <xf numFmtId="0" fontId="14" fillId="2" borderId="0" xfId="0" applyFont="1" applyFill="1" applyBorder="1"/>
    <xf numFmtId="0" fontId="21" fillId="0" borderId="4" xfId="0" applyFont="1" applyBorder="1" applyAlignment="1">
      <alignment horizontal="center"/>
    </xf>
    <xf numFmtId="0" fontId="26" fillId="3" borderId="30" xfId="0" applyFont="1" applyFill="1" applyBorder="1" applyAlignment="1">
      <alignment horizontal="center"/>
    </xf>
    <xf numFmtId="0" fontId="21" fillId="3" borderId="30" xfId="0" applyFont="1" applyFill="1" applyBorder="1" applyAlignment="1">
      <alignment horizontal="center"/>
    </xf>
    <xf numFmtId="0" fontId="0" fillId="3" borderId="30" xfId="0" applyFill="1" applyBorder="1" applyAlignment="1">
      <alignment horizontal="center"/>
    </xf>
    <xf numFmtId="0" fontId="0" fillId="3" borderId="32" xfId="0" applyFill="1" applyBorder="1" applyAlignment="1">
      <alignment horizontal="center"/>
    </xf>
    <xf numFmtId="0" fontId="0" fillId="2" borderId="0" xfId="0" applyFill="1" applyBorder="1"/>
    <xf numFmtId="0" fontId="0" fillId="2" borderId="0" xfId="0" applyFill="1" applyBorder="1" applyAlignment="1">
      <alignment horizontal="center"/>
    </xf>
    <xf numFmtId="0" fontId="26" fillId="2" borderId="0" xfId="0" applyFont="1" applyFill="1" applyBorder="1"/>
    <xf numFmtId="0" fontId="13" fillId="2" borderId="0" xfId="0" applyFont="1" applyFill="1" applyBorder="1"/>
    <xf numFmtId="0" fontId="48" fillId="5" borderId="0" xfId="0" applyFont="1" applyFill="1" applyBorder="1" applyAlignment="1">
      <alignment vertical="center" wrapText="1"/>
    </xf>
    <xf numFmtId="0" fontId="1" fillId="2" borderId="34" xfId="1" applyFont="1" applyFill="1" applyBorder="1" applyAlignment="1">
      <alignment horizontal="center" vertical="center"/>
    </xf>
    <xf numFmtId="0" fontId="1" fillId="2" borderId="35" xfId="1" applyFont="1" applyFill="1" applyBorder="1" applyAlignment="1">
      <alignment horizontal="center" vertical="center"/>
    </xf>
    <xf numFmtId="0" fontId="0" fillId="0" borderId="38" xfId="0" applyBorder="1"/>
    <xf numFmtId="0" fontId="1" fillId="4" borderId="34" xfId="1" applyFont="1" applyFill="1" applyBorder="1" applyAlignment="1">
      <alignment horizontal="center" vertical="center"/>
    </xf>
    <xf numFmtId="0" fontId="1" fillId="4" borderId="35" xfId="1" applyFont="1" applyFill="1" applyBorder="1" applyAlignment="1">
      <alignment horizontal="center" vertical="center"/>
    </xf>
    <xf numFmtId="0" fontId="1" fillId="4" borderId="39" xfId="1" applyFont="1" applyFill="1" applyBorder="1" applyAlignment="1">
      <alignment horizontal="center" vertical="center"/>
    </xf>
    <xf numFmtId="0" fontId="14" fillId="2" borderId="38" xfId="0" applyFont="1" applyFill="1" applyBorder="1"/>
    <xf numFmtId="0" fontId="1" fillId="2" borderId="40" xfId="1" applyFont="1" applyFill="1" applyBorder="1" applyAlignment="1">
      <alignment horizontal="center" vertical="center"/>
    </xf>
    <xf numFmtId="0" fontId="5" fillId="0" borderId="26" xfId="1" applyFont="1" applyFill="1" applyBorder="1"/>
    <xf numFmtId="0" fontId="14" fillId="0" borderId="26" xfId="0" applyFont="1" applyFill="1" applyBorder="1" applyAlignment="1">
      <alignment horizontal="center" vertical="center"/>
    </xf>
    <xf numFmtId="0" fontId="1" fillId="2" borderId="29" xfId="0" applyFont="1" applyFill="1" applyBorder="1" applyAlignment="1">
      <alignment vertical="center"/>
    </xf>
    <xf numFmtId="0" fontId="20" fillId="0" borderId="30" xfId="0" applyFont="1" applyFill="1" applyBorder="1" applyAlignment="1">
      <alignment horizontal="center" vertical="center"/>
    </xf>
    <xf numFmtId="3" fontId="3" fillId="2" borderId="30" xfId="0" applyNumberFormat="1" applyFont="1" applyFill="1" applyBorder="1" applyAlignment="1">
      <alignment horizontal="center" vertical="center" wrapText="1"/>
    </xf>
    <xf numFmtId="0" fontId="0" fillId="0" borderId="32" xfId="0" applyBorder="1"/>
    <xf numFmtId="0" fontId="21" fillId="0" borderId="0" xfId="0" applyFont="1"/>
    <xf numFmtId="0" fontId="55" fillId="0" borderId="0" xfId="0" applyFont="1" applyAlignment="1">
      <alignment vertical="center"/>
    </xf>
    <xf numFmtId="0" fontId="21" fillId="0" borderId="0" xfId="0" applyFont="1" applyAlignment="1">
      <alignment vertical="center"/>
    </xf>
    <xf numFmtId="3" fontId="7" fillId="2" borderId="7" xfId="0" applyNumberFormat="1" applyFont="1" applyFill="1" applyBorder="1" applyAlignment="1">
      <alignment horizontal="center" vertical="center"/>
    </xf>
    <xf numFmtId="164" fontId="0" fillId="6" borderId="0" xfId="0" applyNumberFormat="1" applyFill="1" applyAlignment="1">
      <alignment horizontal="center" vertical="center"/>
    </xf>
    <xf numFmtId="1" fontId="6" fillId="0" borderId="5" xfId="0" applyNumberFormat="1" applyFont="1" applyFill="1" applyBorder="1" applyAlignment="1">
      <alignment horizontal="center" vertical="center"/>
    </xf>
    <xf numFmtId="0" fontId="21" fillId="0" borderId="26" xfId="0" applyFont="1" applyFill="1" applyBorder="1" applyAlignment="1">
      <alignment horizontal="center"/>
    </xf>
    <xf numFmtId="0" fontId="0" fillId="0" borderId="4" xfId="0" applyFill="1" applyBorder="1" applyAlignment="1">
      <alignment horizontal="center"/>
    </xf>
    <xf numFmtId="0" fontId="0" fillId="0" borderId="2" xfId="0" applyFill="1" applyBorder="1" applyAlignment="1">
      <alignment horizontal="center"/>
    </xf>
    <xf numFmtId="0" fontId="21" fillId="0" borderId="2" xfId="0" applyFont="1" applyFill="1" applyBorder="1" applyAlignment="1">
      <alignment horizontal="center"/>
    </xf>
    <xf numFmtId="0" fontId="0" fillId="0" borderId="0" xfId="0" applyFill="1" applyBorder="1"/>
    <xf numFmtId="0" fontId="0" fillId="0" borderId="30" xfId="0" applyFill="1" applyBorder="1" applyAlignment="1">
      <alignment horizontal="center"/>
    </xf>
    <xf numFmtId="0" fontId="21" fillId="0" borderId="4" xfId="0" applyFont="1" applyFill="1" applyBorder="1" applyAlignment="1">
      <alignment horizontal="center"/>
    </xf>
    <xf numFmtId="0" fontId="0" fillId="0" borderId="1" xfId="0" applyFill="1" applyBorder="1"/>
    <xf numFmtId="0" fontId="0" fillId="0" borderId="2" xfId="0" applyFill="1" applyBorder="1"/>
    <xf numFmtId="164" fontId="0" fillId="0" borderId="0" xfId="0" applyNumberFormat="1" applyFill="1" applyAlignment="1">
      <alignment horizontal="center" vertical="center"/>
    </xf>
    <xf numFmtId="0" fontId="0" fillId="0" borderId="0" xfId="0" applyFill="1"/>
    <xf numFmtId="0" fontId="0" fillId="7" borderId="19" xfId="0" applyFill="1" applyBorder="1"/>
    <xf numFmtId="3" fontId="7" fillId="2" borderId="7" xfId="0" applyNumberFormat="1" applyFont="1" applyFill="1" applyBorder="1" applyAlignment="1">
      <alignment horizontal="center" vertical="center"/>
    </xf>
    <xf numFmtId="3" fontId="7" fillId="2" borderId="8" xfId="0" applyNumberFormat="1" applyFont="1" applyFill="1" applyBorder="1" applyAlignment="1">
      <alignment horizontal="center" vertical="center"/>
    </xf>
    <xf numFmtId="3" fontId="7" fillId="2" borderId="9" xfId="0" applyNumberFormat="1" applyFont="1" applyFill="1" applyBorder="1" applyAlignment="1">
      <alignment horizontal="center" vertical="center"/>
    </xf>
    <xf numFmtId="0" fontId="0" fillId="0" borderId="0" xfId="0" applyAlignment="1">
      <alignment horizontal="left" wrapText="1"/>
    </xf>
    <xf numFmtId="0" fontId="53" fillId="0" borderId="0" xfId="0" applyFont="1" applyAlignment="1">
      <alignment horizontal="left"/>
    </xf>
    <xf numFmtId="0" fontId="0" fillId="0" borderId="0" xfId="0" applyAlignment="1">
      <alignment horizontal="left" vertical="center" wrapText="1"/>
    </xf>
    <xf numFmtId="0" fontId="32" fillId="0" borderId="23"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32" fillId="0" borderId="24" xfId="0" applyFont="1" applyFill="1" applyBorder="1" applyAlignment="1">
      <alignment horizontal="center" vertical="center" wrapText="1"/>
    </xf>
    <xf numFmtId="164" fontId="0" fillId="6" borderId="0" xfId="0" applyNumberFormat="1" applyFill="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1" fontId="14" fillId="0" borderId="5" xfId="0" applyNumberFormat="1" applyFont="1" applyFill="1" applyBorder="1" applyAlignment="1">
      <alignment horizontal="center" vertical="center"/>
    </xf>
    <xf numFmtId="1" fontId="14" fillId="0" borderId="6" xfId="0" applyNumberFormat="1" applyFont="1" applyFill="1" applyBorder="1" applyAlignment="1">
      <alignment horizontal="center" vertical="center"/>
    </xf>
    <xf numFmtId="1" fontId="14" fillId="0" borderId="4" xfId="0" applyNumberFormat="1" applyFont="1" applyFill="1" applyBorder="1" applyAlignment="1">
      <alignment horizontal="center" vertical="center"/>
    </xf>
    <xf numFmtId="0" fontId="0" fillId="0" borderId="0" xfId="0" applyFill="1" applyAlignment="1">
      <alignment horizontal="left" vertical="center" wrapText="1"/>
    </xf>
    <xf numFmtId="0" fontId="0" fillId="0" borderId="0" xfId="0" applyAlignment="1">
      <alignment horizontal="left"/>
    </xf>
    <xf numFmtId="3" fontId="7" fillId="2" borderId="5" xfId="0" applyNumberFormat="1" applyFont="1" applyFill="1" applyBorder="1" applyAlignment="1">
      <alignment horizontal="center" vertical="center"/>
    </xf>
    <xf numFmtId="3" fontId="7" fillId="2" borderId="36"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3" fontId="7" fillId="0" borderId="9" xfId="0" applyNumberFormat="1" applyFont="1" applyFill="1" applyBorder="1" applyAlignment="1">
      <alignment horizontal="center" vertical="center"/>
    </xf>
    <xf numFmtId="3" fontId="7" fillId="2" borderId="7"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1" fontId="14" fillId="2" borderId="5" xfId="0" applyNumberFormat="1" applyFont="1" applyFill="1" applyBorder="1" applyAlignment="1">
      <alignment horizontal="center" vertical="center"/>
    </xf>
    <xf numFmtId="1" fontId="14" fillId="2" borderId="36" xfId="0" applyNumberFormat="1" applyFont="1" applyFill="1" applyBorder="1" applyAlignment="1">
      <alignment horizontal="center" vertical="center"/>
    </xf>
    <xf numFmtId="3" fontId="7" fillId="2" borderId="37" xfId="0" applyNumberFormat="1" applyFont="1" applyFill="1" applyBorder="1" applyAlignment="1">
      <alignment horizontal="center" vertical="center"/>
    </xf>
    <xf numFmtId="0" fontId="0" fillId="0" borderId="19" xfId="0" applyFill="1" applyBorder="1" applyAlignment="1">
      <alignment horizontal="center"/>
    </xf>
    <xf numFmtId="0" fontId="0" fillId="0" borderId="21" xfId="0" applyFill="1" applyBorder="1" applyAlignment="1">
      <alignment horizontal="center"/>
    </xf>
    <xf numFmtId="0" fontId="0" fillId="0" borderId="20" xfId="0" applyFill="1" applyBorder="1" applyAlignment="1">
      <alignment horizont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cellXfs>
  <cellStyles count="2">
    <cellStyle name="Normal" xfId="0" builtinId="0"/>
    <cellStyle name="Normal_shtat_1_06_20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364"/>
  <sheetViews>
    <sheetView tabSelected="1" zoomScale="130" zoomScaleNormal="130" workbookViewId="0">
      <pane xSplit="2" ySplit="2" topLeftCell="C272" activePane="bottomRight" state="frozen"/>
      <selection pane="topRight" activeCell="C1" sqref="C1"/>
      <selection pane="bottomLeft" activeCell="A2" sqref="A2"/>
      <selection pane="bottomRight" activeCell="M3" sqref="M3"/>
    </sheetView>
  </sheetViews>
  <sheetFormatPr defaultRowHeight="15" x14ac:dyDescent="0.25"/>
  <cols>
    <col min="1" max="1" width="6.140625" customWidth="1"/>
    <col min="2" max="2" width="48.85546875" customWidth="1"/>
    <col min="3" max="3" width="10.140625" customWidth="1"/>
    <col min="4" max="4" width="11.85546875" customWidth="1"/>
    <col min="5" max="5" width="11.5703125" customWidth="1"/>
    <col min="6" max="6" width="15.28515625" customWidth="1"/>
    <col min="7" max="7" width="35.140625" style="69" customWidth="1"/>
    <col min="8" max="8" width="16.7109375" style="69" customWidth="1"/>
    <col min="9" max="10" width="11.28515625" style="91" customWidth="1"/>
  </cols>
  <sheetData>
    <row r="1" spans="1:10" ht="60.75" thickBot="1" x14ac:dyDescent="0.3">
      <c r="E1" s="90" t="s">
        <v>139</v>
      </c>
      <c r="F1" s="90"/>
    </row>
    <row r="2" spans="1:10" ht="60.75" thickBot="1" x14ac:dyDescent="0.3">
      <c r="A2" s="187"/>
      <c r="B2" s="188" t="s">
        <v>0</v>
      </c>
      <c r="C2" s="189" t="s">
        <v>1</v>
      </c>
      <c r="D2" s="189" t="s">
        <v>109</v>
      </c>
      <c r="E2" s="190" t="s">
        <v>135</v>
      </c>
      <c r="F2" s="190" t="s">
        <v>176</v>
      </c>
      <c r="G2" s="191" t="s">
        <v>112</v>
      </c>
      <c r="H2" s="84"/>
      <c r="I2" s="116" t="s">
        <v>137</v>
      </c>
      <c r="J2" s="116" t="s">
        <v>138</v>
      </c>
    </row>
    <row r="3" spans="1:10" ht="18.75" thickBot="1" x14ac:dyDescent="0.3">
      <c r="A3" s="194" t="s">
        <v>2</v>
      </c>
      <c r="B3" s="195" t="s">
        <v>3</v>
      </c>
      <c r="C3" s="196">
        <f>SUM(C4:C11)</f>
        <v>9</v>
      </c>
      <c r="D3" s="196"/>
      <c r="E3" s="197"/>
      <c r="F3" s="197"/>
      <c r="G3" s="198"/>
      <c r="H3" s="85"/>
      <c r="I3" s="117"/>
      <c r="J3" s="117"/>
    </row>
    <row r="4" spans="1:10" ht="18" x14ac:dyDescent="0.3">
      <c r="A4" s="1"/>
      <c r="B4" s="23" t="s">
        <v>4</v>
      </c>
      <c r="C4" s="192">
        <v>1</v>
      </c>
      <c r="D4" s="193">
        <v>1</v>
      </c>
      <c r="E4" s="123">
        <v>30</v>
      </c>
      <c r="F4" s="123">
        <f>30+15</f>
        <v>45</v>
      </c>
      <c r="G4" s="202" t="s">
        <v>127</v>
      </c>
      <c r="H4" s="86"/>
      <c r="I4" s="117"/>
      <c r="J4" s="117"/>
    </row>
    <row r="5" spans="1:10" ht="18" x14ac:dyDescent="0.3">
      <c r="A5" s="1"/>
      <c r="B5" s="2" t="s">
        <v>5</v>
      </c>
      <c r="C5" s="3">
        <v>1</v>
      </c>
      <c r="D5" s="4">
        <v>1</v>
      </c>
      <c r="E5" s="56">
        <v>20</v>
      </c>
      <c r="F5" s="56">
        <v>20</v>
      </c>
      <c r="G5" s="176"/>
      <c r="I5" s="117"/>
      <c r="J5" s="117"/>
    </row>
    <row r="6" spans="1:10" ht="18" x14ac:dyDescent="0.3">
      <c r="A6" s="1"/>
      <c r="B6" s="2" t="s">
        <v>5</v>
      </c>
      <c r="C6" s="3">
        <v>1</v>
      </c>
      <c r="D6" s="4">
        <v>1</v>
      </c>
      <c r="E6" s="56">
        <v>20</v>
      </c>
      <c r="F6" s="56">
        <v>20</v>
      </c>
      <c r="G6" s="176"/>
      <c r="I6" s="117"/>
      <c r="J6" s="117"/>
    </row>
    <row r="7" spans="1:10" ht="18" x14ac:dyDescent="0.3">
      <c r="A7" s="1"/>
      <c r="B7" s="2" t="s">
        <v>5</v>
      </c>
      <c r="C7" s="3">
        <v>1</v>
      </c>
      <c r="D7" s="4">
        <v>1</v>
      </c>
      <c r="E7" s="56">
        <v>20</v>
      </c>
      <c r="F7" s="56">
        <v>20</v>
      </c>
      <c r="G7" s="176"/>
      <c r="I7" s="117"/>
      <c r="J7" s="117"/>
    </row>
    <row r="8" spans="1:10" ht="30" x14ac:dyDescent="0.25">
      <c r="A8" s="1"/>
      <c r="B8" s="167" t="s">
        <v>6</v>
      </c>
      <c r="C8" s="3">
        <v>1</v>
      </c>
      <c r="D8" s="4">
        <v>1</v>
      </c>
      <c r="E8" s="56">
        <v>20</v>
      </c>
      <c r="F8" s="56">
        <v>20</v>
      </c>
      <c r="G8" s="176"/>
      <c r="I8" s="117"/>
      <c r="J8" s="117"/>
    </row>
    <row r="9" spans="1:10" ht="30" x14ac:dyDescent="0.25">
      <c r="A9" s="1"/>
      <c r="B9" s="167" t="s">
        <v>173</v>
      </c>
      <c r="C9" s="3">
        <v>1</v>
      </c>
      <c r="D9" s="249">
        <v>1</v>
      </c>
      <c r="E9" s="247">
        <v>15</v>
      </c>
      <c r="F9" s="247">
        <v>15</v>
      </c>
      <c r="G9" s="261" t="s">
        <v>175</v>
      </c>
      <c r="I9" s="248"/>
      <c r="J9" s="248"/>
    </row>
    <row r="10" spans="1:10" ht="18" x14ac:dyDescent="0.3">
      <c r="A10" s="1"/>
      <c r="B10" s="2" t="s">
        <v>7</v>
      </c>
      <c r="C10" s="3">
        <v>1</v>
      </c>
      <c r="D10" s="282">
        <v>1</v>
      </c>
      <c r="E10" s="262">
        <v>20</v>
      </c>
      <c r="F10" s="262">
        <v>20</v>
      </c>
      <c r="G10" s="272"/>
      <c r="H10" s="87"/>
      <c r="I10" s="117"/>
      <c r="J10" s="117"/>
    </row>
    <row r="11" spans="1:10" ht="18.75" thickBot="1" x14ac:dyDescent="0.35">
      <c r="A11" s="1"/>
      <c r="B11" s="27" t="s">
        <v>8</v>
      </c>
      <c r="C11" s="200">
        <v>2</v>
      </c>
      <c r="D11" s="283"/>
      <c r="E11" s="263"/>
      <c r="F11" s="263"/>
      <c r="G11" s="274"/>
      <c r="H11" s="87"/>
      <c r="I11" s="117"/>
      <c r="J11" s="117"/>
    </row>
    <row r="12" spans="1:10" ht="18.75" thickBot="1" x14ac:dyDescent="0.3">
      <c r="A12" s="194" t="s">
        <v>9</v>
      </c>
      <c r="B12" s="195" t="s">
        <v>10</v>
      </c>
      <c r="C12" s="196">
        <f>SUM(C13:C15)</f>
        <v>3</v>
      </c>
      <c r="D12" s="196"/>
      <c r="E12" s="197"/>
      <c r="F12" s="198"/>
      <c r="G12" s="199"/>
      <c r="I12" s="117"/>
      <c r="J12" s="117"/>
    </row>
    <row r="13" spans="1:10" ht="18" x14ac:dyDescent="0.3">
      <c r="A13" s="1"/>
      <c r="B13" s="23" t="s">
        <v>11</v>
      </c>
      <c r="C13" s="192">
        <v>1</v>
      </c>
      <c r="D13" s="283">
        <v>1</v>
      </c>
      <c r="E13" s="263">
        <v>20</v>
      </c>
      <c r="F13" s="263">
        <v>20</v>
      </c>
      <c r="G13" s="272"/>
      <c r="H13" s="87"/>
      <c r="I13" s="117"/>
      <c r="J13" s="117"/>
    </row>
    <row r="14" spans="1:10" ht="18" x14ac:dyDescent="0.3">
      <c r="A14" s="1"/>
      <c r="B14" s="2" t="s">
        <v>12</v>
      </c>
      <c r="C14" s="3">
        <v>1</v>
      </c>
      <c r="D14" s="283"/>
      <c r="E14" s="263"/>
      <c r="F14" s="263"/>
      <c r="G14" s="273"/>
      <c r="H14" s="87"/>
      <c r="I14" s="117"/>
      <c r="J14" s="117"/>
    </row>
    <row r="15" spans="1:10" ht="18.75" thickBot="1" x14ac:dyDescent="0.35">
      <c r="A15" s="1"/>
      <c r="B15" s="27" t="s">
        <v>13</v>
      </c>
      <c r="C15" s="200">
        <v>1</v>
      </c>
      <c r="D15" s="283"/>
      <c r="E15" s="263"/>
      <c r="F15" s="263"/>
      <c r="G15" s="274"/>
      <c r="H15" s="87"/>
      <c r="I15" s="117"/>
      <c r="J15" s="117"/>
    </row>
    <row r="16" spans="1:10" ht="18.75" thickBot="1" x14ac:dyDescent="0.3">
      <c r="A16" s="194" t="s">
        <v>14</v>
      </c>
      <c r="B16" s="195" t="s">
        <v>15</v>
      </c>
      <c r="C16" s="196">
        <f>C17+C18+C37+C41</f>
        <v>51</v>
      </c>
      <c r="D16" s="196"/>
      <c r="E16" s="197"/>
      <c r="F16" s="198"/>
      <c r="G16" s="199"/>
      <c r="I16" s="117"/>
      <c r="J16" s="117"/>
    </row>
    <row r="17" spans="1:10" ht="18" x14ac:dyDescent="0.25">
      <c r="A17" s="1"/>
      <c r="B17" s="201" t="s">
        <v>16</v>
      </c>
      <c r="C17" s="192">
        <v>1</v>
      </c>
      <c r="D17" s="193">
        <v>1</v>
      </c>
      <c r="E17" s="123">
        <v>15</v>
      </c>
      <c r="F17" s="123">
        <v>15</v>
      </c>
      <c r="G17" s="176"/>
      <c r="I17" s="117"/>
      <c r="J17" s="117"/>
    </row>
    <row r="18" spans="1:10" ht="18" x14ac:dyDescent="0.25">
      <c r="A18" s="1">
        <v>1</v>
      </c>
      <c r="B18" s="5" t="s">
        <v>17</v>
      </c>
      <c r="C18" s="6">
        <f>C19+C20+C24+C29+C33</f>
        <v>18</v>
      </c>
      <c r="D18" s="4"/>
      <c r="E18" s="57"/>
      <c r="F18" s="57"/>
      <c r="G18" s="176"/>
      <c r="I18" s="117"/>
      <c r="J18" s="117"/>
    </row>
    <row r="19" spans="1:10" ht="18" x14ac:dyDescent="0.25">
      <c r="A19" s="1"/>
      <c r="B19" s="7" t="s">
        <v>18</v>
      </c>
      <c r="C19" s="3">
        <v>1</v>
      </c>
      <c r="D19" s="30">
        <v>1</v>
      </c>
      <c r="E19" s="56">
        <v>15</v>
      </c>
      <c r="F19" s="56">
        <v>11</v>
      </c>
      <c r="G19" s="176"/>
      <c r="I19" s="117"/>
      <c r="J19" s="117"/>
    </row>
    <row r="20" spans="1:10" ht="30" x14ac:dyDescent="0.25">
      <c r="A20" s="1" t="s">
        <v>19</v>
      </c>
      <c r="B20" s="5" t="s">
        <v>20</v>
      </c>
      <c r="C20" s="8">
        <f>SUM(C21:C23)</f>
        <v>4</v>
      </c>
      <c r="D20" s="4"/>
      <c r="E20" s="58"/>
      <c r="F20" s="58"/>
      <c r="G20" s="176"/>
      <c r="I20" s="117"/>
      <c r="J20" s="117">
        <f>F21/C20</f>
        <v>6.25</v>
      </c>
    </row>
    <row r="21" spans="1:10" ht="18" x14ac:dyDescent="0.3">
      <c r="A21" s="1"/>
      <c r="B21" s="2" t="s">
        <v>11</v>
      </c>
      <c r="C21" s="3">
        <v>1</v>
      </c>
      <c r="D21" s="282">
        <v>1</v>
      </c>
      <c r="E21" s="262">
        <v>25</v>
      </c>
      <c r="F21" s="262">
        <v>25</v>
      </c>
      <c r="G21" s="272"/>
      <c r="H21" s="87"/>
      <c r="I21" s="117"/>
      <c r="J21" s="117"/>
    </row>
    <row r="22" spans="1:10" ht="18" x14ac:dyDescent="0.3">
      <c r="A22" s="1"/>
      <c r="B22" s="2" t="s">
        <v>12</v>
      </c>
      <c r="C22" s="3">
        <v>1</v>
      </c>
      <c r="D22" s="283"/>
      <c r="E22" s="263"/>
      <c r="F22" s="263"/>
      <c r="G22" s="273"/>
      <c r="H22" s="87"/>
      <c r="I22" s="117"/>
      <c r="J22" s="117"/>
    </row>
    <row r="23" spans="1:10" ht="18" x14ac:dyDescent="0.3">
      <c r="A23" s="231"/>
      <c r="B23" s="2" t="s">
        <v>13</v>
      </c>
      <c r="C23" s="3">
        <v>2</v>
      </c>
      <c r="D23" s="284"/>
      <c r="E23" s="264"/>
      <c r="F23" s="264"/>
      <c r="G23" s="274"/>
      <c r="H23" s="87"/>
      <c r="I23" s="117"/>
      <c r="J23" s="117"/>
    </row>
    <row r="24" spans="1:10" ht="30" x14ac:dyDescent="0.25">
      <c r="A24" s="230" t="s">
        <v>21</v>
      </c>
      <c r="B24" s="5" t="s">
        <v>22</v>
      </c>
      <c r="C24" s="6">
        <f>SUM(C25:C28)</f>
        <v>5</v>
      </c>
      <c r="D24" s="9"/>
      <c r="E24" s="57"/>
      <c r="F24" s="57"/>
      <c r="G24" s="176"/>
      <c r="I24" s="117"/>
      <c r="J24" s="117"/>
    </row>
    <row r="25" spans="1:10" ht="18" x14ac:dyDescent="0.3">
      <c r="A25" s="1"/>
      <c r="B25" s="2" t="s">
        <v>11</v>
      </c>
      <c r="C25" s="3">
        <v>1</v>
      </c>
      <c r="D25" s="282">
        <v>1</v>
      </c>
      <c r="E25" s="262">
        <v>25</v>
      </c>
      <c r="F25" s="262">
        <v>20</v>
      </c>
      <c r="G25" s="272"/>
      <c r="H25" s="87"/>
      <c r="I25" s="271">
        <f>E25/(C25+C26+C27)</f>
        <v>8.3333333333333339</v>
      </c>
      <c r="J25" s="271">
        <f>F25/(C25+C26+C27)</f>
        <v>6.666666666666667</v>
      </c>
    </row>
    <row r="26" spans="1:10" ht="18" x14ac:dyDescent="0.3">
      <c r="A26" s="1"/>
      <c r="B26" s="2" t="s">
        <v>12</v>
      </c>
      <c r="C26" s="3">
        <v>1</v>
      </c>
      <c r="D26" s="283"/>
      <c r="E26" s="263"/>
      <c r="F26" s="263"/>
      <c r="G26" s="273"/>
      <c r="H26" s="87"/>
      <c r="I26" s="271"/>
      <c r="J26" s="271"/>
    </row>
    <row r="27" spans="1:10" ht="18" x14ac:dyDescent="0.3">
      <c r="A27" s="1"/>
      <c r="B27" s="2" t="s">
        <v>13</v>
      </c>
      <c r="C27" s="3">
        <v>1</v>
      </c>
      <c r="D27" s="284"/>
      <c r="E27" s="264"/>
      <c r="F27" s="264"/>
      <c r="G27" s="274"/>
      <c r="H27" s="87"/>
      <c r="I27" s="271"/>
      <c r="J27" s="271"/>
    </row>
    <row r="28" spans="1:10" ht="50.25" x14ac:dyDescent="0.25">
      <c r="A28" s="1"/>
      <c r="B28" s="111" t="s">
        <v>23</v>
      </c>
      <c r="C28" s="112">
        <v>2</v>
      </c>
      <c r="D28" s="113">
        <v>1</v>
      </c>
      <c r="E28" s="114">
        <v>30</v>
      </c>
      <c r="F28" s="114">
        <v>15</v>
      </c>
      <c r="G28" s="177" t="s">
        <v>160</v>
      </c>
      <c r="I28" s="117">
        <f>E28/C28</f>
        <v>15</v>
      </c>
      <c r="J28" s="117">
        <f>F28/C28</f>
        <v>7.5</v>
      </c>
    </row>
    <row r="29" spans="1:10" ht="18" x14ac:dyDescent="0.25">
      <c r="A29" s="1" t="s">
        <v>24</v>
      </c>
      <c r="B29" s="5" t="s">
        <v>25</v>
      </c>
      <c r="C29" s="6">
        <f>SUM(C30:C32)</f>
        <v>4</v>
      </c>
      <c r="D29" s="4"/>
      <c r="E29" s="57"/>
      <c r="F29" s="57"/>
      <c r="G29" s="176"/>
      <c r="I29" s="117"/>
      <c r="J29" s="117"/>
    </row>
    <row r="30" spans="1:10" ht="18" x14ac:dyDescent="0.3">
      <c r="A30" s="1"/>
      <c r="B30" s="2" t="s">
        <v>11</v>
      </c>
      <c r="C30" s="3">
        <v>1</v>
      </c>
      <c r="D30" s="282">
        <v>1</v>
      </c>
      <c r="E30" s="262">
        <v>25</v>
      </c>
      <c r="F30" s="262">
        <v>25</v>
      </c>
      <c r="G30" s="272"/>
      <c r="H30" s="87"/>
      <c r="I30" s="271">
        <f>E30/C29</f>
        <v>6.25</v>
      </c>
      <c r="J30" s="271">
        <f>F30/C29</f>
        <v>6.25</v>
      </c>
    </row>
    <row r="31" spans="1:10" ht="18" x14ac:dyDescent="0.3">
      <c r="A31" s="1"/>
      <c r="B31" s="2" t="s">
        <v>12</v>
      </c>
      <c r="C31" s="3">
        <v>1</v>
      </c>
      <c r="D31" s="283"/>
      <c r="E31" s="263"/>
      <c r="F31" s="263"/>
      <c r="G31" s="273"/>
      <c r="H31" s="87"/>
      <c r="I31" s="271"/>
      <c r="J31" s="271"/>
    </row>
    <row r="32" spans="1:10" ht="18" x14ac:dyDescent="0.3">
      <c r="A32" s="1"/>
      <c r="B32" s="2" t="s">
        <v>13</v>
      </c>
      <c r="C32" s="3">
        <v>2</v>
      </c>
      <c r="D32" s="284"/>
      <c r="E32" s="264"/>
      <c r="F32" s="264"/>
      <c r="G32" s="274"/>
      <c r="H32" s="87"/>
      <c r="I32" s="271"/>
      <c r="J32" s="271"/>
    </row>
    <row r="33" spans="1:10" ht="18" x14ac:dyDescent="0.25">
      <c r="A33" s="1" t="s">
        <v>26</v>
      </c>
      <c r="B33" s="5" t="s">
        <v>27</v>
      </c>
      <c r="C33" s="10">
        <f>SUM(C34:C36)</f>
        <v>4</v>
      </c>
      <c r="D33" s="11"/>
      <c r="E33" s="57"/>
      <c r="F33" s="57"/>
      <c r="G33" s="176"/>
      <c r="I33" s="117"/>
      <c r="J33" s="117"/>
    </row>
    <row r="34" spans="1:10" ht="18" x14ac:dyDescent="0.3">
      <c r="A34" s="1"/>
      <c r="B34" s="2" t="s">
        <v>11</v>
      </c>
      <c r="C34" s="3">
        <v>1</v>
      </c>
      <c r="D34" s="282">
        <v>1</v>
      </c>
      <c r="E34" s="262">
        <v>25</v>
      </c>
      <c r="F34" s="262">
        <v>25</v>
      </c>
      <c r="G34" s="272"/>
      <c r="H34" s="87"/>
      <c r="I34" s="271">
        <f>E34/C33</f>
        <v>6.25</v>
      </c>
      <c r="J34" s="271">
        <f>F34/C33</f>
        <v>6.25</v>
      </c>
    </row>
    <row r="35" spans="1:10" ht="18" x14ac:dyDescent="0.3">
      <c r="A35" s="1"/>
      <c r="B35" s="2" t="s">
        <v>12</v>
      </c>
      <c r="C35" s="12">
        <v>1</v>
      </c>
      <c r="D35" s="283"/>
      <c r="E35" s="263"/>
      <c r="F35" s="263"/>
      <c r="G35" s="273"/>
      <c r="H35" s="87"/>
      <c r="I35" s="271"/>
      <c r="J35" s="271"/>
    </row>
    <row r="36" spans="1:10" ht="18" x14ac:dyDescent="0.3">
      <c r="A36" s="1"/>
      <c r="B36" s="2" t="s">
        <v>13</v>
      </c>
      <c r="C36" s="12">
        <v>2</v>
      </c>
      <c r="D36" s="284"/>
      <c r="E36" s="264"/>
      <c r="F36" s="264"/>
      <c r="G36" s="274"/>
      <c r="H36" s="87"/>
      <c r="I36" s="271"/>
      <c r="J36" s="271"/>
    </row>
    <row r="37" spans="1:10" ht="18" x14ac:dyDescent="0.25">
      <c r="A37" s="1">
        <v>2</v>
      </c>
      <c r="B37" s="5" t="s">
        <v>28</v>
      </c>
      <c r="C37" s="8">
        <f>SUM(C38:C40)</f>
        <v>5</v>
      </c>
      <c r="D37" s="4"/>
      <c r="E37" s="58"/>
      <c r="F37" s="58"/>
      <c r="G37" s="176"/>
      <c r="I37" s="117"/>
      <c r="J37" s="117"/>
    </row>
    <row r="38" spans="1:10" ht="18" x14ac:dyDescent="0.3">
      <c r="A38" s="1"/>
      <c r="B38" s="2" t="s">
        <v>18</v>
      </c>
      <c r="C38" s="3">
        <v>1</v>
      </c>
      <c r="D38" s="4">
        <v>1</v>
      </c>
      <c r="E38" s="56">
        <v>15</v>
      </c>
      <c r="F38" s="56">
        <v>11</v>
      </c>
      <c r="G38" s="176"/>
      <c r="I38" s="117"/>
      <c r="J38" s="117"/>
    </row>
    <row r="39" spans="1:10" ht="18" x14ac:dyDescent="0.3">
      <c r="A39" s="1"/>
      <c r="B39" s="2" t="s">
        <v>12</v>
      </c>
      <c r="C39" s="12">
        <v>3</v>
      </c>
      <c r="D39" s="275">
        <v>1</v>
      </c>
      <c r="E39" s="262">
        <v>25</v>
      </c>
      <c r="F39" s="262">
        <v>25</v>
      </c>
      <c r="G39" s="272"/>
      <c r="H39" s="87"/>
      <c r="I39" s="271">
        <f>E39/(C39+C40)</f>
        <v>6.25</v>
      </c>
      <c r="J39" s="271">
        <f>F39/(C39+C40)</f>
        <v>6.25</v>
      </c>
    </row>
    <row r="40" spans="1:10" ht="18" x14ac:dyDescent="0.3">
      <c r="A40" s="1"/>
      <c r="B40" s="2" t="s">
        <v>29</v>
      </c>
      <c r="C40" s="12">
        <v>1</v>
      </c>
      <c r="D40" s="277"/>
      <c r="E40" s="264"/>
      <c r="F40" s="264"/>
      <c r="G40" s="274"/>
      <c r="H40" s="87"/>
      <c r="I40" s="271"/>
      <c r="J40" s="271"/>
    </row>
    <row r="41" spans="1:10" ht="30" x14ac:dyDescent="0.25">
      <c r="A41" s="1">
        <v>3</v>
      </c>
      <c r="B41" s="5" t="s">
        <v>30</v>
      </c>
      <c r="C41" s="8">
        <f>C42+C43+C47+C52</f>
        <v>27</v>
      </c>
      <c r="D41" s="14"/>
      <c r="E41" s="59"/>
      <c r="F41" s="59"/>
      <c r="G41" s="176"/>
      <c r="I41" s="117"/>
      <c r="J41" s="117"/>
    </row>
    <row r="42" spans="1:10" ht="18" x14ac:dyDescent="0.3">
      <c r="A42" s="1"/>
      <c r="B42" s="2" t="s">
        <v>18</v>
      </c>
      <c r="C42" s="3">
        <v>1</v>
      </c>
      <c r="D42" s="4">
        <v>1</v>
      </c>
      <c r="E42" s="56">
        <v>15</v>
      </c>
      <c r="F42" s="56">
        <v>11</v>
      </c>
      <c r="G42" s="176"/>
      <c r="I42" s="117"/>
      <c r="J42" s="117"/>
    </row>
    <row r="43" spans="1:10" ht="30" x14ac:dyDescent="0.25">
      <c r="A43" s="1" t="s">
        <v>31</v>
      </c>
      <c r="B43" s="5" t="s">
        <v>32</v>
      </c>
      <c r="C43" s="6">
        <f>SUM(C44:C46)</f>
        <v>4</v>
      </c>
      <c r="D43" s="9"/>
      <c r="E43" s="57"/>
      <c r="F43" s="57"/>
      <c r="G43" s="176"/>
      <c r="I43" s="117"/>
      <c r="J43" s="117"/>
    </row>
    <row r="44" spans="1:10" ht="18" x14ac:dyDescent="0.3">
      <c r="A44" s="1"/>
      <c r="B44" s="2" t="s">
        <v>11</v>
      </c>
      <c r="C44" s="3">
        <v>1</v>
      </c>
      <c r="D44" s="282">
        <v>1</v>
      </c>
      <c r="E44" s="285">
        <v>50</v>
      </c>
      <c r="F44" s="285">
        <v>30</v>
      </c>
      <c r="G44" s="293"/>
      <c r="H44" s="115"/>
      <c r="I44" s="271">
        <f>E44/C43</f>
        <v>12.5</v>
      </c>
      <c r="J44" s="271">
        <f>F44/C43</f>
        <v>7.5</v>
      </c>
    </row>
    <row r="45" spans="1:10" ht="18" x14ac:dyDescent="0.3">
      <c r="A45" s="1"/>
      <c r="B45" s="2" t="s">
        <v>12</v>
      </c>
      <c r="C45" s="3">
        <v>2</v>
      </c>
      <c r="D45" s="283"/>
      <c r="E45" s="286"/>
      <c r="F45" s="286"/>
      <c r="G45" s="294"/>
      <c r="H45" s="115"/>
      <c r="I45" s="271"/>
      <c r="J45" s="271"/>
    </row>
    <row r="46" spans="1:10" ht="18" x14ac:dyDescent="0.3">
      <c r="A46" s="231"/>
      <c r="B46" s="2" t="s">
        <v>13</v>
      </c>
      <c r="C46" s="3">
        <v>1</v>
      </c>
      <c r="D46" s="284"/>
      <c r="E46" s="287"/>
      <c r="F46" s="287"/>
      <c r="G46" s="295"/>
      <c r="H46" s="115"/>
      <c r="I46" s="271"/>
      <c r="J46" s="271"/>
    </row>
    <row r="47" spans="1:10" ht="18" x14ac:dyDescent="0.3">
      <c r="A47" s="230" t="s">
        <v>33</v>
      </c>
      <c r="B47" s="15" t="s">
        <v>34</v>
      </c>
      <c r="C47" s="6">
        <f>SUM(C48:C51)</f>
        <v>16</v>
      </c>
      <c r="D47" s="9"/>
      <c r="E47" s="57"/>
      <c r="F47" s="57"/>
      <c r="G47" s="176"/>
      <c r="I47" s="117"/>
      <c r="J47" s="117"/>
    </row>
    <row r="48" spans="1:10" ht="18" x14ac:dyDescent="0.3">
      <c r="A48" s="1"/>
      <c r="B48" s="2" t="s">
        <v>11</v>
      </c>
      <c r="C48" s="3">
        <v>1</v>
      </c>
      <c r="D48" s="282">
        <v>1</v>
      </c>
      <c r="E48" s="262">
        <v>20</v>
      </c>
      <c r="F48" s="262">
        <v>20</v>
      </c>
      <c r="G48" s="272"/>
      <c r="H48" s="87"/>
      <c r="I48" s="271">
        <f>E48/(C48+C49)</f>
        <v>6.666666666666667</v>
      </c>
      <c r="J48" s="271">
        <f>F48/(C48+C49)</f>
        <v>6.666666666666667</v>
      </c>
    </row>
    <row r="49" spans="1:10" ht="18" x14ac:dyDescent="0.3">
      <c r="A49" s="1"/>
      <c r="B49" s="2" t="s">
        <v>12</v>
      </c>
      <c r="C49" s="3">
        <v>2</v>
      </c>
      <c r="D49" s="284"/>
      <c r="E49" s="264"/>
      <c r="F49" s="264"/>
      <c r="G49" s="274"/>
      <c r="H49" s="87"/>
      <c r="I49" s="271"/>
      <c r="J49" s="271"/>
    </row>
    <row r="50" spans="1:10" ht="18" x14ac:dyDescent="0.3">
      <c r="A50" s="1"/>
      <c r="B50" s="2" t="s">
        <v>13</v>
      </c>
      <c r="C50" s="3">
        <v>10</v>
      </c>
      <c r="D50" s="72">
        <v>1</v>
      </c>
      <c r="E50" s="56">
        <v>60</v>
      </c>
      <c r="F50" s="56">
        <v>60</v>
      </c>
      <c r="G50" s="176"/>
      <c r="I50" s="117">
        <f>E50/C50</f>
        <v>6</v>
      </c>
      <c r="J50" s="117">
        <f>F50/C50</f>
        <v>6</v>
      </c>
    </row>
    <row r="51" spans="1:10" ht="18" x14ac:dyDescent="0.3">
      <c r="A51" s="1"/>
      <c r="B51" s="2" t="s">
        <v>29</v>
      </c>
      <c r="C51" s="3">
        <v>3</v>
      </c>
      <c r="D51" s="72">
        <v>1</v>
      </c>
      <c r="E51" s="56">
        <v>20</v>
      </c>
      <c r="F51" s="56">
        <v>20</v>
      </c>
      <c r="G51" s="176"/>
      <c r="I51" s="117">
        <f>E51/C51</f>
        <v>6.666666666666667</v>
      </c>
      <c r="J51" s="117">
        <f>F51/C51</f>
        <v>6.666666666666667</v>
      </c>
    </row>
    <row r="52" spans="1:10" ht="18" x14ac:dyDescent="0.25">
      <c r="A52" s="1" t="s">
        <v>35</v>
      </c>
      <c r="B52" s="5" t="s">
        <v>36</v>
      </c>
      <c r="C52" s="10">
        <f>SUM(C53:C56)</f>
        <v>6</v>
      </c>
      <c r="D52" s="11"/>
      <c r="E52" s="57"/>
      <c r="F52" s="57"/>
      <c r="G52" s="176"/>
      <c r="I52" s="117"/>
      <c r="J52" s="117"/>
    </row>
    <row r="53" spans="1:10" ht="18" x14ac:dyDescent="0.3">
      <c r="A53" s="1"/>
      <c r="B53" s="2" t="s">
        <v>11</v>
      </c>
      <c r="C53" s="3">
        <v>1</v>
      </c>
      <c r="D53" s="296">
        <v>1</v>
      </c>
      <c r="E53" s="262">
        <v>36</v>
      </c>
      <c r="F53" s="262">
        <v>36</v>
      </c>
      <c r="G53" s="272"/>
      <c r="H53" s="87"/>
      <c r="I53" s="271">
        <f>E53/C52</f>
        <v>6</v>
      </c>
      <c r="J53" s="271">
        <f>F53/C52</f>
        <v>6</v>
      </c>
    </row>
    <row r="54" spans="1:10" ht="18" x14ac:dyDescent="0.3">
      <c r="A54" s="1"/>
      <c r="B54" s="2" t="s">
        <v>12</v>
      </c>
      <c r="C54" s="12">
        <v>2</v>
      </c>
      <c r="D54" s="297"/>
      <c r="E54" s="263"/>
      <c r="F54" s="263"/>
      <c r="G54" s="273"/>
      <c r="H54" s="87"/>
      <c r="I54" s="271"/>
      <c r="J54" s="271"/>
    </row>
    <row r="55" spans="1:10" ht="18" x14ac:dyDescent="0.3">
      <c r="A55" s="1"/>
      <c r="B55" s="2" t="s">
        <v>13</v>
      </c>
      <c r="C55" s="12">
        <v>2</v>
      </c>
      <c r="D55" s="297"/>
      <c r="E55" s="263"/>
      <c r="F55" s="263"/>
      <c r="G55" s="273"/>
      <c r="H55" s="87"/>
      <c r="I55" s="271"/>
      <c r="J55" s="271"/>
    </row>
    <row r="56" spans="1:10" ht="18.75" thickBot="1" x14ac:dyDescent="0.35">
      <c r="A56" s="1"/>
      <c r="B56" s="27" t="s">
        <v>29</v>
      </c>
      <c r="C56" s="28">
        <v>1</v>
      </c>
      <c r="D56" s="297"/>
      <c r="E56" s="263"/>
      <c r="F56" s="263"/>
      <c r="G56" s="274"/>
      <c r="H56" s="87"/>
      <c r="I56" s="271"/>
      <c r="J56" s="271"/>
    </row>
    <row r="57" spans="1:10" ht="36.75" thickBot="1" x14ac:dyDescent="0.3">
      <c r="A57" s="194" t="s">
        <v>37</v>
      </c>
      <c r="B57" s="195" t="s">
        <v>38</v>
      </c>
      <c r="C57" s="196">
        <f>C58+C59+C63+C67</f>
        <v>16</v>
      </c>
      <c r="D57" s="196"/>
      <c r="E57" s="197"/>
      <c r="F57" s="198"/>
      <c r="G57" s="199"/>
      <c r="I57" s="117"/>
      <c r="J57" s="117"/>
    </row>
    <row r="58" spans="1:10" ht="18" x14ac:dyDescent="0.25">
      <c r="A58" s="1"/>
      <c r="B58" s="201" t="s">
        <v>16</v>
      </c>
      <c r="C58" s="21">
        <v>1</v>
      </c>
      <c r="D58" s="203">
        <v>1</v>
      </c>
      <c r="E58" s="123">
        <v>15</v>
      </c>
      <c r="F58" s="123">
        <v>15</v>
      </c>
      <c r="G58" s="176"/>
      <c r="I58" s="117"/>
      <c r="J58" s="117"/>
    </row>
    <row r="59" spans="1:10" ht="18" x14ac:dyDescent="0.25">
      <c r="A59" s="1">
        <v>1</v>
      </c>
      <c r="B59" s="5" t="s">
        <v>39</v>
      </c>
      <c r="C59" s="16">
        <f>SUM(C60:C62)</f>
        <v>4</v>
      </c>
      <c r="D59" s="13"/>
      <c r="E59" s="58"/>
      <c r="F59" s="58"/>
      <c r="G59" s="176"/>
      <c r="I59" s="117"/>
      <c r="J59" s="117"/>
    </row>
    <row r="60" spans="1:10" ht="18" x14ac:dyDescent="0.3">
      <c r="A60" s="1"/>
      <c r="B60" s="2" t="s">
        <v>18</v>
      </c>
      <c r="C60" s="3">
        <v>1</v>
      </c>
      <c r="D60" s="4">
        <v>1</v>
      </c>
      <c r="E60" s="56">
        <v>15</v>
      </c>
      <c r="F60" s="56">
        <v>11</v>
      </c>
      <c r="G60" s="176"/>
      <c r="I60" s="117"/>
      <c r="J60" s="117"/>
    </row>
    <row r="61" spans="1:10" ht="18" x14ac:dyDescent="0.3">
      <c r="A61" s="1"/>
      <c r="B61" s="2" t="s">
        <v>12</v>
      </c>
      <c r="C61" s="12">
        <v>2</v>
      </c>
      <c r="D61" s="275">
        <v>1</v>
      </c>
      <c r="E61" s="262">
        <v>20</v>
      </c>
      <c r="F61" s="262">
        <v>20</v>
      </c>
      <c r="G61" s="272"/>
      <c r="H61" s="87"/>
      <c r="I61" s="271">
        <f>E61/(C61+C62)</f>
        <v>6.666666666666667</v>
      </c>
      <c r="J61" s="271">
        <f>F61/(C61+C62)</f>
        <v>6.666666666666667</v>
      </c>
    </row>
    <row r="62" spans="1:10" ht="18" x14ac:dyDescent="0.3">
      <c r="A62" s="1"/>
      <c r="B62" s="2" t="s">
        <v>13</v>
      </c>
      <c r="C62" s="12">
        <v>1</v>
      </c>
      <c r="D62" s="277"/>
      <c r="E62" s="264"/>
      <c r="F62" s="264"/>
      <c r="G62" s="274"/>
      <c r="H62" s="87"/>
      <c r="I62" s="271"/>
      <c r="J62" s="271"/>
    </row>
    <row r="63" spans="1:10" ht="30" x14ac:dyDescent="0.25">
      <c r="A63" s="1">
        <v>2</v>
      </c>
      <c r="B63" s="5" t="s">
        <v>40</v>
      </c>
      <c r="C63" s="10">
        <f>SUM(C64:C66)</f>
        <v>4</v>
      </c>
      <c r="D63" s="11"/>
      <c r="E63" s="57"/>
      <c r="F63" s="57"/>
      <c r="G63" s="176"/>
      <c r="I63" s="117"/>
      <c r="J63" s="117"/>
    </row>
    <row r="64" spans="1:10" ht="18" x14ac:dyDescent="0.3">
      <c r="A64" s="1"/>
      <c r="B64" s="2" t="s">
        <v>18</v>
      </c>
      <c r="C64" s="3">
        <v>1</v>
      </c>
      <c r="D64" s="4">
        <v>1</v>
      </c>
      <c r="E64" s="56">
        <v>15</v>
      </c>
      <c r="F64" s="56">
        <v>11</v>
      </c>
      <c r="G64" s="176"/>
      <c r="I64" s="117"/>
      <c r="J64" s="117"/>
    </row>
    <row r="65" spans="1:10" ht="18" x14ac:dyDescent="0.3">
      <c r="A65" s="1"/>
      <c r="B65" s="2" t="s">
        <v>12</v>
      </c>
      <c r="C65" s="3">
        <v>2</v>
      </c>
      <c r="D65" s="282">
        <v>1</v>
      </c>
      <c r="E65" s="262">
        <v>20</v>
      </c>
      <c r="F65" s="262">
        <v>20</v>
      </c>
      <c r="G65" s="272"/>
      <c r="H65" s="87"/>
      <c r="I65" s="271">
        <f>E65/(C65+C66)</f>
        <v>6.666666666666667</v>
      </c>
      <c r="J65" s="271">
        <f>F65/(C65+C66)</f>
        <v>6.666666666666667</v>
      </c>
    </row>
    <row r="66" spans="1:10" ht="18" x14ac:dyDescent="0.3">
      <c r="A66" s="1"/>
      <c r="B66" s="2" t="s">
        <v>13</v>
      </c>
      <c r="C66" s="3">
        <v>1</v>
      </c>
      <c r="D66" s="284"/>
      <c r="E66" s="264"/>
      <c r="F66" s="264"/>
      <c r="G66" s="274"/>
      <c r="H66" s="87"/>
      <c r="I66" s="271"/>
      <c r="J66" s="271"/>
    </row>
    <row r="67" spans="1:10" ht="18" x14ac:dyDescent="0.25">
      <c r="A67" s="1">
        <v>3</v>
      </c>
      <c r="B67" s="5" t="s">
        <v>41</v>
      </c>
      <c r="C67" s="16">
        <f>SUM(C68:C70)</f>
        <v>7</v>
      </c>
      <c r="D67" s="13"/>
      <c r="E67" s="58"/>
      <c r="F67" s="58"/>
      <c r="G67" s="176"/>
      <c r="I67" s="117"/>
      <c r="J67" s="117"/>
    </row>
    <row r="68" spans="1:10" ht="18" x14ac:dyDescent="0.3">
      <c r="A68" s="1"/>
      <c r="B68" s="2" t="s">
        <v>18</v>
      </c>
      <c r="C68" s="3">
        <v>1</v>
      </c>
      <c r="D68" s="4">
        <v>1</v>
      </c>
      <c r="E68" s="56">
        <v>15</v>
      </c>
      <c r="F68" s="56">
        <v>11</v>
      </c>
      <c r="G68" s="176"/>
      <c r="I68" s="117"/>
      <c r="J68" s="117"/>
    </row>
    <row r="69" spans="1:10" ht="18" x14ac:dyDescent="0.3">
      <c r="A69" s="1"/>
      <c r="B69" s="2" t="s">
        <v>12</v>
      </c>
      <c r="C69" s="12">
        <v>4</v>
      </c>
      <c r="D69" s="290">
        <v>1</v>
      </c>
      <c r="E69" s="262">
        <v>36</v>
      </c>
      <c r="F69" s="280">
        <v>36</v>
      </c>
      <c r="G69" s="272"/>
      <c r="H69" s="87"/>
      <c r="I69" s="271">
        <f>E69/(C69+C70)</f>
        <v>6</v>
      </c>
      <c r="J69" s="271">
        <f>F69/(C69+C70)</f>
        <v>6</v>
      </c>
    </row>
    <row r="70" spans="1:10" ht="18.75" thickBot="1" x14ac:dyDescent="0.35">
      <c r="A70" s="237"/>
      <c r="B70" s="238" t="s">
        <v>13</v>
      </c>
      <c r="C70" s="239">
        <v>2</v>
      </c>
      <c r="D70" s="291"/>
      <c r="E70" s="292"/>
      <c r="F70" s="281"/>
      <c r="G70" s="274"/>
      <c r="H70" s="87"/>
      <c r="I70" s="271"/>
      <c r="J70" s="271"/>
    </row>
    <row r="71" spans="1:10" ht="36.75" thickBot="1" x14ac:dyDescent="0.3">
      <c r="A71" s="194" t="s">
        <v>42</v>
      </c>
      <c r="B71" s="195" t="s">
        <v>111</v>
      </c>
      <c r="C71" s="196">
        <f>C72+C73+C77+C87</f>
        <v>20</v>
      </c>
      <c r="D71" s="196"/>
      <c r="E71" s="197"/>
      <c r="F71" s="198"/>
      <c r="G71" s="232"/>
      <c r="I71" s="117"/>
      <c r="J71" s="117"/>
    </row>
    <row r="72" spans="1:10" ht="18" x14ac:dyDescent="0.25">
      <c r="A72" s="17"/>
      <c r="B72" s="201" t="s">
        <v>16</v>
      </c>
      <c r="C72" s="192">
        <v>1</v>
      </c>
      <c r="D72" s="193">
        <v>1</v>
      </c>
      <c r="E72" s="123">
        <v>15</v>
      </c>
      <c r="F72" s="123">
        <v>15</v>
      </c>
      <c r="G72" s="176"/>
      <c r="I72" s="117"/>
      <c r="J72" s="117"/>
    </row>
    <row r="73" spans="1:10" ht="30" x14ac:dyDescent="0.25">
      <c r="A73" s="17">
        <v>1</v>
      </c>
      <c r="B73" s="5" t="s">
        <v>43</v>
      </c>
      <c r="C73" s="6">
        <f>SUM(C74:C76)</f>
        <v>3</v>
      </c>
      <c r="D73" s="9"/>
      <c r="E73" s="57"/>
      <c r="F73" s="57"/>
      <c r="G73" s="176"/>
      <c r="I73" s="117"/>
      <c r="J73" s="117"/>
    </row>
    <row r="74" spans="1:10" ht="18" x14ac:dyDescent="0.3">
      <c r="A74" s="17"/>
      <c r="B74" s="2" t="s">
        <v>11</v>
      </c>
      <c r="C74" s="3">
        <v>1</v>
      </c>
      <c r="D74" s="282">
        <v>1</v>
      </c>
      <c r="E74" s="262">
        <v>20</v>
      </c>
      <c r="F74" s="262">
        <v>20</v>
      </c>
      <c r="G74" s="272"/>
      <c r="H74" s="87"/>
      <c r="I74" s="271">
        <f>E74/(C74+C75+C76)</f>
        <v>6.666666666666667</v>
      </c>
      <c r="J74" s="271">
        <f>F74/(C74+C75+C76)</f>
        <v>6.666666666666667</v>
      </c>
    </row>
    <row r="75" spans="1:10" ht="18" x14ac:dyDescent="0.3">
      <c r="A75" s="17"/>
      <c r="B75" s="2" t="s">
        <v>12</v>
      </c>
      <c r="C75" s="3">
        <v>1</v>
      </c>
      <c r="D75" s="283"/>
      <c r="E75" s="263"/>
      <c r="F75" s="263"/>
      <c r="G75" s="273"/>
      <c r="H75" s="87"/>
      <c r="I75" s="271"/>
      <c r="J75" s="271"/>
    </row>
    <row r="76" spans="1:10" ht="18" x14ac:dyDescent="0.3">
      <c r="A76" s="17"/>
      <c r="B76" s="2" t="s">
        <v>13</v>
      </c>
      <c r="C76" s="3">
        <v>1</v>
      </c>
      <c r="D76" s="284"/>
      <c r="E76" s="264"/>
      <c r="F76" s="264"/>
      <c r="G76" s="274"/>
      <c r="H76" s="87"/>
      <c r="I76" s="271"/>
      <c r="J76" s="271"/>
    </row>
    <row r="77" spans="1:10" ht="18" x14ac:dyDescent="0.25">
      <c r="A77" s="17">
        <v>2</v>
      </c>
      <c r="B77" s="5" t="s">
        <v>44</v>
      </c>
      <c r="C77" s="6">
        <f>C78+C79+C83</f>
        <v>13</v>
      </c>
      <c r="D77" s="31"/>
      <c r="E77" s="57"/>
      <c r="F77" s="57"/>
      <c r="G77" s="176"/>
      <c r="I77" s="117"/>
      <c r="J77" s="117"/>
    </row>
    <row r="78" spans="1:10" ht="18" x14ac:dyDescent="0.25">
      <c r="A78" s="17"/>
      <c r="B78" s="7" t="s">
        <v>18</v>
      </c>
      <c r="C78" s="3">
        <v>1</v>
      </c>
      <c r="D78" s="30">
        <v>1</v>
      </c>
      <c r="E78" s="56">
        <v>15</v>
      </c>
      <c r="F78" s="56">
        <v>11</v>
      </c>
      <c r="G78" s="176"/>
      <c r="I78" s="117"/>
      <c r="J78" s="117"/>
    </row>
    <row r="79" spans="1:10" ht="30" x14ac:dyDescent="0.25">
      <c r="A79" s="17" t="s">
        <v>45</v>
      </c>
      <c r="B79" s="5" t="s">
        <v>46</v>
      </c>
      <c r="C79" s="6">
        <f>SUM(C80:C82)</f>
        <v>7</v>
      </c>
      <c r="D79" s="31"/>
      <c r="E79" s="57"/>
      <c r="F79" s="57"/>
      <c r="G79" s="176"/>
      <c r="I79" s="117"/>
      <c r="J79" s="117"/>
    </row>
    <row r="80" spans="1:10" ht="18" x14ac:dyDescent="0.3">
      <c r="A80" s="17"/>
      <c r="B80" s="2" t="s">
        <v>11</v>
      </c>
      <c r="C80" s="3">
        <v>1</v>
      </c>
      <c r="D80" s="282">
        <v>1</v>
      </c>
      <c r="E80" s="262">
        <v>40</v>
      </c>
      <c r="F80" s="262">
        <v>40</v>
      </c>
      <c r="G80" s="272"/>
      <c r="H80" s="87"/>
      <c r="I80" s="271">
        <f>E80/(C80+C81+C82)</f>
        <v>5.7142857142857144</v>
      </c>
      <c r="J80" s="271">
        <f>F80/(C80+C81+C82)</f>
        <v>5.7142857142857144</v>
      </c>
    </row>
    <row r="81" spans="1:10" ht="18" x14ac:dyDescent="0.25">
      <c r="A81" s="17"/>
      <c r="B81" s="7" t="s">
        <v>12</v>
      </c>
      <c r="C81" s="3">
        <v>2</v>
      </c>
      <c r="D81" s="283"/>
      <c r="E81" s="263"/>
      <c r="F81" s="263"/>
      <c r="G81" s="273"/>
      <c r="H81" s="87"/>
      <c r="I81" s="271"/>
      <c r="J81" s="271"/>
    </row>
    <row r="82" spans="1:10" ht="18" x14ac:dyDescent="0.25">
      <c r="A82" s="17"/>
      <c r="B82" s="7" t="s">
        <v>13</v>
      </c>
      <c r="C82" s="3">
        <v>4</v>
      </c>
      <c r="D82" s="284"/>
      <c r="E82" s="264"/>
      <c r="F82" s="264"/>
      <c r="G82" s="274"/>
      <c r="H82" s="87"/>
      <c r="I82" s="271"/>
      <c r="J82" s="271"/>
    </row>
    <row r="83" spans="1:10" ht="18" x14ac:dyDescent="0.25">
      <c r="A83" s="17"/>
      <c r="B83" s="5" t="s">
        <v>47</v>
      </c>
      <c r="C83" s="6">
        <f>SUM(C84:C86)</f>
        <v>5</v>
      </c>
      <c r="D83" s="31"/>
      <c r="E83" s="57"/>
      <c r="F83" s="57"/>
      <c r="G83" s="176"/>
      <c r="I83" s="117"/>
      <c r="J83" s="117"/>
    </row>
    <row r="84" spans="1:10" ht="18" x14ac:dyDescent="0.3">
      <c r="A84" s="17" t="s">
        <v>48</v>
      </c>
      <c r="B84" s="2" t="s">
        <v>11</v>
      </c>
      <c r="C84" s="3">
        <v>1</v>
      </c>
      <c r="D84" s="282">
        <v>1</v>
      </c>
      <c r="E84" s="262">
        <v>30</v>
      </c>
      <c r="F84" s="262">
        <v>30</v>
      </c>
      <c r="G84" s="272"/>
      <c r="H84" s="87"/>
      <c r="I84" s="271">
        <f>E84/(C84+C85+C86)</f>
        <v>6</v>
      </c>
      <c r="J84" s="271">
        <f>F84/(C84+C85+C86)</f>
        <v>6</v>
      </c>
    </row>
    <row r="85" spans="1:10" ht="18" x14ac:dyDescent="0.25">
      <c r="A85" s="17"/>
      <c r="B85" s="7" t="s">
        <v>12</v>
      </c>
      <c r="C85" s="3">
        <v>1</v>
      </c>
      <c r="D85" s="283"/>
      <c r="E85" s="263"/>
      <c r="F85" s="263"/>
      <c r="G85" s="273"/>
      <c r="H85" s="87"/>
      <c r="I85" s="271"/>
      <c r="J85" s="271"/>
    </row>
    <row r="86" spans="1:10" ht="18" x14ac:dyDescent="0.25">
      <c r="A86" s="17"/>
      <c r="B86" s="7" t="s">
        <v>13</v>
      </c>
      <c r="C86" s="3">
        <v>3</v>
      </c>
      <c r="D86" s="284"/>
      <c r="E86" s="264"/>
      <c r="F86" s="264"/>
      <c r="G86" s="274"/>
      <c r="H86" s="87"/>
      <c r="I86" s="271"/>
      <c r="J86" s="271"/>
    </row>
    <row r="87" spans="1:10" ht="18" x14ac:dyDescent="0.3">
      <c r="A87" s="17">
        <v>3</v>
      </c>
      <c r="B87" s="18" t="s">
        <v>49</v>
      </c>
      <c r="C87" s="8">
        <f>SUM(C88:C90)</f>
        <v>3</v>
      </c>
      <c r="D87" s="30"/>
      <c r="E87" s="58"/>
      <c r="F87" s="58"/>
      <c r="G87" s="176"/>
      <c r="I87" s="117"/>
      <c r="J87" s="117"/>
    </row>
    <row r="88" spans="1:10" ht="18" x14ac:dyDescent="0.3">
      <c r="A88" s="17"/>
      <c r="B88" s="2" t="s">
        <v>11</v>
      </c>
      <c r="C88" s="3">
        <v>1</v>
      </c>
      <c r="D88" s="282">
        <v>1</v>
      </c>
      <c r="E88" s="262">
        <v>20</v>
      </c>
      <c r="F88" s="262">
        <v>20</v>
      </c>
      <c r="G88" s="272"/>
      <c r="H88" s="87"/>
      <c r="I88" s="271">
        <f>E88/(C88+C89+C90)</f>
        <v>6.666666666666667</v>
      </c>
      <c r="J88" s="271">
        <f>F88/(C88+C89+C90)</f>
        <v>6.666666666666667</v>
      </c>
    </row>
    <row r="89" spans="1:10" ht="18" x14ac:dyDescent="0.3">
      <c r="A89" s="17"/>
      <c r="B89" s="2" t="s">
        <v>12</v>
      </c>
      <c r="C89" s="3">
        <v>1</v>
      </c>
      <c r="D89" s="283"/>
      <c r="E89" s="263"/>
      <c r="F89" s="263"/>
      <c r="G89" s="273"/>
      <c r="H89" s="87"/>
      <c r="I89" s="271"/>
      <c r="J89" s="271"/>
    </row>
    <row r="90" spans="1:10" ht="18.75" thickBot="1" x14ac:dyDescent="0.35">
      <c r="A90" s="17"/>
      <c r="B90" s="27" t="s">
        <v>13</v>
      </c>
      <c r="C90" s="200">
        <v>1</v>
      </c>
      <c r="D90" s="283"/>
      <c r="E90" s="263"/>
      <c r="F90" s="263"/>
      <c r="G90" s="274"/>
      <c r="H90" s="87"/>
      <c r="I90" s="271"/>
      <c r="J90" s="271"/>
    </row>
    <row r="91" spans="1:10" ht="36.75" thickBot="1" x14ac:dyDescent="0.3">
      <c r="A91" s="194" t="s">
        <v>50</v>
      </c>
      <c r="B91" s="195" t="s">
        <v>51</v>
      </c>
      <c r="C91" s="196">
        <f>C92+C93+C98+C102</f>
        <v>20</v>
      </c>
      <c r="D91" s="196"/>
      <c r="E91" s="197"/>
      <c r="F91" s="198"/>
      <c r="G91" s="199"/>
      <c r="I91" s="117"/>
      <c r="J91" s="117"/>
    </row>
    <row r="92" spans="1:10" ht="18" x14ac:dyDescent="0.25">
      <c r="A92" s="231"/>
      <c r="B92" s="201" t="s">
        <v>16</v>
      </c>
      <c r="C92" s="21">
        <v>1</v>
      </c>
      <c r="D92" s="125">
        <v>1</v>
      </c>
      <c r="E92" s="123">
        <v>15</v>
      </c>
      <c r="F92" s="123">
        <v>15</v>
      </c>
      <c r="G92" s="176"/>
      <c r="I92" s="117"/>
      <c r="J92" s="117"/>
    </row>
    <row r="93" spans="1:10" ht="18" x14ac:dyDescent="0.25">
      <c r="A93" s="230">
        <v>1</v>
      </c>
      <c r="B93" s="5" t="s">
        <v>52</v>
      </c>
      <c r="C93" s="10">
        <f>SUM(C94:C97)</f>
        <v>9</v>
      </c>
      <c r="D93" s="32"/>
      <c r="E93" s="60"/>
      <c r="F93" s="60"/>
      <c r="G93" s="176"/>
      <c r="I93" s="117"/>
      <c r="J93" s="117"/>
    </row>
    <row r="94" spans="1:10" ht="18" x14ac:dyDescent="0.25">
      <c r="A94" s="1"/>
      <c r="B94" s="19" t="s">
        <v>18</v>
      </c>
      <c r="C94" s="12">
        <v>1</v>
      </c>
      <c r="D94" s="32">
        <v>1</v>
      </c>
      <c r="E94" s="56">
        <v>15</v>
      </c>
      <c r="F94" s="56">
        <v>11</v>
      </c>
      <c r="G94" s="176"/>
      <c r="I94" s="118"/>
      <c r="J94" s="117"/>
    </row>
    <row r="95" spans="1:10" ht="18" x14ac:dyDescent="0.25">
      <c r="A95" s="1"/>
      <c r="B95" s="19" t="s">
        <v>12</v>
      </c>
      <c r="C95" s="12">
        <v>2</v>
      </c>
      <c r="D95" s="275">
        <v>1</v>
      </c>
      <c r="E95" s="262">
        <v>50</v>
      </c>
      <c r="F95" s="262">
        <v>50</v>
      </c>
      <c r="G95" s="272"/>
      <c r="H95" s="87"/>
      <c r="I95" s="271">
        <f>E95/(C95+C96+C97)</f>
        <v>6.25</v>
      </c>
      <c r="J95" s="271">
        <f>F95/(C95+C96+C97)</f>
        <v>6.25</v>
      </c>
    </row>
    <row r="96" spans="1:10" ht="18" x14ac:dyDescent="0.25">
      <c r="A96" s="1"/>
      <c r="B96" s="19" t="s">
        <v>13</v>
      </c>
      <c r="C96" s="12">
        <v>3</v>
      </c>
      <c r="D96" s="276"/>
      <c r="E96" s="263"/>
      <c r="F96" s="263"/>
      <c r="G96" s="273"/>
      <c r="H96" s="87"/>
      <c r="I96" s="271"/>
      <c r="J96" s="271"/>
    </row>
    <row r="97" spans="1:10" ht="18" x14ac:dyDescent="0.25">
      <c r="A97" s="1"/>
      <c r="B97" s="19" t="s">
        <v>29</v>
      </c>
      <c r="C97" s="12">
        <v>3</v>
      </c>
      <c r="D97" s="277"/>
      <c r="E97" s="264"/>
      <c r="F97" s="264"/>
      <c r="G97" s="274"/>
      <c r="H97" s="87"/>
      <c r="I97" s="271"/>
      <c r="J97" s="271"/>
    </row>
    <row r="98" spans="1:10" ht="30" x14ac:dyDescent="0.25">
      <c r="A98" s="1">
        <v>2</v>
      </c>
      <c r="B98" s="5" t="s">
        <v>53</v>
      </c>
      <c r="C98" s="10">
        <f>SUM(C99:C101)</f>
        <v>5</v>
      </c>
      <c r="D98" s="32"/>
      <c r="E98" s="57"/>
      <c r="F98" s="57"/>
      <c r="G98" s="176"/>
      <c r="I98" s="117"/>
      <c r="J98" s="117"/>
    </row>
    <row r="99" spans="1:10" ht="18" x14ac:dyDescent="0.25">
      <c r="A99" s="1"/>
      <c r="B99" s="7" t="s">
        <v>18</v>
      </c>
      <c r="C99" s="12">
        <v>1</v>
      </c>
      <c r="D99" s="32">
        <v>1</v>
      </c>
      <c r="E99" s="56">
        <v>15</v>
      </c>
      <c r="F99" s="56">
        <v>11</v>
      </c>
      <c r="G99" s="176"/>
      <c r="I99" s="117"/>
      <c r="J99" s="117"/>
    </row>
    <row r="100" spans="1:10" ht="18" x14ac:dyDescent="0.3">
      <c r="A100" s="1"/>
      <c r="B100" s="2" t="s">
        <v>12</v>
      </c>
      <c r="C100" s="12">
        <v>1</v>
      </c>
      <c r="D100" s="275">
        <v>1</v>
      </c>
      <c r="E100" s="288">
        <v>25</v>
      </c>
      <c r="F100" s="288">
        <v>25</v>
      </c>
      <c r="G100" s="272"/>
      <c r="H100" s="87"/>
      <c r="I100" s="271">
        <f>E100/(+C100+C101)</f>
        <v>6.25</v>
      </c>
      <c r="J100" s="271">
        <f>F100/(C100+C101)</f>
        <v>6.25</v>
      </c>
    </row>
    <row r="101" spans="1:10" ht="18" x14ac:dyDescent="0.3">
      <c r="A101" s="1"/>
      <c r="B101" s="2" t="s">
        <v>13</v>
      </c>
      <c r="C101" s="12">
        <v>3</v>
      </c>
      <c r="D101" s="277"/>
      <c r="E101" s="289"/>
      <c r="F101" s="289"/>
      <c r="G101" s="274"/>
      <c r="H101" s="87"/>
      <c r="I101" s="271"/>
      <c r="J101" s="271"/>
    </row>
    <row r="102" spans="1:10" ht="30" x14ac:dyDescent="0.25">
      <c r="A102" s="1">
        <v>3</v>
      </c>
      <c r="B102" s="5" t="s">
        <v>54</v>
      </c>
      <c r="C102" s="20">
        <f>SUM(C103:C106)</f>
        <v>5</v>
      </c>
      <c r="D102" s="32"/>
      <c r="E102" s="57"/>
      <c r="F102" s="57"/>
      <c r="G102" s="176"/>
      <c r="I102" s="117"/>
      <c r="J102" s="117"/>
    </row>
    <row r="103" spans="1:10" ht="18" x14ac:dyDescent="0.25">
      <c r="A103" s="1"/>
      <c r="B103" s="7" t="s">
        <v>18</v>
      </c>
      <c r="C103" s="12">
        <v>1</v>
      </c>
      <c r="D103" s="32">
        <v>1</v>
      </c>
      <c r="E103" s="56">
        <v>15</v>
      </c>
      <c r="F103" s="56">
        <v>11</v>
      </c>
      <c r="G103" s="176"/>
      <c r="I103" s="117"/>
      <c r="J103" s="117"/>
    </row>
    <row r="104" spans="1:10" ht="18" x14ac:dyDescent="0.3">
      <c r="A104" s="1"/>
      <c r="B104" s="2" t="s">
        <v>12</v>
      </c>
      <c r="C104" s="12">
        <v>1</v>
      </c>
      <c r="D104" s="275">
        <v>1</v>
      </c>
      <c r="E104" s="262">
        <v>25</v>
      </c>
      <c r="F104" s="262">
        <v>25</v>
      </c>
      <c r="G104" s="272"/>
      <c r="H104" s="87"/>
      <c r="I104" s="271">
        <f>E104/(C104+C105+C106)</f>
        <v>6.25</v>
      </c>
      <c r="J104" s="271">
        <f>F104/(C104+C105+C106)</f>
        <v>6.25</v>
      </c>
    </row>
    <row r="105" spans="1:10" ht="18" x14ac:dyDescent="0.3">
      <c r="A105" s="1"/>
      <c r="B105" s="2" t="s">
        <v>13</v>
      </c>
      <c r="C105" s="12">
        <v>1</v>
      </c>
      <c r="D105" s="276"/>
      <c r="E105" s="263"/>
      <c r="F105" s="263"/>
      <c r="G105" s="273"/>
      <c r="H105" s="87"/>
      <c r="I105" s="271"/>
      <c r="J105" s="271"/>
    </row>
    <row r="106" spans="1:10" ht="18.75" thickBot="1" x14ac:dyDescent="0.3">
      <c r="A106" s="1"/>
      <c r="B106" s="204" t="s">
        <v>29</v>
      </c>
      <c r="C106" s="28">
        <v>2</v>
      </c>
      <c r="D106" s="276"/>
      <c r="E106" s="263"/>
      <c r="F106" s="263"/>
      <c r="G106" s="274"/>
      <c r="H106" s="87"/>
      <c r="I106" s="271"/>
      <c r="J106" s="271"/>
    </row>
    <row r="107" spans="1:10" ht="18.75" thickBot="1" x14ac:dyDescent="0.3">
      <c r="A107" s="205" t="s">
        <v>55</v>
      </c>
      <c r="B107" s="206" t="s">
        <v>56</v>
      </c>
      <c r="C107" s="207">
        <f>C108+C109+C113+C145+C162+C166</f>
        <v>80</v>
      </c>
      <c r="D107" s="207"/>
      <c r="E107" s="208"/>
      <c r="F107" s="209"/>
      <c r="G107" s="199"/>
      <c r="I107" s="117"/>
      <c r="J107" s="117"/>
    </row>
    <row r="108" spans="1:10" ht="18" x14ac:dyDescent="0.3">
      <c r="A108" s="178"/>
      <c r="B108" s="48" t="s">
        <v>57</v>
      </c>
      <c r="C108" s="35">
        <v>1</v>
      </c>
      <c r="D108" s="35"/>
      <c r="E108" s="65"/>
      <c r="F108" s="65"/>
      <c r="G108" s="176"/>
      <c r="I108" s="117"/>
      <c r="J108" s="117"/>
    </row>
    <row r="109" spans="1:10" ht="45" x14ac:dyDescent="0.25">
      <c r="A109" s="36">
        <v>1</v>
      </c>
      <c r="B109" s="37" t="s">
        <v>58</v>
      </c>
      <c r="C109" s="38">
        <f>SUM(C110:C112)</f>
        <v>3</v>
      </c>
      <c r="D109" s="39"/>
      <c r="E109" s="63"/>
      <c r="F109" s="63"/>
      <c r="G109" s="176"/>
      <c r="I109" s="117"/>
      <c r="J109" s="117"/>
    </row>
    <row r="110" spans="1:10" ht="18" x14ac:dyDescent="0.3">
      <c r="A110" s="36"/>
      <c r="B110" s="34" t="s">
        <v>18</v>
      </c>
      <c r="C110" s="40">
        <v>1</v>
      </c>
      <c r="D110" s="41"/>
      <c r="E110" s="62"/>
      <c r="F110" s="62"/>
      <c r="G110" s="176"/>
      <c r="I110" s="117"/>
      <c r="J110" s="117"/>
    </row>
    <row r="111" spans="1:10" ht="18" x14ac:dyDescent="0.3">
      <c r="A111" s="36"/>
      <c r="B111" s="34" t="s">
        <v>12</v>
      </c>
      <c r="C111" s="42">
        <v>1</v>
      </c>
      <c r="D111" s="43"/>
      <c r="E111" s="62"/>
      <c r="F111" s="62"/>
      <c r="G111" s="176"/>
      <c r="I111" s="117"/>
      <c r="J111" s="117"/>
    </row>
    <row r="112" spans="1:10" ht="18" x14ac:dyDescent="0.3">
      <c r="A112" s="36"/>
      <c r="B112" s="34" t="s">
        <v>13</v>
      </c>
      <c r="C112" s="42">
        <v>1</v>
      </c>
      <c r="D112" s="43"/>
      <c r="E112" s="62"/>
      <c r="F112" s="62"/>
      <c r="G112" s="176"/>
      <c r="I112" s="117"/>
      <c r="J112" s="117"/>
    </row>
    <row r="113" spans="1:10" ht="30" x14ac:dyDescent="0.25">
      <c r="A113" s="36">
        <v>2</v>
      </c>
      <c r="B113" s="37" t="s">
        <v>59</v>
      </c>
      <c r="C113" s="44">
        <f>C114+C115+C119+C123+C127+C131+C134+C138+C141</f>
        <v>48</v>
      </c>
      <c r="D113" s="43"/>
      <c r="E113" s="63"/>
      <c r="F113" s="63"/>
      <c r="G113" s="176"/>
      <c r="I113" s="117"/>
      <c r="J113" s="117"/>
    </row>
    <row r="114" spans="1:10" ht="18" x14ac:dyDescent="0.3">
      <c r="A114" s="36"/>
      <c r="B114" s="34" t="s">
        <v>16</v>
      </c>
      <c r="C114" s="42">
        <v>1</v>
      </c>
      <c r="D114" s="43"/>
      <c r="E114" s="62"/>
      <c r="F114" s="62"/>
      <c r="G114" s="176"/>
      <c r="I114" s="117"/>
      <c r="J114" s="117"/>
    </row>
    <row r="115" spans="1:10" ht="18" x14ac:dyDescent="0.25">
      <c r="A115" s="234" t="s">
        <v>45</v>
      </c>
      <c r="B115" s="37" t="s">
        <v>60</v>
      </c>
      <c r="C115" s="44">
        <f>SUM(C116:C118)</f>
        <v>4</v>
      </c>
      <c r="D115" s="45"/>
      <c r="E115" s="63"/>
      <c r="F115" s="63"/>
      <c r="G115" s="176"/>
      <c r="I115" s="117"/>
      <c r="J115" s="117"/>
    </row>
    <row r="116" spans="1:10" ht="18" x14ac:dyDescent="0.3">
      <c r="A116" s="233"/>
      <c r="B116" s="34" t="s">
        <v>11</v>
      </c>
      <c r="C116" s="42">
        <v>1</v>
      </c>
      <c r="D116" s="43"/>
      <c r="E116" s="62"/>
      <c r="F116" s="62"/>
      <c r="G116" s="176"/>
      <c r="I116" s="117"/>
      <c r="J116" s="117"/>
    </row>
    <row r="117" spans="1:10" ht="18" x14ac:dyDescent="0.3">
      <c r="A117" s="36"/>
      <c r="B117" s="34" t="s">
        <v>12</v>
      </c>
      <c r="C117" s="42">
        <v>1</v>
      </c>
      <c r="D117" s="43"/>
      <c r="E117" s="62"/>
      <c r="F117" s="62"/>
      <c r="G117" s="176"/>
      <c r="I117" s="117"/>
      <c r="J117" s="117"/>
    </row>
    <row r="118" spans="1:10" ht="18" x14ac:dyDescent="0.3">
      <c r="A118" s="36"/>
      <c r="B118" s="34" t="s">
        <v>13</v>
      </c>
      <c r="C118" s="42">
        <v>2</v>
      </c>
      <c r="D118" s="43"/>
      <c r="E118" s="62"/>
      <c r="F118" s="62"/>
      <c r="G118" s="176"/>
      <c r="I118" s="117"/>
      <c r="J118" s="117"/>
    </row>
    <row r="119" spans="1:10" ht="18" x14ac:dyDescent="0.25">
      <c r="A119" s="36" t="s">
        <v>48</v>
      </c>
      <c r="B119" s="37" t="s">
        <v>61</v>
      </c>
      <c r="C119" s="44">
        <f>SUM(C120:C122)</f>
        <v>4</v>
      </c>
      <c r="D119" s="45"/>
      <c r="E119" s="63"/>
      <c r="F119" s="63"/>
      <c r="G119" s="176"/>
      <c r="I119" s="117"/>
      <c r="J119" s="117"/>
    </row>
    <row r="120" spans="1:10" ht="18" x14ac:dyDescent="0.3">
      <c r="A120" s="36"/>
      <c r="B120" s="34" t="s">
        <v>11</v>
      </c>
      <c r="C120" s="42">
        <v>1</v>
      </c>
      <c r="D120" s="43"/>
      <c r="E120" s="62"/>
      <c r="F120" s="62"/>
      <c r="G120" s="176"/>
      <c r="I120" s="117"/>
      <c r="J120" s="117"/>
    </row>
    <row r="121" spans="1:10" ht="18" x14ac:dyDescent="0.3">
      <c r="A121" s="36"/>
      <c r="B121" s="34" t="s">
        <v>12</v>
      </c>
      <c r="C121" s="42">
        <v>1</v>
      </c>
      <c r="D121" s="43"/>
      <c r="E121" s="62"/>
      <c r="F121" s="62"/>
      <c r="G121" s="176"/>
      <c r="I121" s="117"/>
      <c r="J121" s="117"/>
    </row>
    <row r="122" spans="1:10" ht="18" x14ac:dyDescent="0.3">
      <c r="A122" s="36"/>
      <c r="B122" s="34" t="s">
        <v>13</v>
      </c>
      <c r="C122" s="42">
        <v>2</v>
      </c>
      <c r="D122" s="43"/>
      <c r="E122" s="62"/>
      <c r="F122" s="62"/>
      <c r="G122" s="176"/>
      <c r="I122" s="117"/>
      <c r="J122" s="117"/>
    </row>
    <row r="123" spans="1:10" ht="30" x14ac:dyDescent="0.25">
      <c r="A123" s="36" t="s">
        <v>62</v>
      </c>
      <c r="B123" s="37" t="s">
        <v>63</v>
      </c>
      <c r="C123" s="44">
        <f>SUM(C124:C126)</f>
        <v>5</v>
      </c>
      <c r="D123" s="45"/>
      <c r="E123" s="63"/>
      <c r="F123" s="63"/>
      <c r="G123" s="176"/>
      <c r="I123" s="117"/>
      <c r="J123" s="117"/>
    </row>
    <row r="124" spans="1:10" ht="18" x14ac:dyDescent="0.3">
      <c r="A124" s="36"/>
      <c r="B124" s="34" t="s">
        <v>12</v>
      </c>
      <c r="C124" s="42">
        <v>2</v>
      </c>
      <c r="D124" s="43"/>
      <c r="E124" s="62"/>
      <c r="F124" s="62"/>
      <c r="G124" s="176"/>
      <c r="I124" s="117"/>
      <c r="J124" s="117"/>
    </row>
    <row r="125" spans="1:10" ht="18" x14ac:dyDescent="0.3">
      <c r="A125" s="36"/>
      <c r="B125" s="34" t="s">
        <v>29</v>
      </c>
      <c r="C125" s="42">
        <v>2</v>
      </c>
      <c r="D125" s="43"/>
      <c r="E125" s="62"/>
      <c r="F125" s="62"/>
      <c r="G125" s="176"/>
      <c r="I125" s="117"/>
      <c r="J125" s="117"/>
    </row>
    <row r="126" spans="1:10" ht="18" x14ac:dyDescent="0.3">
      <c r="A126" s="36"/>
      <c r="B126" s="34" t="s">
        <v>64</v>
      </c>
      <c r="C126" s="42">
        <v>1</v>
      </c>
      <c r="D126" s="43"/>
      <c r="E126" s="62"/>
      <c r="F126" s="62"/>
      <c r="G126" s="176"/>
      <c r="I126" s="117"/>
      <c r="J126" s="117"/>
    </row>
    <row r="127" spans="1:10" ht="30" x14ac:dyDescent="0.25">
      <c r="A127" s="36" t="s">
        <v>65</v>
      </c>
      <c r="B127" s="37" t="s">
        <v>66</v>
      </c>
      <c r="C127" s="44">
        <f>SUM(C128:C130)</f>
        <v>9</v>
      </c>
      <c r="D127" s="45"/>
      <c r="E127" s="63"/>
      <c r="F127" s="63"/>
      <c r="G127" s="176"/>
      <c r="I127" s="117"/>
      <c r="J127" s="117"/>
    </row>
    <row r="128" spans="1:10" ht="18" x14ac:dyDescent="0.3">
      <c r="A128" s="36"/>
      <c r="B128" s="34" t="s">
        <v>12</v>
      </c>
      <c r="C128" s="42">
        <v>3</v>
      </c>
      <c r="D128" s="43"/>
      <c r="E128" s="62"/>
      <c r="F128" s="62"/>
      <c r="G128" s="176"/>
      <c r="I128" s="117"/>
      <c r="J128" s="117"/>
    </row>
    <row r="129" spans="1:10" ht="18" x14ac:dyDescent="0.3">
      <c r="A129" s="36"/>
      <c r="B129" s="34" t="s">
        <v>13</v>
      </c>
      <c r="C129" s="42">
        <v>3</v>
      </c>
      <c r="D129" s="43"/>
      <c r="E129" s="62"/>
      <c r="F129" s="62"/>
      <c r="G129" s="176"/>
      <c r="I129" s="117"/>
      <c r="J129" s="117"/>
    </row>
    <row r="130" spans="1:10" ht="18" x14ac:dyDescent="0.3">
      <c r="A130" s="36"/>
      <c r="B130" s="34" t="s">
        <v>29</v>
      </c>
      <c r="C130" s="42">
        <v>3</v>
      </c>
      <c r="D130" s="43"/>
      <c r="E130" s="62"/>
      <c r="F130" s="62"/>
      <c r="G130" s="176"/>
      <c r="I130" s="117"/>
      <c r="J130" s="117"/>
    </row>
    <row r="131" spans="1:10" ht="18" x14ac:dyDescent="0.25">
      <c r="A131" s="36" t="s">
        <v>67</v>
      </c>
      <c r="B131" s="37" t="s">
        <v>68</v>
      </c>
      <c r="C131" s="44">
        <f>SUM(C132:C133)</f>
        <v>3</v>
      </c>
      <c r="D131" s="45"/>
      <c r="E131" s="63"/>
      <c r="F131" s="63"/>
      <c r="G131" s="176"/>
      <c r="I131" s="117"/>
      <c r="J131" s="117"/>
    </row>
    <row r="132" spans="1:10" ht="18" x14ac:dyDescent="0.3">
      <c r="A132" s="36"/>
      <c r="B132" s="34" t="s">
        <v>13</v>
      </c>
      <c r="C132" s="42">
        <v>1</v>
      </c>
      <c r="D132" s="43"/>
      <c r="E132" s="62"/>
      <c r="F132" s="62"/>
      <c r="G132" s="176"/>
      <c r="I132" s="117"/>
      <c r="J132" s="117"/>
    </row>
    <row r="133" spans="1:10" ht="18" x14ac:dyDescent="0.3">
      <c r="A133" s="36"/>
      <c r="B133" s="34" t="s">
        <v>29</v>
      </c>
      <c r="C133" s="42">
        <v>2</v>
      </c>
      <c r="D133" s="43"/>
      <c r="E133" s="62"/>
      <c r="F133" s="62"/>
      <c r="G133" s="176"/>
      <c r="I133" s="117"/>
      <c r="J133" s="117"/>
    </row>
    <row r="134" spans="1:10" ht="45" x14ac:dyDescent="0.25">
      <c r="A134" s="36" t="s">
        <v>69</v>
      </c>
      <c r="B134" s="37" t="s">
        <v>70</v>
      </c>
      <c r="C134" s="44">
        <f>SUM(C135:C137)</f>
        <v>11</v>
      </c>
      <c r="D134" s="45"/>
      <c r="E134" s="63"/>
      <c r="F134" s="63"/>
      <c r="G134" s="176"/>
      <c r="I134" s="117"/>
      <c r="J134" s="117"/>
    </row>
    <row r="135" spans="1:10" ht="18" x14ac:dyDescent="0.3">
      <c r="A135" s="36"/>
      <c r="B135" s="34" t="s">
        <v>12</v>
      </c>
      <c r="C135" s="42">
        <v>4</v>
      </c>
      <c r="D135" s="43"/>
      <c r="E135" s="62"/>
      <c r="F135" s="62"/>
      <c r="G135" s="176"/>
      <c r="I135" s="117"/>
      <c r="J135" s="117"/>
    </row>
    <row r="136" spans="1:10" ht="18" x14ac:dyDescent="0.3">
      <c r="A136" s="36"/>
      <c r="B136" s="34" t="s">
        <v>13</v>
      </c>
      <c r="C136" s="42">
        <v>3</v>
      </c>
      <c r="D136" s="43"/>
      <c r="E136" s="62"/>
      <c r="F136" s="62"/>
      <c r="G136" s="176"/>
      <c r="I136" s="117"/>
      <c r="J136" s="117"/>
    </row>
    <row r="137" spans="1:10" ht="18" x14ac:dyDescent="0.3">
      <c r="A137" s="36"/>
      <c r="B137" s="34" t="s">
        <v>29</v>
      </c>
      <c r="C137" s="42">
        <v>4</v>
      </c>
      <c r="D137" s="43"/>
      <c r="E137" s="62"/>
      <c r="F137" s="62"/>
      <c r="G137" s="176"/>
      <c r="I137" s="117"/>
      <c r="J137" s="117"/>
    </row>
    <row r="138" spans="1:10" ht="18" x14ac:dyDescent="0.25">
      <c r="A138" s="36" t="s">
        <v>71</v>
      </c>
      <c r="B138" s="37" t="s">
        <v>72</v>
      </c>
      <c r="C138" s="44">
        <f>SUM(C139:C140)</f>
        <v>3</v>
      </c>
      <c r="D138" s="45"/>
      <c r="E138" s="63"/>
      <c r="F138" s="63"/>
      <c r="G138" s="176"/>
      <c r="I138" s="117"/>
      <c r="J138" s="117"/>
    </row>
    <row r="139" spans="1:10" ht="18" x14ac:dyDescent="0.3">
      <c r="A139" s="36"/>
      <c r="B139" s="34" t="s">
        <v>13</v>
      </c>
      <c r="C139" s="46">
        <v>1</v>
      </c>
      <c r="D139" s="47"/>
      <c r="E139" s="62"/>
      <c r="F139" s="62"/>
      <c r="G139" s="176"/>
      <c r="I139" s="117"/>
      <c r="J139" s="117"/>
    </row>
    <row r="140" spans="1:10" ht="18" x14ac:dyDescent="0.3">
      <c r="A140" s="234"/>
      <c r="B140" s="34" t="s">
        <v>29</v>
      </c>
      <c r="C140" s="42">
        <v>2</v>
      </c>
      <c r="D140" s="43"/>
      <c r="E140" s="62"/>
      <c r="F140" s="62"/>
      <c r="G140" s="176"/>
      <c r="I140" s="117"/>
      <c r="J140" s="117"/>
    </row>
    <row r="141" spans="1:10" ht="18" x14ac:dyDescent="0.25">
      <c r="A141" s="233" t="s">
        <v>73</v>
      </c>
      <c r="B141" s="51" t="s">
        <v>74</v>
      </c>
      <c r="C141" s="44">
        <f>SUM(C142:C144)</f>
        <v>8</v>
      </c>
      <c r="D141" s="43"/>
      <c r="E141" s="63"/>
      <c r="F141" s="63"/>
      <c r="G141" s="176"/>
      <c r="I141" s="117"/>
      <c r="J141" s="117"/>
    </row>
    <row r="142" spans="1:10" ht="18" x14ac:dyDescent="0.3">
      <c r="A142" s="36"/>
      <c r="B142" s="34" t="s">
        <v>12</v>
      </c>
      <c r="C142" s="42">
        <v>3</v>
      </c>
      <c r="D142" s="43"/>
      <c r="E142" s="62"/>
      <c r="F142" s="62"/>
      <c r="G142" s="176"/>
      <c r="I142" s="117"/>
      <c r="J142" s="117"/>
    </row>
    <row r="143" spans="1:10" ht="18" x14ac:dyDescent="0.3">
      <c r="A143" s="36"/>
      <c r="B143" s="34" t="s">
        <v>13</v>
      </c>
      <c r="C143" s="42">
        <v>1</v>
      </c>
      <c r="D143" s="43"/>
      <c r="E143" s="62"/>
      <c r="F143" s="62"/>
      <c r="G143" s="176"/>
      <c r="I143" s="117"/>
      <c r="J143" s="117"/>
    </row>
    <row r="144" spans="1:10" ht="18" x14ac:dyDescent="0.3">
      <c r="A144" s="36"/>
      <c r="B144" s="34" t="s">
        <v>29</v>
      </c>
      <c r="C144" s="42">
        <v>4</v>
      </c>
      <c r="D144" s="43"/>
      <c r="E144" s="62"/>
      <c r="F144" s="62"/>
      <c r="G144" s="176"/>
      <c r="I144" s="117"/>
      <c r="J144" s="117"/>
    </row>
    <row r="145" spans="1:10" ht="30" x14ac:dyDescent="0.25">
      <c r="A145" s="36">
        <v>3</v>
      </c>
      <c r="B145" s="37" t="s">
        <v>75</v>
      </c>
      <c r="C145" s="44">
        <f>C146+C147+C151+C155+C159</f>
        <v>15</v>
      </c>
      <c r="D145" s="43"/>
      <c r="E145" s="63"/>
      <c r="F145" s="63"/>
      <c r="G145" s="176"/>
      <c r="I145" s="117"/>
      <c r="J145" s="117"/>
    </row>
    <row r="146" spans="1:10" ht="18" x14ac:dyDescent="0.3">
      <c r="A146" s="36"/>
      <c r="B146" s="34" t="s">
        <v>16</v>
      </c>
      <c r="C146" s="42">
        <v>1</v>
      </c>
      <c r="D146" s="43"/>
      <c r="E146" s="62"/>
      <c r="F146" s="62"/>
      <c r="G146" s="176"/>
      <c r="I146" s="117"/>
      <c r="J146" s="117"/>
    </row>
    <row r="147" spans="1:10" ht="30" x14ac:dyDescent="0.25">
      <c r="A147" s="36" t="s">
        <v>31</v>
      </c>
      <c r="B147" s="37" t="s">
        <v>76</v>
      </c>
      <c r="C147" s="44">
        <f>SUM(C148:C150)</f>
        <v>4</v>
      </c>
      <c r="D147" s="45"/>
      <c r="E147" s="63"/>
      <c r="F147" s="63"/>
      <c r="G147" s="176"/>
      <c r="I147" s="117"/>
      <c r="J147" s="117"/>
    </row>
    <row r="148" spans="1:10" ht="18" x14ac:dyDescent="0.3">
      <c r="A148" s="36"/>
      <c r="B148" s="34" t="s">
        <v>12</v>
      </c>
      <c r="C148" s="42">
        <v>1</v>
      </c>
      <c r="D148" s="43"/>
      <c r="E148" s="62"/>
      <c r="F148" s="62"/>
      <c r="G148" s="176"/>
      <c r="I148" s="117"/>
      <c r="J148" s="117"/>
    </row>
    <row r="149" spans="1:10" ht="18" x14ac:dyDescent="0.3">
      <c r="A149" s="36"/>
      <c r="B149" s="34" t="s">
        <v>13</v>
      </c>
      <c r="C149" s="42">
        <v>2</v>
      </c>
      <c r="D149" s="43"/>
      <c r="E149" s="62"/>
      <c r="F149" s="62"/>
      <c r="G149" s="176"/>
      <c r="I149" s="117"/>
      <c r="J149" s="117"/>
    </row>
    <row r="150" spans="1:10" ht="18" x14ac:dyDescent="0.3">
      <c r="A150" s="36"/>
      <c r="B150" s="34" t="s">
        <v>29</v>
      </c>
      <c r="C150" s="42">
        <v>1</v>
      </c>
      <c r="D150" s="43"/>
      <c r="E150" s="62"/>
      <c r="F150" s="62"/>
      <c r="G150" s="176"/>
      <c r="I150" s="117"/>
      <c r="J150" s="117"/>
    </row>
    <row r="151" spans="1:10" ht="30" x14ac:dyDescent="0.25">
      <c r="A151" s="36" t="s">
        <v>33</v>
      </c>
      <c r="B151" s="37" t="s">
        <v>77</v>
      </c>
      <c r="C151" s="44">
        <f>SUM(C152:C154)</f>
        <v>3</v>
      </c>
      <c r="D151" s="45"/>
      <c r="E151" s="63"/>
      <c r="F151" s="63"/>
      <c r="G151" s="176"/>
      <c r="I151" s="117"/>
      <c r="J151" s="117"/>
    </row>
    <row r="152" spans="1:10" ht="18" x14ac:dyDescent="0.3">
      <c r="A152" s="36"/>
      <c r="B152" s="34" t="s">
        <v>12</v>
      </c>
      <c r="C152" s="42">
        <v>1</v>
      </c>
      <c r="D152" s="43"/>
      <c r="E152" s="62"/>
      <c r="F152" s="62"/>
      <c r="G152" s="176"/>
      <c r="I152" s="117"/>
      <c r="J152" s="117"/>
    </row>
    <row r="153" spans="1:10" ht="18" x14ac:dyDescent="0.3">
      <c r="A153" s="36"/>
      <c r="B153" s="34" t="s">
        <v>13</v>
      </c>
      <c r="C153" s="42">
        <v>1</v>
      </c>
      <c r="D153" s="43"/>
      <c r="E153" s="62"/>
      <c r="F153" s="62"/>
      <c r="G153" s="176"/>
      <c r="I153" s="117"/>
      <c r="J153" s="117"/>
    </row>
    <row r="154" spans="1:10" ht="18" x14ac:dyDescent="0.3">
      <c r="A154" s="36"/>
      <c r="B154" s="34" t="s">
        <v>29</v>
      </c>
      <c r="C154" s="42">
        <v>1</v>
      </c>
      <c r="D154" s="43"/>
      <c r="E154" s="62"/>
      <c r="F154" s="62"/>
      <c r="G154" s="176"/>
      <c r="I154" s="117"/>
      <c r="J154" s="117"/>
    </row>
    <row r="155" spans="1:10" ht="18" x14ac:dyDescent="0.25">
      <c r="A155" s="36" t="s">
        <v>35</v>
      </c>
      <c r="B155" s="37" t="s">
        <v>78</v>
      </c>
      <c r="C155" s="44">
        <f>SUM(C156:C158)</f>
        <v>3</v>
      </c>
      <c r="D155" s="45"/>
      <c r="E155" s="63"/>
      <c r="F155" s="63"/>
      <c r="G155" s="176"/>
      <c r="I155" s="117"/>
      <c r="J155" s="117"/>
    </row>
    <row r="156" spans="1:10" ht="18" x14ac:dyDescent="0.3">
      <c r="A156" s="36"/>
      <c r="B156" s="34" t="s">
        <v>12</v>
      </c>
      <c r="C156" s="42">
        <v>1</v>
      </c>
      <c r="D156" s="43"/>
      <c r="E156" s="62"/>
      <c r="F156" s="62"/>
      <c r="G156" s="176"/>
      <c r="I156" s="117"/>
      <c r="J156" s="117"/>
    </row>
    <row r="157" spans="1:10" ht="18" x14ac:dyDescent="0.3">
      <c r="A157" s="36"/>
      <c r="B157" s="34" t="s">
        <v>13</v>
      </c>
      <c r="C157" s="42">
        <v>1</v>
      </c>
      <c r="D157" s="43"/>
      <c r="E157" s="62"/>
      <c r="F157" s="62"/>
      <c r="G157" s="176"/>
      <c r="I157" s="117"/>
      <c r="J157" s="117"/>
    </row>
    <row r="158" spans="1:10" ht="18" x14ac:dyDescent="0.3">
      <c r="A158" s="36"/>
      <c r="B158" s="34" t="s">
        <v>29</v>
      </c>
      <c r="C158" s="42">
        <v>1</v>
      </c>
      <c r="D158" s="43"/>
      <c r="E158" s="62"/>
      <c r="F158" s="62"/>
      <c r="G158" s="176"/>
      <c r="I158" s="117"/>
      <c r="J158" s="117"/>
    </row>
    <row r="159" spans="1:10" ht="45" x14ac:dyDescent="0.25">
      <c r="A159" s="36" t="s">
        <v>79</v>
      </c>
      <c r="B159" s="37" t="s">
        <v>80</v>
      </c>
      <c r="C159" s="44">
        <f>SUM(C160:C161)</f>
        <v>4</v>
      </c>
      <c r="D159" s="45"/>
      <c r="E159" s="63"/>
      <c r="F159" s="63"/>
      <c r="G159" s="176"/>
      <c r="I159" s="117"/>
      <c r="J159" s="117"/>
    </row>
    <row r="160" spans="1:10" ht="18" x14ac:dyDescent="0.3">
      <c r="A160" s="36"/>
      <c r="B160" s="34" t="s">
        <v>12</v>
      </c>
      <c r="C160" s="42">
        <v>3</v>
      </c>
      <c r="D160" s="43"/>
      <c r="E160" s="62"/>
      <c r="F160" s="62"/>
      <c r="G160" s="176"/>
      <c r="I160" s="117"/>
      <c r="J160" s="117"/>
    </row>
    <row r="161" spans="1:10" ht="18" x14ac:dyDescent="0.3">
      <c r="A161" s="36"/>
      <c r="B161" s="34" t="s">
        <v>29</v>
      </c>
      <c r="C161" s="42">
        <v>1</v>
      </c>
      <c r="D161" s="43"/>
      <c r="E161" s="62"/>
      <c r="F161" s="62"/>
      <c r="G161" s="176"/>
      <c r="I161" s="117"/>
      <c r="J161" s="117"/>
    </row>
    <row r="162" spans="1:10" ht="18" x14ac:dyDescent="0.25">
      <c r="A162" s="36">
        <v>3.5</v>
      </c>
      <c r="B162" s="37" t="s">
        <v>81</v>
      </c>
      <c r="C162" s="44">
        <f>SUM(C163:C165)</f>
        <v>10</v>
      </c>
      <c r="D162" s="45"/>
      <c r="E162" s="63"/>
      <c r="F162" s="63"/>
      <c r="G162" s="176"/>
      <c r="I162" s="117"/>
      <c r="J162" s="117"/>
    </row>
    <row r="163" spans="1:10" ht="18" x14ac:dyDescent="0.3">
      <c r="A163" s="234"/>
      <c r="B163" s="34" t="s">
        <v>82</v>
      </c>
      <c r="C163" s="42">
        <v>1</v>
      </c>
      <c r="D163" s="43"/>
      <c r="E163" s="62"/>
      <c r="F163" s="62"/>
      <c r="G163" s="176"/>
      <c r="I163" s="117"/>
      <c r="J163" s="117"/>
    </row>
    <row r="164" spans="1:10" ht="18" x14ac:dyDescent="0.3">
      <c r="A164" s="233"/>
      <c r="B164" s="34" t="s">
        <v>12</v>
      </c>
      <c r="C164" s="42">
        <v>4</v>
      </c>
      <c r="D164" s="43"/>
      <c r="E164" s="62"/>
      <c r="F164" s="62"/>
      <c r="G164" s="176"/>
      <c r="I164" s="117"/>
      <c r="J164" s="117"/>
    </row>
    <row r="165" spans="1:10" ht="18" x14ac:dyDescent="0.3">
      <c r="A165" s="36"/>
      <c r="B165" s="48" t="s">
        <v>13</v>
      </c>
      <c r="C165" s="42">
        <v>5</v>
      </c>
      <c r="D165" s="43"/>
      <c r="E165" s="62"/>
      <c r="F165" s="62"/>
      <c r="G165" s="176"/>
      <c r="I165" s="117"/>
      <c r="J165" s="117"/>
    </row>
    <row r="166" spans="1:10" ht="30" x14ac:dyDescent="0.25">
      <c r="A166" s="36">
        <v>4</v>
      </c>
      <c r="B166" s="37" t="s">
        <v>83</v>
      </c>
      <c r="C166" s="44">
        <f>SUM(C167:C168)</f>
        <v>3</v>
      </c>
      <c r="D166" s="45"/>
      <c r="E166" s="63"/>
      <c r="F166" s="63"/>
      <c r="G166" s="176"/>
      <c r="I166" s="117"/>
      <c r="J166" s="117"/>
    </row>
    <row r="167" spans="1:10" ht="18" x14ac:dyDescent="0.25">
      <c r="A167" s="36"/>
      <c r="B167" s="49" t="s">
        <v>11</v>
      </c>
      <c r="C167" s="42">
        <v>1</v>
      </c>
      <c r="D167" s="43"/>
      <c r="E167" s="62"/>
      <c r="F167" s="62"/>
      <c r="G167" s="176"/>
      <c r="I167" s="117"/>
      <c r="J167" s="117"/>
    </row>
    <row r="168" spans="1:10" ht="18.75" thickBot="1" x14ac:dyDescent="0.35">
      <c r="A168" s="36"/>
      <c r="B168" s="53" t="s">
        <v>13</v>
      </c>
      <c r="C168" s="54">
        <v>2</v>
      </c>
      <c r="D168" s="55"/>
      <c r="E168" s="66"/>
      <c r="F168" s="66"/>
      <c r="G168" s="176"/>
      <c r="I168" s="117"/>
      <c r="J168" s="117"/>
    </row>
    <row r="169" spans="1:10" ht="36.75" thickBot="1" x14ac:dyDescent="0.3">
      <c r="A169" s="194" t="s">
        <v>84</v>
      </c>
      <c r="B169" s="195" t="s">
        <v>85</v>
      </c>
      <c r="C169" s="196">
        <f>C170+C171+C177+C183+C188+C193</f>
        <v>43</v>
      </c>
      <c r="D169" s="196"/>
      <c r="E169" s="197"/>
      <c r="F169" s="198"/>
      <c r="G169" s="199"/>
      <c r="I169" s="117"/>
      <c r="J169" s="117"/>
    </row>
    <row r="170" spans="1:10" ht="18" x14ac:dyDescent="0.25">
      <c r="A170" s="1"/>
      <c r="B170" s="210" t="s">
        <v>16</v>
      </c>
      <c r="C170" s="21">
        <v>1</v>
      </c>
      <c r="D170" s="125">
        <v>1</v>
      </c>
      <c r="E170" s="124">
        <v>15</v>
      </c>
      <c r="F170" s="124">
        <v>15</v>
      </c>
      <c r="G170" s="176"/>
      <c r="I170" s="117"/>
      <c r="J170" s="117"/>
    </row>
    <row r="171" spans="1:10" ht="30" x14ac:dyDescent="0.25">
      <c r="A171" s="26">
        <v>1</v>
      </c>
      <c r="B171" s="5" t="s">
        <v>86</v>
      </c>
      <c r="C171" s="10">
        <f>SUM(C172:C176)</f>
        <v>8</v>
      </c>
      <c r="D171" s="32"/>
      <c r="E171" s="64"/>
      <c r="F171" s="64"/>
      <c r="G171" s="176"/>
      <c r="I171" s="117"/>
      <c r="J171" s="117"/>
    </row>
    <row r="172" spans="1:10" ht="18" x14ac:dyDescent="0.3">
      <c r="A172" s="1"/>
      <c r="B172" s="2" t="s">
        <v>18</v>
      </c>
      <c r="C172" s="25">
        <v>1</v>
      </c>
      <c r="D172" s="125">
        <v>1</v>
      </c>
      <c r="E172" s="122">
        <v>15</v>
      </c>
      <c r="F172" s="56">
        <v>11</v>
      </c>
      <c r="G172" s="176"/>
      <c r="I172" s="117"/>
      <c r="J172" s="117"/>
    </row>
    <row r="173" spans="1:10" ht="18" x14ac:dyDescent="0.3">
      <c r="A173" s="1"/>
      <c r="B173" s="2" t="s">
        <v>12</v>
      </c>
      <c r="C173" s="25">
        <v>2</v>
      </c>
      <c r="D173" s="275">
        <v>1</v>
      </c>
      <c r="E173" s="262">
        <v>50</v>
      </c>
      <c r="F173" s="262">
        <v>45</v>
      </c>
      <c r="G173" s="272"/>
      <c r="H173" s="87"/>
      <c r="I173" s="271">
        <f>E173/(C173+C174+C175+C176)</f>
        <v>7.1428571428571432</v>
      </c>
      <c r="J173" s="271">
        <f>F173/(C173+C174+C175+C176)</f>
        <v>6.4285714285714288</v>
      </c>
    </row>
    <row r="174" spans="1:10" ht="18" x14ac:dyDescent="0.3">
      <c r="A174" s="1"/>
      <c r="B174" s="2" t="s">
        <v>13</v>
      </c>
      <c r="C174" s="12">
        <v>2</v>
      </c>
      <c r="D174" s="276"/>
      <c r="E174" s="263"/>
      <c r="F174" s="263"/>
      <c r="G174" s="273"/>
      <c r="H174" s="87"/>
      <c r="I174" s="271"/>
      <c r="J174" s="271"/>
    </row>
    <row r="175" spans="1:10" ht="18" x14ac:dyDescent="0.3">
      <c r="A175" s="1"/>
      <c r="B175" s="2" t="s">
        <v>29</v>
      </c>
      <c r="C175" s="12">
        <v>2</v>
      </c>
      <c r="D175" s="276"/>
      <c r="E175" s="263"/>
      <c r="F175" s="263"/>
      <c r="G175" s="273"/>
      <c r="H175" s="87"/>
      <c r="I175" s="271"/>
      <c r="J175" s="271"/>
    </row>
    <row r="176" spans="1:10" ht="18" x14ac:dyDescent="0.3">
      <c r="A176" s="1"/>
      <c r="B176" s="2" t="s">
        <v>64</v>
      </c>
      <c r="C176" s="12">
        <v>1</v>
      </c>
      <c r="D176" s="277"/>
      <c r="E176" s="264"/>
      <c r="F176" s="264"/>
      <c r="G176" s="274"/>
      <c r="H176" s="87"/>
      <c r="I176" s="271"/>
      <c r="J176" s="271"/>
    </row>
    <row r="177" spans="1:10" ht="30" x14ac:dyDescent="0.25">
      <c r="A177" s="26">
        <v>2</v>
      </c>
      <c r="B177" s="5" t="s">
        <v>87</v>
      </c>
      <c r="C177" s="10">
        <f>SUM(C178:C182)</f>
        <v>12</v>
      </c>
      <c r="D177" s="24"/>
      <c r="E177" s="57"/>
      <c r="F177" s="57"/>
      <c r="G177" s="176"/>
      <c r="I177" s="117"/>
      <c r="J177" s="117"/>
    </row>
    <row r="178" spans="1:10" ht="18" x14ac:dyDescent="0.3">
      <c r="A178" s="1"/>
      <c r="B178" s="2" t="s">
        <v>18</v>
      </c>
      <c r="C178" s="25">
        <v>1</v>
      </c>
      <c r="D178" s="125">
        <v>1</v>
      </c>
      <c r="E178" s="56">
        <v>15</v>
      </c>
      <c r="F178" s="56">
        <v>11</v>
      </c>
      <c r="G178" s="176"/>
      <c r="I178" s="117"/>
      <c r="J178" s="117"/>
    </row>
    <row r="179" spans="1:10" ht="18" x14ac:dyDescent="0.3">
      <c r="A179" s="1"/>
      <c r="B179" s="2" t="s">
        <v>12</v>
      </c>
      <c r="C179" s="25">
        <v>5</v>
      </c>
      <c r="D179" s="275">
        <v>1</v>
      </c>
      <c r="E179" s="262">
        <v>70</v>
      </c>
      <c r="F179" s="262">
        <v>70</v>
      </c>
      <c r="G179" s="272"/>
      <c r="H179" s="87"/>
      <c r="I179" s="271">
        <f>E179/(C179+C180+C181+C182)</f>
        <v>6.3636363636363633</v>
      </c>
      <c r="J179" s="271">
        <f>F179/(C179+C180+C181+C182)</f>
        <v>6.3636363636363633</v>
      </c>
    </row>
    <row r="180" spans="1:10" ht="18" x14ac:dyDescent="0.3">
      <c r="A180" s="1"/>
      <c r="B180" s="2" t="s">
        <v>13</v>
      </c>
      <c r="C180" s="12">
        <v>3</v>
      </c>
      <c r="D180" s="276"/>
      <c r="E180" s="263"/>
      <c r="F180" s="263"/>
      <c r="G180" s="273"/>
      <c r="H180" s="87"/>
      <c r="I180" s="271"/>
      <c r="J180" s="271"/>
    </row>
    <row r="181" spans="1:10" ht="18" x14ac:dyDescent="0.3">
      <c r="A181" s="1"/>
      <c r="B181" s="2" t="s">
        <v>29</v>
      </c>
      <c r="C181" s="12">
        <v>2</v>
      </c>
      <c r="D181" s="276"/>
      <c r="E181" s="263"/>
      <c r="F181" s="263"/>
      <c r="G181" s="273"/>
      <c r="H181" s="87"/>
      <c r="I181" s="271"/>
      <c r="J181" s="271"/>
    </row>
    <row r="182" spans="1:10" ht="18" x14ac:dyDescent="0.3">
      <c r="A182" s="1"/>
      <c r="B182" s="2" t="s">
        <v>64</v>
      </c>
      <c r="C182" s="12">
        <v>1</v>
      </c>
      <c r="D182" s="277"/>
      <c r="E182" s="264"/>
      <c r="F182" s="264"/>
      <c r="G182" s="274"/>
      <c r="H182" s="87"/>
      <c r="I182" s="271"/>
      <c r="J182" s="271"/>
    </row>
    <row r="183" spans="1:10" ht="45" x14ac:dyDescent="0.25">
      <c r="A183" s="26">
        <v>3</v>
      </c>
      <c r="B183" s="5" t="s">
        <v>88</v>
      </c>
      <c r="C183" s="10">
        <f>SUM(C184:C187)</f>
        <v>9</v>
      </c>
      <c r="D183" s="24"/>
      <c r="E183" s="57"/>
      <c r="F183" s="57"/>
      <c r="G183" s="176"/>
      <c r="I183" s="117"/>
      <c r="J183" s="117"/>
    </row>
    <row r="184" spans="1:10" ht="18" x14ac:dyDescent="0.3">
      <c r="A184" s="1"/>
      <c r="B184" s="2" t="s">
        <v>18</v>
      </c>
      <c r="C184" s="22">
        <v>1</v>
      </c>
      <c r="D184" s="33">
        <v>1</v>
      </c>
      <c r="E184" s="56">
        <v>15</v>
      </c>
      <c r="F184" s="56">
        <v>11</v>
      </c>
      <c r="G184" s="176"/>
      <c r="I184" s="117"/>
      <c r="J184" s="117"/>
    </row>
    <row r="185" spans="1:10" ht="18" x14ac:dyDescent="0.3">
      <c r="A185" s="1"/>
      <c r="B185" s="2" t="s">
        <v>12</v>
      </c>
      <c r="C185" s="12">
        <v>3</v>
      </c>
      <c r="D185" s="275">
        <v>1</v>
      </c>
      <c r="E185" s="262">
        <v>50</v>
      </c>
      <c r="F185" s="262">
        <v>50</v>
      </c>
      <c r="G185" s="272"/>
      <c r="H185" s="87"/>
      <c r="I185" s="271">
        <f>E185/(C185+C186+C187)</f>
        <v>6.25</v>
      </c>
      <c r="J185" s="271">
        <f>F185/(C185+C186+C187)</f>
        <v>6.25</v>
      </c>
    </row>
    <row r="186" spans="1:10" ht="18" x14ac:dyDescent="0.3">
      <c r="A186" s="1"/>
      <c r="B186" s="2" t="s">
        <v>13</v>
      </c>
      <c r="C186" s="12">
        <v>3</v>
      </c>
      <c r="D186" s="276"/>
      <c r="E186" s="263"/>
      <c r="F186" s="263"/>
      <c r="G186" s="273"/>
      <c r="H186" s="87"/>
      <c r="I186" s="271"/>
      <c r="J186" s="271"/>
    </row>
    <row r="187" spans="1:10" ht="18" x14ac:dyDescent="0.3">
      <c r="A187" s="231"/>
      <c r="B187" s="2" t="s">
        <v>29</v>
      </c>
      <c r="C187" s="12">
        <v>2</v>
      </c>
      <c r="D187" s="277"/>
      <c r="E187" s="264"/>
      <c r="F187" s="264"/>
      <c r="G187" s="274"/>
      <c r="H187" s="87"/>
      <c r="I187" s="271"/>
      <c r="J187" s="271"/>
    </row>
    <row r="188" spans="1:10" ht="30" x14ac:dyDescent="0.25">
      <c r="A188" s="26">
        <v>4</v>
      </c>
      <c r="B188" s="5" t="s">
        <v>89</v>
      </c>
      <c r="C188" s="24">
        <f>SUM(C189:C192)</f>
        <v>7</v>
      </c>
      <c r="D188" s="32"/>
      <c r="E188" s="57"/>
      <c r="F188" s="57"/>
      <c r="G188" s="176"/>
      <c r="I188" s="117"/>
      <c r="J188" s="117"/>
    </row>
    <row r="189" spans="1:10" ht="18" x14ac:dyDescent="0.3">
      <c r="A189" s="1"/>
      <c r="B189" s="2" t="s">
        <v>18</v>
      </c>
      <c r="C189" s="22">
        <v>1</v>
      </c>
      <c r="D189" s="33">
        <v>1</v>
      </c>
      <c r="E189" s="56">
        <v>15</v>
      </c>
      <c r="F189" s="56">
        <v>11</v>
      </c>
      <c r="G189" s="176"/>
      <c r="I189" s="117"/>
      <c r="J189" s="117"/>
    </row>
    <row r="190" spans="1:10" ht="18" x14ac:dyDescent="0.3">
      <c r="A190" s="1"/>
      <c r="B190" s="2" t="s">
        <v>12</v>
      </c>
      <c r="C190" s="12">
        <v>2</v>
      </c>
      <c r="D190" s="275">
        <v>1</v>
      </c>
      <c r="E190" s="262">
        <v>35</v>
      </c>
      <c r="F190" s="262">
        <v>35</v>
      </c>
      <c r="G190" s="272"/>
      <c r="H190" s="87"/>
      <c r="I190" s="271">
        <f>E190/(C190+C191+C192)</f>
        <v>5.833333333333333</v>
      </c>
      <c r="J190" s="271">
        <f>F190/(C190+C191+C192)</f>
        <v>5.833333333333333</v>
      </c>
    </row>
    <row r="191" spans="1:10" ht="18" x14ac:dyDescent="0.3">
      <c r="A191" s="1"/>
      <c r="B191" s="2" t="s">
        <v>13</v>
      </c>
      <c r="C191" s="12">
        <v>3</v>
      </c>
      <c r="D191" s="276"/>
      <c r="E191" s="263"/>
      <c r="F191" s="263"/>
      <c r="G191" s="273"/>
      <c r="H191" s="87"/>
      <c r="I191" s="271"/>
      <c r="J191" s="271"/>
    </row>
    <row r="192" spans="1:10" ht="18" x14ac:dyDescent="0.3">
      <c r="A192" s="1"/>
      <c r="B192" s="2" t="s">
        <v>29</v>
      </c>
      <c r="C192" s="12">
        <v>1</v>
      </c>
      <c r="D192" s="277"/>
      <c r="E192" s="264"/>
      <c r="F192" s="264"/>
      <c r="G192" s="274"/>
      <c r="H192" s="87"/>
      <c r="I192" s="271"/>
      <c r="J192" s="271"/>
    </row>
    <row r="193" spans="1:10" ht="30" x14ac:dyDescent="0.25">
      <c r="A193" s="1">
        <v>5</v>
      </c>
      <c r="B193" s="5" t="s">
        <v>90</v>
      </c>
      <c r="C193" s="10">
        <f>SUM(C194:C197)</f>
        <v>6</v>
      </c>
      <c r="D193" s="32"/>
      <c r="E193" s="57"/>
      <c r="F193" s="57"/>
      <c r="G193" s="176"/>
      <c r="I193" s="117"/>
      <c r="J193" s="117"/>
    </row>
    <row r="194" spans="1:10" ht="18" x14ac:dyDescent="0.3">
      <c r="A194" s="1"/>
      <c r="B194" s="2" t="s">
        <v>18</v>
      </c>
      <c r="C194" s="12">
        <v>1</v>
      </c>
      <c r="D194" s="32">
        <v>1</v>
      </c>
      <c r="E194" s="56">
        <v>15</v>
      </c>
      <c r="F194" s="56">
        <v>11</v>
      </c>
      <c r="G194" s="176"/>
      <c r="I194" s="117"/>
      <c r="J194" s="117"/>
    </row>
    <row r="195" spans="1:10" ht="18" x14ac:dyDescent="0.3">
      <c r="A195" s="1"/>
      <c r="B195" s="2" t="s">
        <v>12</v>
      </c>
      <c r="C195" s="12">
        <v>1</v>
      </c>
      <c r="D195" s="275">
        <v>1</v>
      </c>
      <c r="E195" s="262">
        <v>30</v>
      </c>
      <c r="F195" s="262">
        <v>30</v>
      </c>
      <c r="G195" s="272"/>
      <c r="H195" s="87"/>
      <c r="I195" s="271">
        <f>E195/(C195+C196+C197)</f>
        <v>6</v>
      </c>
      <c r="J195" s="271">
        <f>F195/(C195+C196+C197)</f>
        <v>6</v>
      </c>
    </row>
    <row r="196" spans="1:10" ht="18" x14ac:dyDescent="0.3">
      <c r="A196" s="1"/>
      <c r="B196" s="2" t="s">
        <v>13</v>
      </c>
      <c r="C196" s="12">
        <v>2</v>
      </c>
      <c r="D196" s="276"/>
      <c r="E196" s="263"/>
      <c r="F196" s="263"/>
      <c r="G196" s="273"/>
      <c r="H196" s="87"/>
      <c r="I196" s="271"/>
      <c r="J196" s="271"/>
    </row>
    <row r="197" spans="1:10" ht="18.75" thickBot="1" x14ac:dyDescent="0.35">
      <c r="A197" s="1"/>
      <c r="B197" s="27" t="s">
        <v>29</v>
      </c>
      <c r="C197" s="28">
        <v>2</v>
      </c>
      <c r="D197" s="276"/>
      <c r="E197" s="263"/>
      <c r="F197" s="263"/>
      <c r="G197" s="274"/>
      <c r="H197" s="87"/>
      <c r="I197" s="271"/>
      <c r="J197" s="271"/>
    </row>
    <row r="198" spans="1:10" ht="36.75" thickBot="1" x14ac:dyDescent="0.3">
      <c r="A198" s="194" t="s">
        <v>91</v>
      </c>
      <c r="B198" s="195" t="s">
        <v>92</v>
      </c>
      <c r="C198" s="196">
        <f>C199+C200+C205+C210+C215+C220+C225+C230+C235+C240</f>
        <v>88</v>
      </c>
      <c r="D198" s="196"/>
      <c r="E198" s="197"/>
      <c r="F198" s="198"/>
      <c r="G198" s="199"/>
      <c r="I198" s="117"/>
      <c r="J198" s="117"/>
    </row>
    <row r="199" spans="1:10" ht="18" x14ac:dyDescent="0.25">
      <c r="A199" s="1"/>
      <c r="B199" s="211" t="s">
        <v>16</v>
      </c>
      <c r="C199" s="21">
        <v>1</v>
      </c>
      <c r="D199" s="125">
        <v>1</v>
      </c>
      <c r="E199" s="123">
        <v>15</v>
      </c>
      <c r="F199" s="123">
        <v>15</v>
      </c>
      <c r="G199" s="176"/>
      <c r="I199" s="117"/>
      <c r="J199" s="117"/>
    </row>
    <row r="200" spans="1:10" ht="18" x14ac:dyDescent="0.25">
      <c r="A200" s="50">
        <v>1</v>
      </c>
      <c r="B200" s="51" t="s">
        <v>93</v>
      </c>
      <c r="C200" s="52">
        <f>SUM(C201:C204)</f>
        <v>29</v>
      </c>
      <c r="D200" s="43"/>
      <c r="E200" s="61"/>
      <c r="F200" s="61"/>
      <c r="G200" s="176"/>
      <c r="I200" s="117"/>
      <c r="J200" s="117"/>
    </row>
    <row r="201" spans="1:10" ht="18" x14ac:dyDescent="0.3">
      <c r="A201" s="36"/>
      <c r="B201" s="48" t="s">
        <v>18</v>
      </c>
      <c r="C201" s="40">
        <v>1</v>
      </c>
      <c r="D201" s="41"/>
      <c r="E201" s="65"/>
      <c r="F201" s="62"/>
      <c r="G201" s="176"/>
      <c r="I201" s="117"/>
      <c r="J201" s="117"/>
    </row>
    <row r="202" spans="1:10" ht="18" x14ac:dyDescent="0.3">
      <c r="A202" s="36"/>
      <c r="B202" s="34" t="s">
        <v>13</v>
      </c>
      <c r="C202" s="42">
        <v>9</v>
      </c>
      <c r="D202" s="43"/>
      <c r="E202" s="62"/>
      <c r="F202" s="62"/>
      <c r="G202" s="176"/>
      <c r="I202" s="117"/>
      <c r="J202" s="117"/>
    </row>
    <row r="203" spans="1:10" ht="18" x14ac:dyDescent="0.3">
      <c r="A203" s="36"/>
      <c r="B203" s="34" t="s">
        <v>29</v>
      </c>
      <c r="C203" s="42">
        <v>15</v>
      </c>
      <c r="D203" s="43"/>
      <c r="E203" s="62"/>
      <c r="F203" s="62"/>
      <c r="G203" s="176"/>
      <c r="I203" s="117"/>
      <c r="J203" s="117"/>
    </row>
    <row r="204" spans="1:10" ht="18" x14ac:dyDescent="0.3">
      <c r="A204" s="36"/>
      <c r="B204" s="53" t="s">
        <v>64</v>
      </c>
      <c r="C204" s="54">
        <v>4</v>
      </c>
      <c r="D204" s="55"/>
      <c r="E204" s="66"/>
      <c r="F204" s="66"/>
      <c r="G204" s="176"/>
      <c r="I204" s="117"/>
      <c r="J204" s="117"/>
    </row>
    <row r="205" spans="1:10" ht="18" x14ac:dyDescent="0.25">
      <c r="A205" s="50">
        <v>2</v>
      </c>
      <c r="B205" s="51" t="s">
        <v>94</v>
      </c>
      <c r="C205" s="52">
        <f>SUM(C206:C209)</f>
        <v>21</v>
      </c>
      <c r="D205" s="43"/>
      <c r="E205" s="61"/>
      <c r="F205" s="61"/>
      <c r="G205" s="176"/>
      <c r="I205" s="117"/>
      <c r="J205" s="117"/>
    </row>
    <row r="206" spans="1:10" ht="18" x14ac:dyDescent="0.3">
      <c r="A206" s="36"/>
      <c r="B206" s="48" t="s">
        <v>18</v>
      </c>
      <c r="C206" s="40">
        <v>1</v>
      </c>
      <c r="D206" s="41"/>
      <c r="E206" s="65"/>
      <c r="F206" s="62"/>
      <c r="G206" s="176"/>
      <c r="I206" s="117"/>
      <c r="J206" s="117"/>
    </row>
    <row r="207" spans="1:10" ht="18" x14ac:dyDescent="0.3">
      <c r="A207" s="36"/>
      <c r="B207" s="34" t="s">
        <v>12</v>
      </c>
      <c r="C207" s="42">
        <v>1</v>
      </c>
      <c r="D207" s="43"/>
      <c r="E207" s="62"/>
      <c r="F207" s="62"/>
      <c r="G207" s="176"/>
      <c r="I207" s="117"/>
      <c r="J207" s="117"/>
    </row>
    <row r="208" spans="1:10" ht="18" x14ac:dyDescent="0.3">
      <c r="A208" s="36"/>
      <c r="B208" s="34" t="s">
        <v>29</v>
      </c>
      <c r="C208" s="42">
        <v>5</v>
      </c>
      <c r="D208" s="43"/>
      <c r="E208" s="62"/>
      <c r="F208" s="62"/>
      <c r="G208" s="176"/>
      <c r="I208" s="117"/>
      <c r="J208" s="117"/>
    </row>
    <row r="209" spans="1:10" ht="18" x14ac:dyDescent="0.3">
      <c r="A209" s="36"/>
      <c r="B209" s="53" t="s">
        <v>64</v>
      </c>
      <c r="C209" s="54">
        <v>14</v>
      </c>
      <c r="D209" s="55"/>
      <c r="E209" s="66"/>
      <c r="F209" s="66"/>
      <c r="G209" s="176"/>
      <c r="I209" s="117"/>
      <c r="J209" s="117"/>
    </row>
    <row r="210" spans="1:10" ht="18" x14ac:dyDescent="0.25">
      <c r="A210" s="50">
        <v>3</v>
      </c>
      <c r="B210" s="51" t="s">
        <v>95</v>
      </c>
      <c r="C210" s="52">
        <f>SUM(C211:C214)</f>
        <v>6</v>
      </c>
      <c r="D210" s="43"/>
      <c r="E210" s="61"/>
      <c r="F210" s="61"/>
      <c r="G210" s="176"/>
      <c r="I210" s="117"/>
      <c r="J210" s="117"/>
    </row>
    <row r="211" spans="1:10" ht="18" x14ac:dyDescent="0.3">
      <c r="A211" s="36"/>
      <c r="B211" s="48" t="s">
        <v>11</v>
      </c>
      <c r="C211" s="40">
        <v>1</v>
      </c>
      <c r="D211" s="41"/>
      <c r="E211" s="65"/>
      <c r="F211" s="65"/>
      <c r="G211" s="176"/>
      <c r="I211" s="117"/>
      <c r="J211" s="117"/>
    </row>
    <row r="212" spans="1:10" ht="18" x14ac:dyDescent="0.3">
      <c r="A212" s="36"/>
      <c r="B212" s="34" t="s">
        <v>13</v>
      </c>
      <c r="C212" s="42">
        <v>2</v>
      </c>
      <c r="D212" s="43"/>
      <c r="E212" s="62"/>
      <c r="F212" s="62"/>
      <c r="G212" s="176"/>
      <c r="I212" s="117"/>
      <c r="J212" s="117"/>
    </row>
    <row r="213" spans="1:10" ht="18" x14ac:dyDescent="0.3">
      <c r="A213" s="234"/>
      <c r="B213" s="34" t="s">
        <v>29</v>
      </c>
      <c r="C213" s="42">
        <v>2</v>
      </c>
      <c r="D213" s="43"/>
      <c r="E213" s="62"/>
      <c r="F213" s="62"/>
      <c r="G213" s="176"/>
      <c r="I213" s="117"/>
      <c r="J213" s="117"/>
    </row>
    <row r="214" spans="1:10" ht="18" x14ac:dyDescent="0.3">
      <c r="A214" s="235"/>
      <c r="B214" s="34" t="s">
        <v>64</v>
      </c>
      <c r="C214" s="42">
        <v>1</v>
      </c>
      <c r="D214" s="43"/>
      <c r="E214" s="62"/>
      <c r="F214" s="62"/>
      <c r="G214" s="176"/>
      <c r="I214" s="117"/>
      <c r="J214" s="117"/>
    </row>
    <row r="215" spans="1:10" ht="18" x14ac:dyDescent="0.25">
      <c r="A215" s="50">
        <v>4</v>
      </c>
      <c r="B215" s="51" t="s">
        <v>96</v>
      </c>
      <c r="C215" s="52">
        <f>SUM(C216:C219)</f>
        <v>6</v>
      </c>
      <c r="D215" s="43"/>
      <c r="E215" s="61"/>
      <c r="F215" s="61"/>
      <c r="G215" s="176"/>
      <c r="I215" s="117"/>
      <c r="J215" s="117"/>
    </row>
    <row r="216" spans="1:10" ht="18" x14ac:dyDescent="0.3">
      <c r="A216" s="36"/>
      <c r="B216" s="48" t="s">
        <v>11</v>
      </c>
      <c r="C216" s="40">
        <v>1</v>
      </c>
      <c r="D216" s="41"/>
      <c r="E216" s="65"/>
      <c r="F216" s="65"/>
      <c r="G216" s="176"/>
      <c r="I216" s="117"/>
      <c r="J216" s="117"/>
    </row>
    <row r="217" spans="1:10" ht="18" x14ac:dyDescent="0.3">
      <c r="A217" s="36"/>
      <c r="B217" s="34" t="s">
        <v>13</v>
      </c>
      <c r="C217" s="42">
        <v>2</v>
      </c>
      <c r="D217" s="43"/>
      <c r="E217" s="62"/>
      <c r="F217" s="62"/>
      <c r="G217" s="176"/>
      <c r="I217" s="117"/>
      <c r="J217" s="117"/>
    </row>
    <row r="218" spans="1:10" ht="18" x14ac:dyDescent="0.3">
      <c r="A218" s="36"/>
      <c r="B218" s="34" t="s">
        <v>29</v>
      </c>
      <c r="C218" s="42">
        <v>2</v>
      </c>
      <c r="D218" s="43"/>
      <c r="E218" s="62"/>
      <c r="F218" s="62"/>
      <c r="G218" s="176"/>
      <c r="I218" s="117"/>
      <c r="J218" s="117"/>
    </row>
    <row r="219" spans="1:10" ht="18" x14ac:dyDescent="0.3">
      <c r="A219" s="36"/>
      <c r="B219" s="53" t="s">
        <v>64</v>
      </c>
      <c r="C219" s="54">
        <v>1</v>
      </c>
      <c r="D219" s="55"/>
      <c r="E219" s="66"/>
      <c r="F219" s="66"/>
      <c r="G219" s="176"/>
      <c r="I219" s="117"/>
      <c r="J219" s="117"/>
    </row>
    <row r="220" spans="1:10" ht="18" x14ac:dyDescent="0.25">
      <c r="A220" s="50">
        <v>5</v>
      </c>
      <c r="B220" s="51" t="s">
        <v>97</v>
      </c>
      <c r="C220" s="52">
        <f>SUM(C221:C224)</f>
        <v>4</v>
      </c>
      <c r="D220" s="43"/>
      <c r="E220" s="61"/>
      <c r="F220" s="61"/>
      <c r="G220" s="176"/>
      <c r="I220" s="117"/>
      <c r="J220" s="117"/>
    </row>
    <row r="221" spans="1:10" ht="18" x14ac:dyDescent="0.3">
      <c r="A221" s="36"/>
      <c r="B221" s="48" t="s">
        <v>11</v>
      </c>
      <c r="C221" s="40">
        <v>1</v>
      </c>
      <c r="D221" s="41"/>
      <c r="E221" s="65"/>
      <c r="F221" s="65"/>
      <c r="G221" s="176"/>
      <c r="I221" s="117"/>
      <c r="J221" s="117"/>
    </row>
    <row r="222" spans="1:10" ht="18" x14ac:dyDescent="0.3">
      <c r="A222" s="36"/>
      <c r="B222" s="34" t="s">
        <v>13</v>
      </c>
      <c r="C222" s="42">
        <v>1</v>
      </c>
      <c r="D222" s="43"/>
      <c r="E222" s="62"/>
      <c r="F222" s="62"/>
      <c r="G222" s="176"/>
      <c r="I222" s="117"/>
      <c r="J222" s="117"/>
    </row>
    <row r="223" spans="1:10" ht="18" x14ac:dyDescent="0.3">
      <c r="A223" s="36"/>
      <c r="B223" s="34" t="s">
        <v>29</v>
      </c>
      <c r="C223" s="42">
        <v>1</v>
      </c>
      <c r="D223" s="43"/>
      <c r="E223" s="62"/>
      <c r="F223" s="62"/>
      <c r="G223" s="176"/>
      <c r="I223" s="117"/>
      <c r="J223" s="117"/>
    </row>
    <row r="224" spans="1:10" ht="18" x14ac:dyDescent="0.3">
      <c r="A224" s="36"/>
      <c r="B224" s="53" t="s">
        <v>64</v>
      </c>
      <c r="C224" s="54">
        <v>1</v>
      </c>
      <c r="D224" s="55"/>
      <c r="E224" s="66"/>
      <c r="F224" s="66"/>
      <c r="G224" s="176"/>
      <c r="I224" s="117"/>
      <c r="J224" s="117"/>
    </row>
    <row r="225" spans="1:10" ht="18" x14ac:dyDescent="0.25">
      <c r="A225" s="50">
        <v>6</v>
      </c>
      <c r="B225" s="51" t="s">
        <v>98</v>
      </c>
      <c r="C225" s="52">
        <f>SUM(C226:C229)</f>
        <v>5</v>
      </c>
      <c r="D225" s="43"/>
      <c r="E225" s="61"/>
      <c r="F225" s="61"/>
      <c r="G225" s="176"/>
      <c r="I225" s="117"/>
      <c r="J225" s="117"/>
    </row>
    <row r="226" spans="1:10" ht="18" x14ac:dyDescent="0.3">
      <c r="A226" s="36"/>
      <c r="B226" s="48" t="s">
        <v>11</v>
      </c>
      <c r="C226" s="40">
        <v>1</v>
      </c>
      <c r="D226" s="41"/>
      <c r="E226" s="65"/>
      <c r="F226" s="65"/>
      <c r="G226" s="176"/>
      <c r="I226" s="117"/>
      <c r="J226" s="117"/>
    </row>
    <row r="227" spans="1:10" ht="18" x14ac:dyDescent="0.3">
      <c r="A227" s="36"/>
      <c r="B227" s="34" t="s">
        <v>13</v>
      </c>
      <c r="C227" s="42">
        <v>1</v>
      </c>
      <c r="D227" s="43"/>
      <c r="E227" s="62"/>
      <c r="F227" s="62"/>
      <c r="G227" s="176"/>
      <c r="I227" s="117"/>
      <c r="J227" s="117"/>
    </row>
    <row r="228" spans="1:10" ht="18" x14ac:dyDescent="0.3">
      <c r="A228" s="36"/>
      <c r="B228" s="34" t="s">
        <v>29</v>
      </c>
      <c r="C228" s="42">
        <v>2</v>
      </c>
      <c r="D228" s="43"/>
      <c r="E228" s="62"/>
      <c r="F228" s="62"/>
      <c r="G228" s="176"/>
      <c r="I228" s="117"/>
      <c r="J228" s="117"/>
    </row>
    <row r="229" spans="1:10" ht="18" x14ac:dyDescent="0.3">
      <c r="A229" s="36"/>
      <c r="B229" s="53" t="s">
        <v>64</v>
      </c>
      <c r="C229" s="54">
        <v>1</v>
      </c>
      <c r="D229" s="55"/>
      <c r="E229" s="66"/>
      <c r="F229" s="66"/>
      <c r="G229" s="176"/>
      <c r="I229" s="117"/>
      <c r="J229" s="117"/>
    </row>
    <row r="230" spans="1:10" ht="18" x14ac:dyDescent="0.25">
      <c r="A230" s="50">
        <v>7</v>
      </c>
      <c r="B230" s="51" t="s">
        <v>99</v>
      </c>
      <c r="C230" s="52">
        <f>SUM(C231:C234)</f>
        <v>6</v>
      </c>
      <c r="D230" s="43"/>
      <c r="E230" s="61"/>
      <c r="F230" s="61"/>
      <c r="G230" s="176"/>
      <c r="I230" s="117"/>
      <c r="J230" s="117"/>
    </row>
    <row r="231" spans="1:10" ht="18" x14ac:dyDescent="0.3">
      <c r="A231" s="36"/>
      <c r="B231" s="48" t="s">
        <v>11</v>
      </c>
      <c r="C231" s="40">
        <v>1</v>
      </c>
      <c r="D231" s="41"/>
      <c r="E231" s="65"/>
      <c r="F231" s="65"/>
      <c r="G231" s="176"/>
      <c r="I231" s="117"/>
      <c r="J231" s="117"/>
    </row>
    <row r="232" spans="1:10" ht="18" x14ac:dyDescent="0.3">
      <c r="A232" s="36"/>
      <c r="B232" s="34" t="s">
        <v>13</v>
      </c>
      <c r="C232" s="42">
        <v>2</v>
      </c>
      <c r="D232" s="43"/>
      <c r="E232" s="62"/>
      <c r="F232" s="62"/>
      <c r="G232" s="176"/>
      <c r="I232" s="117"/>
      <c r="J232" s="117"/>
    </row>
    <row r="233" spans="1:10" ht="18" x14ac:dyDescent="0.3">
      <c r="A233" s="36"/>
      <c r="B233" s="34" t="s">
        <v>29</v>
      </c>
      <c r="C233" s="42">
        <v>2</v>
      </c>
      <c r="D233" s="43"/>
      <c r="E233" s="62"/>
      <c r="F233" s="62"/>
      <c r="G233" s="176"/>
      <c r="I233" s="117"/>
      <c r="J233" s="117"/>
    </row>
    <row r="234" spans="1:10" ht="18" x14ac:dyDescent="0.3">
      <c r="A234" s="36"/>
      <c r="B234" s="53" t="s">
        <v>64</v>
      </c>
      <c r="C234" s="54">
        <v>1</v>
      </c>
      <c r="D234" s="55"/>
      <c r="E234" s="66"/>
      <c r="F234" s="66"/>
      <c r="G234" s="176"/>
      <c r="I234" s="117"/>
      <c r="J234" s="117"/>
    </row>
    <row r="235" spans="1:10" ht="18" x14ac:dyDescent="0.25">
      <c r="A235" s="50">
        <v>8</v>
      </c>
      <c r="B235" s="51" t="s">
        <v>100</v>
      </c>
      <c r="C235" s="52">
        <f>SUM(C236:C239)</f>
        <v>5</v>
      </c>
      <c r="D235" s="43"/>
      <c r="E235" s="61"/>
      <c r="F235" s="61"/>
      <c r="G235" s="176"/>
      <c r="I235" s="117"/>
      <c r="J235" s="117"/>
    </row>
    <row r="236" spans="1:10" ht="18" x14ac:dyDescent="0.3">
      <c r="A236" s="36"/>
      <c r="B236" s="48" t="s">
        <v>11</v>
      </c>
      <c r="C236" s="40">
        <v>1</v>
      </c>
      <c r="D236" s="41"/>
      <c r="E236" s="65"/>
      <c r="F236" s="65"/>
      <c r="G236" s="176"/>
      <c r="I236" s="117"/>
      <c r="J236" s="117"/>
    </row>
    <row r="237" spans="1:10" ht="18" x14ac:dyDescent="0.3">
      <c r="A237" s="36"/>
      <c r="B237" s="34" t="s">
        <v>13</v>
      </c>
      <c r="C237" s="42">
        <v>1</v>
      </c>
      <c r="D237" s="43"/>
      <c r="E237" s="62"/>
      <c r="F237" s="62"/>
      <c r="G237" s="176"/>
      <c r="I237" s="117"/>
      <c r="J237" s="117"/>
    </row>
    <row r="238" spans="1:10" ht="18" x14ac:dyDescent="0.3">
      <c r="A238" s="36"/>
      <c r="B238" s="34" t="s">
        <v>29</v>
      </c>
      <c r="C238" s="42">
        <v>2</v>
      </c>
      <c r="D238" s="43"/>
      <c r="E238" s="62"/>
      <c r="F238" s="62"/>
      <c r="G238" s="176"/>
      <c r="I238" s="117"/>
      <c r="J238" s="117"/>
    </row>
    <row r="239" spans="1:10" ht="18" x14ac:dyDescent="0.3">
      <c r="A239" s="36"/>
      <c r="B239" s="53" t="s">
        <v>64</v>
      </c>
      <c r="C239" s="54">
        <v>1</v>
      </c>
      <c r="D239" s="55"/>
      <c r="E239" s="66"/>
      <c r="F239" s="66"/>
      <c r="G239" s="176"/>
      <c r="I239" s="117"/>
      <c r="J239" s="117"/>
    </row>
    <row r="240" spans="1:10" ht="18" x14ac:dyDescent="0.25">
      <c r="A240" s="50">
        <v>9</v>
      </c>
      <c r="B240" s="51" t="s">
        <v>101</v>
      </c>
      <c r="C240" s="52">
        <f>SUM(C241:C244)</f>
        <v>5</v>
      </c>
      <c r="D240" s="43"/>
      <c r="E240" s="61"/>
      <c r="F240" s="61"/>
      <c r="G240" s="176"/>
      <c r="I240" s="117"/>
      <c r="J240" s="117"/>
    </row>
    <row r="241" spans="1:10" ht="18" x14ac:dyDescent="0.3">
      <c r="A241" s="235"/>
      <c r="B241" s="34" t="s">
        <v>11</v>
      </c>
      <c r="C241" s="42">
        <v>1</v>
      </c>
      <c r="D241" s="43"/>
      <c r="E241" s="62"/>
      <c r="F241" s="62"/>
      <c r="G241" s="176"/>
      <c r="I241" s="117"/>
      <c r="J241" s="117"/>
    </row>
    <row r="242" spans="1:10" ht="18" x14ac:dyDescent="0.3">
      <c r="A242" s="233"/>
      <c r="B242" s="34" t="s">
        <v>13</v>
      </c>
      <c r="C242" s="42">
        <v>1</v>
      </c>
      <c r="D242" s="43"/>
      <c r="E242" s="62"/>
      <c r="F242" s="62"/>
      <c r="G242" s="176"/>
      <c r="I242" s="117"/>
      <c r="J242" s="117"/>
    </row>
    <row r="243" spans="1:10" ht="18" x14ac:dyDescent="0.3">
      <c r="A243" s="36"/>
      <c r="B243" s="34" t="s">
        <v>29</v>
      </c>
      <c r="C243" s="42">
        <v>2</v>
      </c>
      <c r="D243" s="43"/>
      <c r="E243" s="62"/>
      <c r="F243" s="62"/>
      <c r="G243" s="176"/>
      <c r="I243" s="117"/>
      <c r="J243" s="117"/>
    </row>
    <row r="244" spans="1:10" ht="18.75" thickBot="1" x14ac:dyDescent="0.35">
      <c r="A244" s="36"/>
      <c r="B244" s="53" t="s">
        <v>64</v>
      </c>
      <c r="C244" s="54">
        <v>1</v>
      </c>
      <c r="D244" s="55"/>
      <c r="E244" s="66"/>
      <c r="F244" s="66"/>
      <c r="G244" s="176"/>
      <c r="I244" s="117"/>
      <c r="J244" s="117"/>
    </row>
    <row r="245" spans="1:10" ht="36.75" thickBot="1" x14ac:dyDescent="0.3">
      <c r="A245" s="194" t="s">
        <v>102</v>
      </c>
      <c r="B245" s="195" t="s">
        <v>103</v>
      </c>
      <c r="C245" s="196">
        <f>C246+C247+C252+C257+C262</f>
        <v>33</v>
      </c>
      <c r="D245" s="196"/>
      <c r="E245" s="197"/>
      <c r="F245" s="198"/>
      <c r="G245" s="199"/>
      <c r="I245" s="117"/>
      <c r="J245" s="117"/>
    </row>
    <row r="246" spans="1:10" ht="18" x14ac:dyDescent="0.25">
      <c r="A246" s="1"/>
      <c r="B246" s="210" t="s">
        <v>16</v>
      </c>
      <c r="C246" s="212">
        <v>1</v>
      </c>
      <c r="D246" s="126">
        <v>1</v>
      </c>
      <c r="E246" s="124">
        <v>15</v>
      </c>
      <c r="F246" s="124">
        <v>15</v>
      </c>
      <c r="G246" s="176"/>
      <c r="I246" s="117"/>
      <c r="J246" s="117"/>
    </row>
    <row r="247" spans="1:10" ht="18" x14ac:dyDescent="0.25">
      <c r="A247" s="26">
        <v>1</v>
      </c>
      <c r="B247" s="5" t="s">
        <v>104</v>
      </c>
      <c r="C247" s="16">
        <f>SUM(C248:C251)</f>
        <v>9</v>
      </c>
      <c r="D247" s="32"/>
      <c r="E247" s="58"/>
      <c r="F247" s="58"/>
      <c r="G247" s="176"/>
      <c r="I247" s="117"/>
      <c r="J247" s="117"/>
    </row>
    <row r="248" spans="1:10" ht="18" x14ac:dyDescent="0.3">
      <c r="A248" s="1"/>
      <c r="B248" s="23" t="s">
        <v>18</v>
      </c>
      <c r="C248" s="21">
        <v>1</v>
      </c>
      <c r="D248" s="125">
        <v>1</v>
      </c>
      <c r="E248" s="123">
        <v>15</v>
      </c>
      <c r="F248" s="56">
        <v>11</v>
      </c>
      <c r="G248" s="176"/>
      <c r="I248" s="117"/>
      <c r="J248" s="117"/>
    </row>
    <row r="249" spans="1:10" ht="18" x14ac:dyDescent="0.3">
      <c r="A249" s="1"/>
      <c r="B249" s="2" t="s">
        <v>12</v>
      </c>
      <c r="C249" s="12">
        <v>4</v>
      </c>
      <c r="D249" s="275">
        <v>1</v>
      </c>
      <c r="E249" s="262">
        <v>50</v>
      </c>
      <c r="F249" s="262">
        <v>50</v>
      </c>
      <c r="G249" s="272"/>
      <c r="H249" s="87"/>
      <c r="I249" s="271">
        <f>E249/(C249+C250+C251)</f>
        <v>6.25</v>
      </c>
      <c r="J249" s="271">
        <f>F249/(C249+C250+C251)</f>
        <v>6.25</v>
      </c>
    </row>
    <row r="250" spans="1:10" ht="18" x14ac:dyDescent="0.3">
      <c r="A250" s="1"/>
      <c r="B250" s="2" t="s">
        <v>13</v>
      </c>
      <c r="C250" s="12">
        <v>2</v>
      </c>
      <c r="D250" s="276"/>
      <c r="E250" s="263"/>
      <c r="F250" s="263"/>
      <c r="G250" s="273"/>
      <c r="H250" s="87"/>
      <c r="I250" s="271"/>
      <c r="J250" s="271"/>
    </row>
    <row r="251" spans="1:10" ht="18" x14ac:dyDescent="0.3">
      <c r="A251" s="1"/>
      <c r="B251" s="27" t="s">
        <v>29</v>
      </c>
      <c r="C251" s="28">
        <v>2</v>
      </c>
      <c r="D251" s="277"/>
      <c r="E251" s="264"/>
      <c r="F251" s="264"/>
      <c r="G251" s="274"/>
      <c r="H251" s="87"/>
      <c r="I251" s="271"/>
      <c r="J251" s="271"/>
    </row>
    <row r="252" spans="1:10" ht="30" x14ac:dyDescent="0.25">
      <c r="A252" s="26">
        <v>2</v>
      </c>
      <c r="B252" s="5" t="s">
        <v>105</v>
      </c>
      <c r="C252" s="16">
        <f>SUM(C253:C256)</f>
        <v>5</v>
      </c>
      <c r="D252" s="32"/>
      <c r="E252" s="58"/>
      <c r="F252" s="58"/>
      <c r="G252" s="176"/>
      <c r="I252" s="117"/>
      <c r="J252" s="117"/>
    </row>
    <row r="253" spans="1:10" ht="18" x14ac:dyDescent="0.3">
      <c r="A253" s="1"/>
      <c r="B253" s="23" t="s">
        <v>18</v>
      </c>
      <c r="C253" s="21">
        <v>1</v>
      </c>
      <c r="D253" s="125">
        <v>1</v>
      </c>
      <c r="E253" s="123">
        <v>15</v>
      </c>
      <c r="F253" s="56">
        <v>11</v>
      </c>
      <c r="G253" s="176"/>
      <c r="I253" s="117"/>
      <c r="J253" s="117"/>
    </row>
    <row r="254" spans="1:10" ht="18" x14ac:dyDescent="0.3">
      <c r="A254" s="1"/>
      <c r="B254" s="2" t="s">
        <v>12</v>
      </c>
      <c r="C254" s="12">
        <v>2</v>
      </c>
      <c r="D254" s="275">
        <v>1</v>
      </c>
      <c r="E254" s="262">
        <v>25</v>
      </c>
      <c r="F254" s="262">
        <v>25</v>
      </c>
      <c r="G254" s="272"/>
      <c r="H254" s="87"/>
      <c r="I254" s="271">
        <f>E254/(C254+C255+C256)</f>
        <v>6.25</v>
      </c>
      <c r="J254" s="271">
        <f>F254/(C254+C255+C256)</f>
        <v>6.25</v>
      </c>
    </row>
    <row r="255" spans="1:10" ht="18" x14ac:dyDescent="0.3">
      <c r="A255" s="1"/>
      <c r="B255" s="2" t="s">
        <v>13</v>
      </c>
      <c r="C255" s="12">
        <v>1</v>
      </c>
      <c r="D255" s="276"/>
      <c r="E255" s="263"/>
      <c r="F255" s="263"/>
      <c r="G255" s="273"/>
      <c r="H255" s="87"/>
      <c r="I255" s="271"/>
      <c r="J255" s="271"/>
    </row>
    <row r="256" spans="1:10" ht="18" x14ac:dyDescent="0.3">
      <c r="A256" s="1"/>
      <c r="B256" s="27" t="s">
        <v>29</v>
      </c>
      <c r="C256" s="28">
        <v>1</v>
      </c>
      <c r="D256" s="277"/>
      <c r="E256" s="264"/>
      <c r="F256" s="264"/>
      <c r="G256" s="274"/>
      <c r="H256" s="87"/>
      <c r="I256" s="271"/>
      <c r="J256" s="271"/>
    </row>
    <row r="257" spans="1:10" ht="18" x14ac:dyDescent="0.25">
      <c r="A257" s="26">
        <v>3</v>
      </c>
      <c r="B257" s="5" t="s">
        <v>106</v>
      </c>
      <c r="C257" s="16">
        <f>SUM(C258:C261)</f>
        <v>13</v>
      </c>
      <c r="D257" s="32"/>
      <c r="E257" s="58"/>
      <c r="F257" s="58"/>
      <c r="G257" s="176"/>
      <c r="I257" s="117"/>
      <c r="J257" s="117"/>
    </row>
    <row r="258" spans="1:10" ht="18" x14ac:dyDescent="0.3">
      <c r="A258" s="1"/>
      <c r="B258" s="23" t="s">
        <v>18</v>
      </c>
      <c r="C258" s="21">
        <v>1</v>
      </c>
      <c r="D258" s="125">
        <v>1</v>
      </c>
      <c r="E258" s="123">
        <v>15</v>
      </c>
      <c r="F258" s="56">
        <v>11</v>
      </c>
      <c r="G258" s="176"/>
      <c r="I258" s="117"/>
      <c r="J258" s="117"/>
    </row>
    <row r="259" spans="1:10" ht="18" x14ac:dyDescent="0.3">
      <c r="A259" s="1"/>
      <c r="B259" s="2" t="s">
        <v>12</v>
      </c>
      <c r="C259" s="12">
        <v>6</v>
      </c>
      <c r="D259" s="275">
        <v>1</v>
      </c>
      <c r="E259" s="262">
        <v>76</v>
      </c>
      <c r="F259" s="262">
        <v>76</v>
      </c>
      <c r="G259" s="272"/>
      <c r="H259" s="87"/>
      <c r="I259" s="271">
        <f>E259/(C259+C260+C261)</f>
        <v>6.333333333333333</v>
      </c>
      <c r="J259" s="271">
        <f>F259/(C259+C260+C261)</f>
        <v>6.333333333333333</v>
      </c>
    </row>
    <row r="260" spans="1:10" ht="18" x14ac:dyDescent="0.3">
      <c r="A260" s="1"/>
      <c r="B260" s="2" t="s">
        <v>13</v>
      </c>
      <c r="C260" s="12">
        <v>4</v>
      </c>
      <c r="D260" s="276"/>
      <c r="E260" s="263"/>
      <c r="F260" s="263"/>
      <c r="G260" s="273"/>
      <c r="H260" s="87"/>
      <c r="I260" s="271"/>
      <c r="J260" s="271"/>
    </row>
    <row r="261" spans="1:10" ht="18" x14ac:dyDescent="0.3">
      <c r="A261" s="1"/>
      <c r="B261" s="2" t="s">
        <v>29</v>
      </c>
      <c r="C261" s="12">
        <v>2</v>
      </c>
      <c r="D261" s="277"/>
      <c r="E261" s="264"/>
      <c r="F261" s="264"/>
      <c r="G261" s="274"/>
      <c r="H261" s="87"/>
      <c r="I261" s="271"/>
      <c r="J261" s="271"/>
    </row>
    <row r="262" spans="1:10" ht="18" x14ac:dyDescent="0.25">
      <c r="A262" s="26">
        <v>4</v>
      </c>
      <c r="B262" s="5" t="s">
        <v>107</v>
      </c>
      <c r="C262" s="29">
        <f>SUM(C263:C265)</f>
        <v>5</v>
      </c>
      <c r="D262" s="32"/>
      <c r="E262" s="67"/>
      <c r="F262" s="67"/>
      <c r="G262" s="176"/>
      <c r="I262" s="117"/>
      <c r="J262" s="117"/>
    </row>
    <row r="263" spans="1:10" ht="18" x14ac:dyDescent="0.3">
      <c r="A263" s="1"/>
      <c r="B263" s="23" t="s">
        <v>18</v>
      </c>
      <c r="C263" s="12">
        <v>1</v>
      </c>
      <c r="D263" s="32">
        <v>1</v>
      </c>
      <c r="E263" s="123">
        <v>15</v>
      </c>
      <c r="F263" s="56">
        <v>11</v>
      </c>
      <c r="G263" s="176"/>
      <c r="I263" s="117"/>
      <c r="J263" s="117"/>
    </row>
    <row r="264" spans="1:10" ht="18" x14ac:dyDescent="0.3">
      <c r="A264" s="1"/>
      <c r="B264" s="2" t="s">
        <v>12</v>
      </c>
      <c r="C264" s="12">
        <v>2</v>
      </c>
      <c r="D264" s="275">
        <v>1</v>
      </c>
      <c r="E264" s="262">
        <v>25</v>
      </c>
      <c r="F264" s="262">
        <v>25</v>
      </c>
      <c r="G264" s="272"/>
      <c r="H264" s="87"/>
      <c r="I264" s="271">
        <f>E264/(C264+C265)</f>
        <v>6.25</v>
      </c>
      <c r="J264" s="271">
        <f>F264/(C264+C265)</f>
        <v>6.25</v>
      </c>
    </row>
    <row r="265" spans="1:10" ht="18.75" thickBot="1" x14ac:dyDescent="0.35">
      <c r="A265" s="1"/>
      <c r="B265" s="27" t="s">
        <v>13</v>
      </c>
      <c r="C265" s="28">
        <v>2</v>
      </c>
      <c r="D265" s="276"/>
      <c r="E265" s="263"/>
      <c r="F265" s="263"/>
      <c r="G265" s="273"/>
      <c r="H265" s="87"/>
      <c r="I265" s="271"/>
      <c r="J265" s="271"/>
    </row>
    <row r="266" spans="1:10" ht="18.75" thickBot="1" x14ac:dyDescent="0.3">
      <c r="A266" s="240"/>
      <c r="B266" s="241" t="s">
        <v>108</v>
      </c>
      <c r="C266" s="242">
        <f>C245+C198+C169+C107+C91+C71+C57+C16+C12+C3</f>
        <v>363</v>
      </c>
      <c r="D266" s="242">
        <f>SUM(D4:D265)</f>
        <v>64</v>
      </c>
      <c r="E266" s="242">
        <f>SUM(E4:E265)</f>
        <v>1593</v>
      </c>
      <c r="F266" s="242">
        <f>SUM(F4:F265)</f>
        <v>1487</v>
      </c>
      <c r="G266" s="243"/>
      <c r="H266" s="94">
        <f>E266-F266</f>
        <v>106</v>
      </c>
      <c r="I266" s="117"/>
      <c r="J266" s="117"/>
    </row>
    <row r="267" spans="1:10" ht="15.75" thickBot="1" x14ac:dyDescent="0.3">
      <c r="A267" s="69"/>
      <c r="B267" s="69"/>
      <c r="C267" s="69"/>
      <c r="D267" s="69"/>
      <c r="E267" s="69"/>
      <c r="F267" s="69"/>
      <c r="I267" s="117"/>
      <c r="J267" s="117"/>
    </row>
    <row r="268" spans="1:10" s="73" customFormat="1" ht="32.25" thickBot="1" x14ac:dyDescent="0.3">
      <c r="A268" s="215" t="s">
        <v>130</v>
      </c>
      <c r="B268" s="216" t="s">
        <v>113</v>
      </c>
      <c r="C268" s="217"/>
      <c r="D268" s="217"/>
      <c r="E268" s="217"/>
      <c r="F268" s="218"/>
      <c r="G268" s="236"/>
      <c r="H268" s="219"/>
      <c r="I268" s="119"/>
      <c r="J268" s="119"/>
    </row>
    <row r="269" spans="1:10" x14ac:dyDescent="0.25">
      <c r="A269" s="213"/>
      <c r="B269" s="214" t="s">
        <v>123</v>
      </c>
      <c r="C269" s="121"/>
      <c r="D269" s="121">
        <v>1</v>
      </c>
      <c r="E269" s="251">
        <v>15</v>
      </c>
      <c r="F269" s="121">
        <v>15</v>
      </c>
      <c r="G269" s="268"/>
      <c r="I269" s="117"/>
      <c r="J269" s="117"/>
    </row>
    <row r="270" spans="1:10" x14ac:dyDescent="0.25">
      <c r="A270" s="180"/>
      <c r="B270" s="68" t="s">
        <v>123</v>
      </c>
      <c r="C270" s="70"/>
      <c r="D270" s="70">
        <v>1</v>
      </c>
      <c r="E270" s="252">
        <v>15</v>
      </c>
      <c r="F270" s="70">
        <v>15</v>
      </c>
      <c r="G270" s="269"/>
      <c r="I270" s="117"/>
      <c r="J270" s="117"/>
    </row>
    <row r="271" spans="1:10" x14ac:dyDescent="0.25">
      <c r="A271" s="180"/>
      <c r="B271" s="68" t="s">
        <v>123</v>
      </c>
      <c r="C271" s="70"/>
      <c r="D271" s="70">
        <v>1</v>
      </c>
      <c r="E271" s="252">
        <v>12</v>
      </c>
      <c r="F271" s="70">
        <v>12</v>
      </c>
      <c r="G271" s="269"/>
      <c r="I271" s="117"/>
      <c r="J271" s="117"/>
    </row>
    <row r="272" spans="1:10" x14ac:dyDescent="0.25">
      <c r="A272" s="180"/>
      <c r="B272" s="68" t="s">
        <v>123</v>
      </c>
      <c r="C272" s="70"/>
      <c r="D272" s="70">
        <v>1</v>
      </c>
      <c r="E272" s="252">
        <v>12</v>
      </c>
      <c r="F272" s="70">
        <v>12</v>
      </c>
      <c r="G272" s="269"/>
      <c r="I272" s="117"/>
      <c r="J272" s="117"/>
    </row>
    <row r="273" spans="1:10" x14ac:dyDescent="0.25">
      <c r="A273" s="180"/>
      <c r="B273" s="68" t="s">
        <v>123</v>
      </c>
      <c r="C273" s="70"/>
      <c r="D273" s="70">
        <v>1</v>
      </c>
      <c r="E273" s="252">
        <v>12</v>
      </c>
      <c r="F273" s="70">
        <v>12</v>
      </c>
      <c r="G273" s="269"/>
      <c r="I273" s="117"/>
      <c r="J273" s="117"/>
    </row>
    <row r="274" spans="1:10" x14ac:dyDescent="0.25">
      <c r="A274" s="180"/>
      <c r="B274" s="68" t="s">
        <v>124</v>
      </c>
      <c r="C274" s="70"/>
      <c r="D274" s="70">
        <v>1</v>
      </c>
      <c r="E274" s="252">
        <v>12</v>
      </c>
      <c r="F274" s="70">
        <v>12</v>
      </c>
      <c r="G274" s="269"/>
      <c r="I274" s="117"/>
      <c r="J274" s="117"/>
    </row>
    <row r="275" spans="1:10" x14ac:dyDescent="0.25">
      <c r="A275" s="180"/>
      <c r="B275" s="68" t="s">
        <v>125</v>
      </c>
      <c r="C275" s="70"/>
      <c r="D275" s="70">
        <v>1</v>
      </c>
      <c r="E275" s="252">
        <v>36</v>
      </c>
      <c r="F275" s="70">
        <v>36</v>
      </c>
      <c r="G275" s="269"/>
      <c r="I275" s="117"/>
      <c r="J275" s="117"/>
    </row>
    <row r="276" spans="1:10" x14ac:dyDescent="0.25">
      <c r="A276" s="180"/>
      <c r="B276" s="68" t="s">
        <v>114</v>
      </c>
      <c r="C276" s="70"/>
      <c r="D276" s="70">
        <v>3</v>
      </c>
      <c r="E276" s="252">
        <v>30</v>
      </c>
      <c r="F276" s="70">
        <v>30</v>
      </c>
      <c r="G276" s="269"/>
      <c r="I276" s="117"/>
      <c r="J276" s="117"/>
    </row>
    <row r="277" spans="1:10" x14ac:dyDescent="0.25">
      <c r="A277" s="180"/>
      <c r="B277" s="68" t="s">
        <v>126</v>
      </c>
      <c r="C277" s="70"/>
      <c r="D277" s="70">
        <v>1</v>
      </c>
      <c r="E277" s="252">
        <v>50</v>
      </c>
      <c r="F277" s="70">
        <v>50</v>
      </c>
      <c r="G277" s="269"/>
      <c r="I277" s="117"/>
      <c r="J277" s="117"/>
    </row>
    <row r="278" spans="1:10" x14ac:dyDescent="0.25">
      <c r="A278" s="180"/>
      <c r="B278" s="74" t="s">
        <v>128</v>
      </c>
      <c r="C278" s="68"/>
      <c r="D278" s="71">
        <f>SUM(D269:D277)</f>
        <v>11</v>
      </c>
      <c r="E278" s="253">
        <f>SUM(E269:E277)</f>
        <v>194</v>
      </c>
      <c r="F278" s="71">
        <f>SUM(F269:F277)</f>
        <v>194</v>
      </c>
      <c r="G278" s="269"/>
      <c r="I278" s="117"/>
      <c r="J278" s="117"/>
    </row>
    <row r="279" spans="1:10" ht="15.75" thickBot="1" x14ac:dyDescent="0.3">
      <c r="A279" s="179"/>
      <c r="B279" s="69"/>
      <c r="C279" s="69"/>
      <c r="D279" s="69"/>
      <c r="E279" s="254"/>
      <c r="F279" s="69"/>
      <c r="G279" s="269"/>
      <c r="I279" s="117"/>
      <c r="J279" s="117"/>
    </row>
    <row r="280" spans="1:10" ht="24" thickBot="1" x14ac:dyDescent="0.35">
      <c r="A280" s="215" t="s">
        <v>131</v>
      </c>
      <c r="B280" s="221" t="s">
        <v>115</v>
      </c>
      <c r="C280" s="222">
        <v>14</v>
      </c>
      <c r="D280" s="223"/>
      <c r="E280" s="255"/>
      <c r="F280" s="224"/>
      <c r="G280" s="269"/>
      <c r="H280" s="88"/>
      <c r="I280" s="117"/>
      <c r="J280" s="117"/>
    </row>
    <row r="281" spans="1:10" x14ac:dyDescent="0.25">
      <c r="A281" s="213"/>
      <c r="B281" s="214" t="s">
        <v>116</v>
      </c>
      <c r="C281" s="121">
        <v>2</v>
      </c>
      <c r="D281" s="121">
        <v>1</v>
      </c>
      <c r="E281" s="256">
        <v>15</v>
      </c>
      <c r="F281" s="220">
        <v>15</v>
      </c>
      <c r="G281" s="269"/>
      <c r="I281" s="117"/>
      <c r="J281" s="117"/>
    </row>
    <row r="282" spans="1:10" x14ac:dyDescent="0.25">
      <c r="A282" s="180"/>
      <c r="B282" s="68" t="s">
        <v>117</v>
      </c>
      <c r="C282" s="70">
        <v>1</v>
      </c>
      <c r="D282" s="70">
        <v>1</v>
      </c>
      <c r="E282" s="253">
        <v>12</v>
      </c>
      <c r="F282" s="71">
        <v>12</v>
      </c>
      <c r="G282" s="269"/>
      <c r="I282" s="117"/>
      <c r="J282" s="117"/>
    </row>
    <row r="283" spans="1:10" x14ac:dyDescent="0.25">
      <c r="A283" s="180"/>
      <c r="B283" s="68" t="s">
        <v>118</v>
      </c>
      <c r="C283" s="70">
        <v>1</v>
      </c>
      <c r="D283" s="70">
        <v>1</v>
      </c>
      <c r="E283" s="253">
        <v>12</v>
      </c>
      <c r="F283" s="71">
        <v>12</v>
      </c>
      <c r="G283" s="269"/>
      <c r="I283" s="117"/>
      <c r="J283" s="117"/>
    </row>
    <row r="284" spans="1:10" x14ac:dyDescent="0.25">
      <c r="A284" s="180"/>
      <c r="B284" s="68" t="s">
        <v>119</v>
      </c>
      <c r="C284" s="70">
        <v>1</v>
      </c>
      <c r="D284" s="70">
        <v>1</v>
      </c>
      <c r="E284" s="253">
        <v>12</v>
      </c>
      <c r="F284" s="71">
        <v>12</v>
      </c>
      <c r="G284" s="269"/>
      <c r="I284" s="117"/>
      <c r="J284" s="117"/>
    </row>
    <row r="285" spans="1:10" x14ac:dyDescent="0.25">
      <c r="A285" s="180"/>
      <c r="B285" s="68" t="s">
        <v>120</v>
      </c>
      <c r="C285" s="70">
        <v>1</v>
      </c>
      <c r="D285" s="70">
        <v>1</v>
      </c>
      <c r="E285" s="253">
        <v>12</v>
      </c>
      <c r="F285" s="71">
        <v>12</v>
      </c>
      <c r="G285" s="269"/>
      <c r="I285" s="117"/>
      <c r="J285" s="117"/>
    </row>
    <row r="286" spans="1:10" x14ac:dyDescent="0.25">
      <c r="A286" s="180"/>
      <c r="B286" s="68" t="s">
        <v>129</v>
      </c>
      <c r="C286" s="70">
        <v>3</v>
      </c>
      <c r="D286" s="70">
        <v>1</v>
      </c>
      <c r="E286" s="253">
        <v>20</v>
      </c>
      <c r="F286" s="71">
        <v>20</v>
      </c>
      <c r="G286" s="269"/>
      <c r="I286" s="117"/>
      <c r="J286" s="117"/>
    </row>
    <row r="287" spans="1:10" x14ac:dyDescent="0.25">
      <c r="A287" s="180"/>
      <c r="B287" s="68" t="s">
        <v>129</v>
      </c>
      <c r="C287" s="70">
        <v>3</v>
      </c>
      <c r="D287" s="70">
        <v>1</v>
      </c>
      <c r="E287" s="253">
        <v>20</v>
      </c>
      <c r="F287" s="71">
        <v>20</v>
      </c>
      <c r="G287" s="269"/>
      <c r="I287" s="117"/>
      <c r="J287" s="117"/>
    </row>
    <row r="288" spans="1:10" x14ac:dyDescent="0.25">
      <c r="A288" s="180"/>
      <c r="B288" s="68" t="s">
        <v>129</v>
      </c>
      <c r="C288" s="70">
        <v>2</v>
      </c>
      <c r="D288" s="70">
        <v>1</v>
      </c>
      <c r="E288" s="253">
        <v>15</v>
      </c>
      <c r="F288" s="71">
        <v>15</v>
      </c>
      <c r="G288" s="269"/>
      <c r="I288" s="117"/>
      <c r="J288" s="117"/>
    </row>
    <row r="289" spans="1:10" x14ac:dyDescent="0.25">
      <c r="A289" s="180"/>
      <c r="B289" s="68" t="s">
        <v>121</v>
      </c>
      <c r="C289" s="70"/>
      <c r="D289" s="70">
        <v>1</v>
      </c>
      <c r="E289" s="253">
        <v>50</v>
      </c>
      <c r="F289" s="71">
        <v>50</v>
      </c>
      <c r="G289" s="269"/>
      <c r="I289" s="117"/>
      <c r="J289" s="117"/>
    </row>
    <row r="290" spans="1:10" s="260" customFormat="1" x14ac:dyDescent="0.25">
      <c r="A290" s="257"/>
      <c r="B290" s="258" t="s">
        <v>122</v>
      </c>
      <c r="C290" s="258"/>
      <c r="D290" s="252">
        <v>1</v>
      </c>
      <c r="E290" s="253">
        <v>10</v>
      </c>
      <c r="F290" s="253">
        <v>10</v>
      </c>
      <c r="G290" s="270"/>
      <c r="H290" s="254"/>
      <c r="I290" s="259"/>
      <c r="J290" s="259"/>
    </row>
    <row r="291" spans="1:10" ht="15.75" thickBot="1" x14ac:dyDescent="0.3">
      <c r="A291" s="181"/>
      <c r="B291" s="182" t="s">
        <v>128</v>
      </c>
      <c r="C291" s="183"/>
      <c r="D291" s="184">
        <f>SUM(D281:D290)</f>
        <v>10</v>
      </c>
      <c r="E291" s="250">
        <f>SUM(E281:E290)</f>
        <v>178</v>
      </c>
      <c r="F291" s="185">
        <f>SUM(F281:F290)</f>
        <v>178</v>
      </c>
      <c r="G291" s="186"/>
      <c r="I291" s="117"/>
      <c r="J291" s="117"/>
    </row>
    <row r="292" spans="1:10" x14ac:dyDescent="0.25">
      <c r="A292" s="69"/>
      <c r="B292" s="81"/>
      <c r="C292" s="82"/>
      <c r="D292" s="82"/>
      <c r="E292" s="83"/>
      <c r="F292" s="83"/>
    </row>
    <row r="293" spans="1:10" x14ac:dyDescent="0.25">
      <c r="A293" s="69"/>
      <c r="B293" s="81"/>
      <c r="C293" s="82"/>
      <c r="D293" s="82"/>
      <c r="E293" s="83"/>
      <c r="F293" s="83"/>
    </row>
    <row r="294" spans="1:10" x14ac:dyDescent="0.25">
      <c r="A294" s="69"/>
      <c r="B294" s="81"/>
      <c r="C294" s="82"/>
      <c r="D294" s="82"/>
      <c r="E294" s="83"/>
      <c r="F294" s="83"/>
    </row>
    <row r="295" spans="1:10" x14ac:dyDescent="0.25">
      <c r="A295" s="69"/>
      <c r="B295" s="81"/>
      <c r="C295" s="82"/>
      <c r="D295" s="82"/>
      <c r="E295" s="83"/>
      <c r="F295" s="83"/>
    </row>
    <row r="297" spans="1:10" ht="15.75" thickBot="1" x14ac:dyDescent="0.3"/>
    <row r="298" spans="1:10" ht="39" thickBot="1" x14ac:dyDescent="0.3">
      <c r="A298" s="103"/>
      <c r="B298" s="104" t="s">
        <v>132</v>
      </c>
      <c r="C298" s="105" t="s">
        <v>1</v>
      </c>
      <c r="D298" s="106" t="s">
        <v>109</v>
      </c>
      <c r="E298" s="105" t="s">
        <v>139</v>
      </c>
      <c r="F298" s="105" t="s">
        <v>139</v>
      </c>
      <c r="G298" s="76" t="s">
        <v>112</v>
      </c>
      <c r="H298" s="84"/>
    </row>
    <row r="299" spans="1:10" ht="30.75" thickBot="1" x14ac:dyDescent="0.3">
      <c r="A299" s="107"/>
      <c r="B299" s="168" t="s">
        <v>133</v>
      </c>
      <c r="C299" s="98">
        <v>195</v>
      </c>
      <c r="D299" s="98">
        <f>D266</f>
        <v>64</v>
      </c>
      <c r="E299" s="98">
        <f>E266</f>
        <v>1593</v>
      </c>
      <c r="F299" s="98">
        <f>F266</f>
        <v>1487</v>
      </c>
      <c r="G299" s="95"/>
      <c r="H299" s="225"/>
      <c r="I299" s="91">
        <f>E299/C299</f>
        <v>8.1692307692307686</v>
      </c>
      <c r="J299" s="91">
        <f>F299/C299</f>
        <v>7.6256410256410261</v>
      </c>
    </row>
    <row r="300" spans="1:10" ht="48.75" thickBot="1" x14ac:dyDescent="0.3">
      <c r="A300" s="108"/>
      <c r="B300" s="169" t="s">
        <v>134</v>
      </c>
      <c r="C300" s="98">
        <v>50</v>
      </c>
      <c r="D300" s="98">
        <v>14</v>
      </c>
      <c r="E300" s="98">
        <v>300</v>
      </c>
      <c r="F300" s="98">
        <v>300</v>
      </c>
      <c r="G300" s="101" t="s">
        <v>136</v>
      </c>
      <c r="H300" s="226"/>
      <c r="I300" s="91">
        <f>E300/C300</f>
        <v>6</v>
      </c>
      <c r="J300" s="91">
        <f>F300/C300</f>
        <v>6</v>
      </c>
    </row>
    <row r="301" spans="1:10" ht="237" thickBot="1" x14ac:dyDescent="0.3">
      <c r="A301" s="109"/>
      <c r="B301" s="169" t="s">
        <v>161</v>
      </c>
      <c r="C301" s="98"/>
      <c r="D301" s="98">
        <v>14</v>
      </c>
      <c r="E301" s="98">
        <v>750</v>
      </c>
      <c r="F301" s="98">
        <f>750-60-30</f>
        <v>660</v>
      </c>
      <c r="G301" s="102" t="s">
        <v>140</v>
      </c>
      <c r="H301" s="226"/>
    </row>
    <row r="302" spans="1:10" ht="16.5" thickBot="1" x14ac:dyDescent="0.3">
      <c r="A302" s="110"/>
      <c r="B302" s="170" t="s">
        <v>113</v>
      </c>
      <c r="C302" s="98"/>
      <c r="D302" s="99">
        <f>D278</f>
        <v>11</v>
      </c>
      <c r="E302" s="98">
        <f>E278</f>
        <v>194</v>
      </c>
      <c r="F302" s="98">
        <f>F278</f>
        <v>194</v>
      </c>
      <c r="G302" s="95"/>
      <c r="H302" s="225"/>
    </row>
    <row r="303" spans="1:10" ht="16.5" thickBot="1" x14ac:dyDescent="0.3">
      <c r="A303" s="77"/>
      <c r="B303" s="171" t="s">
        <v>115</v>
      </c>
      <c r="C303" s="98">
        <f>C280</f>
        <v>14</v>
      </c>
      <c r="D303" s="99">
        <f>D291</f>
        <v>10</v>
      </c>
      <c r="E303" s="98">
        <f>E291</f>
        <v>178</v>
      </c>
      <c r="F303" s="98">
        <f>F291</f>
        <v>178</v>
      </c>
      <c r="G303" s="100"/>
      <c r="H303" s="225"/>
    </row>
    <row r="304" spans="1:10" s="75" customFormat="1" ht="26.25" thickBot="1" x14ac:dyDescent="0.35">
      <c r="A304" s="78"/>
      <c r="B304" s="229" t="s">
        <v>146</v>
      </c>
      <c r="C304" s="98"/>
      <c r="D304" s="99">
        <f>SUM(D299:D303)</f>
        <v>113</v>
      </c>
      <c r="E304" s="98">
        <f>SUM(E299:E303)</f>
        <v>3015</v>
      </c>
      <c r="F304" s="98">
        <f>SUM(F299:F303)</f>
        <v>2819</v>
      </c>
      <c r="G304" s="97"/>
      <c r="H304" s="227"/>
      <c r="I304" s="92"/>
      <c r="J304" s="92"/>
    </row>
    <row r="305" spans="1:8" ht="45.75" thickBot="1" x14ac:dyDescent="0.3">
      <c r="A305" s="77"/>
      <c r="B305" s="172" t="s">
        <v>148</v>
      </c>
      <c r="C305" s="80"/>
      <c r="D305" s="79"/>
      <c r="E305" s="96">
        <v>2000</v>
      </c>
      <c r="F305" s="96">
        <v>2000</v>
      </c>
      <c r="G305" s="102" t="s">
        <v>142</v>
      </c>
      <c r="H305" s="228"/>
    </row>
    <row r="307" spans="1:8" x14ac:dyDescent="0.25">
      <c r="B307" s="93"/>
    </row>
    <row r="308" spans="1:8" x14ac:dyDescent="0.25">
      <c r="A308" s="244" t="s">
        <v>162</v>
      </c>
      <c r="B308" s="93"/>
    </row>
    <row r="309" spans="1:8" x14ac:dyDescent="0.25">
      <c r="B309" s="266" t="s">
        <v>163</v>
      </c>
      <c r="C309" s="266"/>
      <c r="D309" s="266"/>
      <c r="E309" s="266"/>
      <c r="F309" s="266"/>
      <c r="G309" s="266"/>
    </row>
    <row r="310" spans="1:8" x14ac:dyDescent="0.25">
      <c r="B310" s="93"/>
    </row>
    <row r="313" spans="1:8" x14ac:dyDescent="0.25">
      <c r="B313" s="120" t="s">
        <v>141</v>
      </c>
    </row>
    <row r="314" spans="1:8" x14ac:dyDescent="0.25">
      <c r="B314" s="120"/>
    </row>
    <row r="315" spans="1:8" ht="27" customHeight="1" x14ac:dyDescent="0.25">
      <c r="A315" s="265" t="s">
        <v>172</v>
      </c>
      <c r="B315" s="265"/>
      <c r="C315" s="265"/>
      <c r="D315" s="265"/>
      <c r="E315" s="265"/>
      <c r="F315" s="265"/>
      <c r="G315" s="265"/>
    </row>
    <row r="316" spans="1:8" x14ac:dyDescent="0.25">
      <c r="A316" s="267" t="s">
        <v>164</v>
      </c>
      <c r="B316" s="267"/>
      <c r="C316" s="267"/>
      <c r="D316" s="267"/>
      <c r="E316" s="267"/>
      <c r="F316" s="267"/>
      <c r="G316" s="267"/>
    </row>
    <row r="317" spans="1:8" x14ac:dyDescent="0.25">
      <c r="A317" s="267" t="s">
        <v>165</v>
      </c>
      <c r="B317" s="267"/>
      <c r="C317" s="267"/>
      <c r="D317" s="267"/>
      <c r="E317" s="267"/>
      <c r="F317" s="267"/>
      <c r="G317" s="267"/>
    </row>
    <row r="318" spans="1:8" x14ac:dyDescent="0.25">
      <c r="A318" s="267"/>
      <c r="B318" s="267"/>
      <c r="C318" s="267"/>
      <c r="D318" s="267"/>
      <c r="E318" s="267"/>
      <c r="F318" s="267"/>
      <c r="G318" s="267"/>
    </row>
    <row r="319" spans="1:8" x14ac:dyDescent="0.25">
      <c r="A319" s="267" t="s">
        <v>143</v>
      </c>
      <c r="B319" s="267"/>
      <c r="C319" s="267"/>
      <c r="D319" s="267"/>
      <c r="E319" s="267"/>
      <c r="F319" s="267"/>
      <c r="G319" s="267"/>
    </row>
    <row r="320" spans="1:8" x14ac:dyDescent="0.25">
      <c r="A320" s="267"/>
      <c r="B320" s="267"/>
      <c r="C320" s="267"/>
      <c r="D320" s="267"/>
      <c r="E320" s="267"/>
      <c r="F320" s="267"/>
      <c r="G320" s="267"/>
    </row>
    <row r="321" spans="1:7" x14ac:dyDescent="0.25">
      <c r="A321" s="267" t="s">
        <v>144</v>
      </c>
      <c r="B321" s="267"/>
      <c r="C321" s="267"/>
      <c r="D321" s="267"/>
      <c r="E321" s="267"/>
      <c r="F321" s="267"/>
      <c r="G321" s="267"/>
    </row>
    <row r="322" spans="1:7" x14ac:dyDescent="0.25">
      <c r="A322" s="267"/>
      <c r="B322" s="267"/>
      <c r="C322" s="267"/>
      <c r="D322" s="267"/>
      <c r="E322" s="267"/>
      <c r="F322" s="267"/>
      <c r="G322" s="267"/>
    </row>
    <row r="323" spans="1:7" x14ac:dyDescent="0.25">
      <c r="A323" s="267" t="s">
        <v>147</v>
      </c>
      <c r="B323" s="267"/>
      <c r="C323" s="267"/>
      <c r="D323" s="267"/>
      <c r="E323" s="267"/>
      <c r="F323" s="267"/>
      <c r="G323" s="267"/>
    </row>
    <row r="324" spans="1:7" x14ac:dyDescent="0.25">
      <c r="A324" s="267"/>
      <c r="B324" s="267"/>
      <c r="C324" s="267"/>
      <c r="D324" s="267"/>
      <c r="E324" s="267"/>
      <c r="F324" s="267"/>
      <c r="G324" s="267"/>
    </row>
    <row r="325" spans="1:7" x14ac:dyDescent="0.25">
      <c r="A325" s="278" t="s">
        <v>145</v>
      </c>
      <c r="B325" s="278"/>
      <c r="C325" s="278"/>
      <c r="D325" s="278"/>
      <c r="E325" s="278"/>
      <c r="F325" s="278"/>
      <c r="G325" s="278"/>
    </row>
    <row r="326" spans="1:7" x14ac:dyDescent="0.25">
      <c r="A326" s="278"/>
      <c r="B326" s="278"/>
      <c r="C326" s="278"/>
      <c r="D326" s="278"/>
      <c r="E326" s="278"/>
      <c r="F326" s="278"/>
      <c r="G326" s="278"/>
    </row>
    <row r="327" spans="1:7" x14ac:dyDescent="0.25">
      <c r="A327" s="279" t="s">
        <v>166</v>
      </c>
      <c r="B327" s="279"/>
      <c r="C327" s="279"/>
      <c r="D327" s="279"/>
      <c r="E327" s="279"/>
      <c r="F327" s="279"/>
      <c r="G327" s="279"/>
    </row>
    <row r="328" spans="1:7" x14ac:dyDescent="0.25">
      <c r="A328" s="279" t="s">
        <v>149</v>
      </c>
      <c r="B328" s="279"/>
      <c r="C328" s="279"/>
      <c r="D328" s="279"/>
      <c r="E328" s="279"/>
      <c r="F328" s="279"/>
      <c r="G328" s="279"/>
    </row>
    <row r="332" spans="1:7" ht="15.75" thickBot="1" x14ac:dyDescent="0.3"/>
    <row r="333" spans="1:7" ht="36.75" thickBot="1" x14ac:dyDescent="0.3">
      <c r="A333" s="127"/>
      <c r="B333" s="175" t="s">
        <v>114</v>
      </c>
      <c r="C333" s="173" t="s">
        <v>1</v>
      </c>
      <c r="D333" s="174" t="s">
        <v>109</v>
      </c>
      <c r="E333" s="173" t="s">
        <v>110</v>
      </c>
      <c r="F333" s="173" t="s">
        <v>112</v>
      </c>
    </row>
    <row r="334" spans="1:7" ht="15.75" thickBot="1" x14ac:dyDescent="0.3">
      <c r="A334" s="128"/>
      <c r="B334" s="129" t="s">
        <v>150</v>
      </c>
      <c r="C334" s="130"/>
      <c r="D334" s="89"/>
      <c r="E334" s="130"/>
      <c r="F334" s="130"/>
    </row>
    <row r="335" spans="1:7" ht="18.75" thickBot="1" x14ac:dyDescent="0.3">
      <c r="A335" s="131"/>
      <c r="B335" s="132" t="s">
        <v>151</v>
      </c>
      <c r="C335" s="133"/>
      <c r="D335" s="134"/>
      <c r="E335" s="133">
        <v>500</v>
      </c>
      <c r="F335" s="77"/>
    </row>
    <row r="336" spans="1:7" ht="18.75" thickBot="1" x14ac:dyDescent="0.3">
      <c r="A336" s="135"/>
      <c r="B336" s="136" t="s">
        <v>152</v>
      </c>
      <c r="C336" s="137"/>
      <c r="D336" s="138"/>
      <c r="E336" s="137"/>
      <c r="F336" s="139"/>
    </row>
    <row r="337" spans="1:6" ht="18.75" thickBot="1" x14ac:dyDescent="0.3">
      <c r="A337" s="131"/>
      <c r="B337" s="132" t="s">
        <v>158</v>
      </c>
      <c r="C337" s="155"/>
      <c r="D337" s="156"/>
      <c r="E337" s="133">
        <v>300</v>
      </c>
      <c r="F337" s="77"/>
    </row>
    <row r="338" spans="1:6" ht="18.75" thickBot="1" x14ac:dyDescent="0.3">
      <c r="A338" s="135"/>
      <c r="B338" s="160" t="s">
        <v>159</v>
      </c>
      <c r="C338" s="157"/>
      <c r="D338" s="158"/>
      <c r="E338" s="137">
        <v>280</v>
      </c>
      <c r="F338" s="139"/>
    </row>
    <row r="339" spans="1:6" ht="18.75" thickBot="1" x14ac:dyDescent="0.3">
      <c r="A339" s="131"/>
      <c r="B339" s="132" t="s">
        <v>155</v>
      </c>
      <c r="C339" s="155"/>
      <c r="D339" s="156">
        <v>1</v>
      </c>
      <c r="E339" s="133">
        <v>15</v>
      </c>
      <c r="F339" s="77"/>
    </row>
    <row r="340" spans="1:6" ht="18.75" thickBot="1" x14ac:dyDescent="0.3">
      <c r="A340" s="131"/>
      <c r="B340" s="132" t="s">
        <v>170</v>
      </c>
      <c r="C340" s="155"/>
      <c r="D340" s="156">
        <v>1</v>
      </c>
      <c r="E340" s="133">
        <v>25</v>
      </c>
      <c r="F340" s="77"/>
    </row>
    <row r="341" spans="1:6" ht="16.5" thickBot="1" x14ac:dyDescent="0.3">
      <c r="A341" s="77"/>
      <c r="B341" s="140" t="s">
        <v>171</v>
      </c>
      <c r="C341" s="151"/>
      <c r="D341" s="159">
        <v>1</v>
      </c>
      <c r="E341" s="161">
        <v>30</v>
      </c>
      <c r="F341" s="143"/>
    </row>
    <row r="342" spans="1:6" ht="16.5" thickBot="1" x14ac:dyDescent="0.3">
      <c r="A342" s="77"/>
      <c r="B342" s="144" t="s">
        <v>153</v>
      </c>
      <c r="C342" s="141"/>
      <c r="D342" s="142"/>
      <c r="E342" s="161"/>
      <c r="F342" s="143"/>
    </row>
    <row r="343" spans="1:6" ht="16.5" thickBot="1" x14ac:dyDescent="0.3">
      <c r="A343" s="77"/>
      <c r="B343" s="140" t="s">
        <v>169</v>
      </c>
      <c r="C343" s="141"/>
      <c r="D343" s="79"/>
      <c r="E343" s="162">
        <v>200</v>
      </c>
      <c r="F343" s="143"/>
    </row>
    <row r="344" spans="1:6" ht="16.5" thickBot="1" x14ac:dyDescent="0.3">
      <c r="A344" s="77"/>
      <c r="B344" s="145" t="s">
        <v>154</v>
      </c>
      <c r="C344" s="141"/>
      <c r="D344" s="79"/>
      <c r="E344" s="162">
        <v>350</v>
      </c>
      <c r="F344" s="77"/>
    </row>
    <row r="345" spans="1:6" ht="16.5" thickBot="1" x14ac:dyDescent="0.3">
      <c r="A345" s="139"/>
      <c r="B345" s="146" t="s">
        <v>168</v>
      </c>
      <c r="C345" s="147"/>
      <c r="D345" s="165">
        <v>1</v>
      </c>
      <c r="E345" s="163">
        <v>40</v>
      </c>
      <c r="F345" s="139"/>
    </row>
    <row r="346" spans="1:6" ht="16.5" thickBot="1" x14ac:dyDescent="0.3">
      <c r="A346" s="77"/>
      <c r="B346" s="145" t="s">
        <v>167</v>
      </c>
      <c r="C346" s="141"/>
      <c r="D346" s="166">
        <v>1</v>
      </c>
      <c r="E346" s="162">
        <v>60</v>
      </c>
      <c r="F346" s="77"/>
    </row>
    <row r="347" spans="1:6" ht="16.5" thickBot="1" x14ac:dyDescent="0.3">
      <c r="A347" s="139"/>
      <c r="B347" s="146" t="s">
        <v>155</v>
      </c>
      <c r="C347" s="147"/>
      <c r="D347" s="165">
        <v>1</v>
      </c>
      <c r="E347" s="163">
        <v>20</v>
      </c>
      <c r="F347" s="139"/>
    </row>
    <row r="348" spans="1:6" ht="16.5" thickBot="1" x14ac:dyDescent="0.3">
      <c r="A348" s="77"/>
      <c r="B348" s="145" t="s">
        <v>155</v>
      </c>
      <c r="C348" s="141"/>
      <c r="D348" s="166">
        <v>1</v>
      </c>
      <c r="E348" s="162">
        <v>30</v>
      </c>
      <c r="F348" s="77"/>
    </row>
    <row r="349" spans="1:6" ht="24.75" thickBot="1" x14ac:dyDescent="0.3">
      <c r="A349" s="139"/>
      <c r="B349" s="146" t="s">
        <v>156</v>
      </c>
      <c r="C349" s="147"/>
      <c r="D349" s="148"/>
      <c r="E349" s="163">
        <v>150</v>
      </c>
      <c r="F349" s="139"/>
    </row>
    <row r="350" spans="1:6" ht="16.5" thickBot="1" x14ac:dyDescent="0.3">
      <c r="A350" s="77"/>
      <c r="B350" s="145"/>
      <c r="C350" s="141"/>
      <c r="D350" s="79"/>
      <c r="E350" s="80"/>
      <c r="F350" s="77"/>
    </row>
    <row r="351" spans="1:6" ht="16.5" thickBot="1" x14ac:dyDescent="0.3">
      <c r="A351" s="139"/>
      <c r="B351" s="146"/>
      <c r="C351" s="147"/>
      <c r="D351" s="148"/>
      <c r="E351" s="149"/>
      <c r="F351" s="139"/>
    </row>
    <row r="352" spans="1:6" ht="19.5" thickBot="1" x14ac:dyDescent="0.35">
      <c r="A352" s="150"/>
      <c r="B352" s="151" t="s">
        <v>157</v>
      </c>
      <c r="C352" s="152"/>
      <c r="D352" s="153"/>
      <c r="E352" s="164">
        <f>E335+E337+E338+E339+E340+E341+E343+E344+E345+E346+E347+E348+E349</f>
        <v>2000</v>
      </c>
      <c r="F352" s="154"/>
    </row>
    <row r="356" spans="1:7" x14ac:dyDescent="0.25">
      <c r="A356" s="267" t="s">
        <v>174</v>
      </c>
      <c r="B356" s="267"/>
      <c r="C356" s="267"/>
      <c r="D356" s="267"/>
      <c r="E356" s="267"/>
      <c r="F356" s="267"/>
      <c r="G356" s="267"/>
    </row>
    <row r="357" spans="1:7" x14ac:dyDescent="0.25">
      <c r="A357" s="267"/>
      <c r="B357" s="267"/>
      <c r="C357" s="267"/>
      <c r="D357" s="267"/>
      <c r="E357" s="267"/>
      <c r="F357" s="267"/>
      <c r="G357" s="267"/>
    </row>
    <row r="361" spans="1:7" x14ac:dyDescent="0.25">
      <c r="B361" s="245"/>
    </row>
    <row r="362" spans="1:7" x14ac:dyDescent="0.25">
      <c r="B362" s="245"/>
    </row>
    <row r="363" spans="1:7" x14ac:dyDescent="0.25">
      <c r="B363" s="246"/>
    </row>
    <row r="364" spans="1:7" x14ac:dyDescent="0.25">
      <c r="B364" s="245"/>
    </row>
  </sheetData>
  <autoFilter ref="A2:J305"/>
  <mergeCells count="180">
    <mergeCell ref="G10:G11"/>
    <mergeCell ref="G13:G15"/>
    <mergeCell ref="G21:G23"/>
    <mergeCell ref="G25:G27"/>
    <mergeCell ref="G30:G32"/>
    <mergeCell ref="G65:G66"/>
    <mergeCell ref="D69:D70"/>
    <mergeCell ref="E69:E70"/>
    <mergeCell ref="G39:G40"/>
    <mergeCell ref="G44:G46"/>
    <mergeCell ref="G48:G49"/>
    <mergeCell ref="G53:G56"/>
    <mergeCell ref="G61:G62"/>
    <mergeCell ref="G69:G70"/>
    <mergeCell ref="D61:D62"/>
    <mergeCell ref="E61:E62"/>
    <mergeCell ref="D65:D66"/>
    <mergeCell ref="E65:E66"/>
    <mergeCell ref="G34:G36"/>
    <mergeCell ref="D48:D49"/>
    <mergeCell ref="E48:E49"/>
    <mergeCell ref="D53:D56"/>
    <mergeCell ref="E53:E56"/>
    <mergeCell ref="E30:E32"/>
    <mergeCell ref="D74:D76"/>
    <mergeCell ref="E74:E76"/>
    <mergeCell ref="D80:D82"/>
    <mergeCell ref="E80:E82"/>
    <mergeCell ref="F249:F251"/>
    <mergeCell ref="F95:F97"/>
    <mergeCell ref="F100:F101"/>
    <mergeCell ref="F104:F106"/>
    <mergeCell ref="F173:F176"/>
    <mergeCell ref="E173:E176"/>
    <mergeCell ref="D84:D86"/>
    <mergeCell ref="E84:E86"/>
    <mergeCell ref="D88:D90"/>
    <mergeCell ref="E88:E90"/>
    <mergeCell ref="D95:D97"/>
    <mergeCell ref="E95:E97"/>
    <mergeCell ref="D100:D101"/>
    <mergeCell ref="E100:E101"/>
    <mergeCell ref="D104:D106"/>
    <mergeCell ref="E104:E106"/>
    <mergeCell ref="D173:D176"/>
    <mergeCell ref="D195:D197"/>
    <mergeCell ref="F195:F197"/>
    <mergeCell ref="F179:F182"/>
    <mergeCell ref="D34:D36"/>
    <mergeCell ref="E34:E36"/>
    <mergeCell ref="D39:D40"/>
    <mergeCell ref="E39:E40"/>
    <mergeCell ref="D44:D46"/>
    <mergeCell ref="E44:E46"/>
    <mergeCell ref="F21:F23"/>
    <mergeCell ref="F25:F27"/>
    <mergeCell ref="F30:F32"/>
    <mergeCell ref="F34:F36"/>
    <mergeCell ref="F39:F40"/>
    <mergeCell ref="D30:D32"/>
    <mergeCell ref="F44:F46"/>
    <mergeCell ref="F10:F11"/>
    <mergeCell ref="F13:F15"/>
    <mergeCell ref="D10:D11"/>
    <mergeCell ref="E10:E11"/>
    <mergeCell ref="D13:D15"/>
    <mergeCell ref="E13:E15"/>
    <mergeCell ref="D21:D23"/>
    <mergeCell ref="E21:E23"/>
    <mergeCell ref="D25:D27"/>
    <mergeCell ref="E25:E27"/>
    <mergeCell ref="I25:I27"/>
    <mergeCell ref="J25:J27"/>
    <mergeCell ref="J30:J32"/>
    <mergeCell ref="I30:I32"/>
    <mergeCell ref="I34:I36"/>
    <mergeCell ref="J34:J36"/>
    <mergeCell ref="I53:I56"/>
    <mergeCell ref="J53:J56"/>
    <mergeCell ref="I61:I62"/>
    <mergeCell ref="J61:J62"/>
    <mergeCell ref="I39:I40"/>
    <mergeCell ref="J39:J40"/>
    <mergeCell ref="I44:I46"/>
    <mergeCell ref="J44:J46"/>
    <mergeCell ref="I48:I49"/>
    <mergeCell ref="J48:J49"/>
    <mergeCell ref="F48:F49"/>
    <mergeCell ref="F53:F56"/>
    <mergeCell ref="F61:F62"/>
    <mergeCell ref="F65:F66"/>
    <mergeCell ref="F69:F70"/>
    <mergeCell ref="F74:F76"/>
    <mergeCell ref="F80:F82"/>
    <mergeCell ref="G74:G76"/>
    <mergeCell ref="G80:G82"/>
    <mergeCell ref="I104:I106"/>
    <mergeCell ref="J104:J106"/>
    <mergeCell ref="I173:I176"/>
    <mergeCell ref="I65:I66"/>
    <mergeCell ref="J65:J66"/>
    <mergeCell ref="I69:I70"/>
    <mergeCell ref="J69:J70"/>
    <mergeCell ref="I74:I76"/>
    <mergeCell ref="J74:J76"/>
    <mergeCell ref="I80:I82"/>
    <mergeCell ref="J80:J82"/>
    <mergeCell ref="I95:I97"/>
    <mergeCell ref="J95:J97"/>
    <mergeCell ref="I100:I101"/>
    <mergeCell ref="J100:J101"/>
    <mergeCell ref="I84:I86"/>
    <mergeCell ref="J84:J86"/>
    <mergeCell ref="I88:I90"/>
    <mergeCell ref="J88:J90"/>
    <mergeCell ref="I185:I187"/>
    <mergeCell ref="J185:J187"/>
    <mergeCell ref="I190:I192"/>
    <mergeCell ref="J190:J192"/>
    <mergeCell ref="J173:J176"/>
    <mergeCell ref="I179:I182"/>
    <mergeCell ref="J179:J182"/>
    <mergeCell ref="I195:I197"/>
    <mergeCell ref="J195:J197"/>
    <mergeCell ref="F84:F86"/>
    <mergeCell ref="F88:F90"/>
    <mergeCell ref="G84:G86"/>
    <mergeCell ref="G88:G90"/>
    <mergeCell ref="G95:G97"/>
    <mergeCell ref="F185:F187"/>
    <mergeCell ref="F190:F192"/>
    <mergeCell ref="E195:E197"/>
    <mergeCell ref="D249:D251"/>
    <mergeCell ref="E249:E251"/>
    <mergeCell ref="D179:D182"/>
    <mergeCell ref="E179:E182"/>
    <mergeCell ref="D185:D187"/>
    <mergeCell ref="E185:E187"/>
    <mergeCell ref="D190:D192"/>
    <mergeCell ref="E190:E192"/>
    <mergeCell ref="G195:G197"/>
    <mergeCell ref="G190:G192"/>
    <mergeCell ref="G100:G101"/>
    <mergeCell ref="G104:G106"/>
    <mergeCell ref="G173:G176"/>
    <mergeCell ref="G179:G182"/>
    <mergeCell ref="G185:G187"/>
    <mergeCell ref="A356:G357"/>
    <mergeCell ref="G269:G290"/>
    <mergeCell ref="I264:I265"/>
    <mergeCell ref="J264:J265"/>
    <mergeCell ref="I249:I251"/>
    <mergeCell ref="J249:J251"/>
    <mergeCell ref="I254:I256"/>
    <mergeCell ref="J254:J256"/>
    <mergeCell ref="I259:I261"/>
    <mergeCell ref="J259:J261"/>
    <mergeCell ref="G254:G256"/>
    <mergeCell ref="G259:G261"/>
    <mergeCell ref="G264:G265"/>
    <mergeCell ref="G249:G251"/>
    <mergeCell ref="F259:F261"/>
    <mergeCell ref="F264:F265"/>
    <mergeCell ref="D259:D261"/>
    <mergeCell ref="E259:E261"/>
    <mergeCell ref="D264:D265"/>
    <mergeCell ref="E264:E265"/>
    <mergeCell ref="D254:D256"/>
    <mergeCell ref="A325:G326"/>
    <mergeCell ref="A327:G327"/>
    <mergeCell ref="A328:G328"/>
    <mergeCell ref="E254:E256"/>
    <mergeCell ref="F254:F256"/>
    <mergeCell ref="A315:G315"/>
    <mergeCell ref="B309:G309"/>
    <mergeCell ref="A316:G316"/>
    <mergeCell ref="A317:G318"/>
    <mergeCell ref="A319:G320"/>
    <mergeCell ref="A321:G322"/>
    <mergeCell ref="A323:G324"/>
  </mergeCells>
  <pageMargins left="0.25" right="0.25" top="0.75" bottom="0.75" header="0.3" footer="0.3"/>
  <pageSetup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NCDC-პროექტი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Ivane Bibilashvili</cp:lastModifiedBy>
  <cp:lastPrinted>2014-02-25T09:03:52Z</cp:lastPrinted>
  <dcterms:created xsi:type="dcterms:W3CDTF">2014-01-09T11:44:13Z</dcterms:created>
  <dcterms:modified xsi:type="dcterms:W3CDTF">2014-04-16T15:28:47Z</dcterms:modified>
</cp:coreProperties>
</file>