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840" windowHeight="12435" tabRatio="740" activeTab="1"/>
  </bookViews>
  <sheets>
    <sheet name="საწვავი " sheetId="102" r:id="rId1"/>
    <sheet name="დანართი 1" sheetId="103" r:id="rId2"/>
  </sheets>
  <definedNames>
    <definedName name="_xlnm._FilterDatabase" localSheetId="1" hidden="1">'დანართი 1'!$B$5:$O$73</definedName>
    <definedName name="_xlnm._FilterDatabase" localSheetId="0" hidden="1">'საწვავი '!$B$6:$M$6</definedName>
    <definedName name="_xlnm.Print_Area" localSheetId="1">'დანართი 1'!$B$2:$O$73</definedName>
    <definedName name="_xlnm.Print_Area" localSheetId="0">'საწვავი '!$B$2:$M$2,'საწვავი '!$B$67:$M$86,'საწვავი '!$B$46:$M$65,'საწვავი '!$B$25:$M$44,'საწვავი '!$B$4:$M$23,'საწვავი '!$B$88:$M$107,'საწვავი '!$B$109:$M$128,'საწვავი '!$B$130:$M$149</definedName>
  </definedNames>
  <calcPr calcId="125725"/>
</workbook>
</file>

<file path=xl/calcChain.xml><?xml version="1.0" encoding="utf-8"?>
<calcChain xmlns="http://schemas.openxmlformats.org/spreadsheetml/2006/main">
  <c r="O70" i="103"/>
  <c r="N70"/>
  <c r="M70"/>
  <c r="L70"/>
  <c r="K70"/>
  <c r="O68"/>
  <c r="N68"/>
  <c r="M68"/>
  <c r="L68"/>
  <c r="K68"/>
  <c r="O66"/>
  <c r="N66"/>
  <c r="M66"/>
  <c r="L66"/>
  <c r="K66"/>
  <c r="O64"/>
  <c r="N64"/>
  <c r="M64"/>
  <c r="L64"/>
  <c r="K64"/>
  <c r="O62"/>
  <c r="N62"/>
  <c r="M62"/>
  <c r="L62"/>
  <c r="K62"/>
  <c r="O60"/>
  <c r="N60"/>
  <c r="M60"/>
  <c r="L60"/>
  <c r="K60"/>
  <c r="O58"/>
  <c r="N58"/>
  <c r="M58"/>
  <c r="L58"/>
  <c r="K58"/>
  <c r="O56"/>
  <c r="N56"/>
  <c r="M56"/>
  <c r="L56"/>
  <c r="K56"/>
  <c r="O54"/>
  <c r="N54"/>
  <c r="M54"/>
  <c r="L54"/>
  <c r="K54"/>
  <c r="O50"/>
  <c r="N50"/>
  <c r="M50"/>
  <c r="L50"/>
  <c r="K50"/>
  <c r="O46"/>
  <c r="N46"/>
  <c r="M46"/>
  <c r="L46"/>
  <c r="K46"/>
  <c r="O39"/>
  <c r="N39"/>
  <c r="M39"/>
  <c r="L39"/>
  <c r="K39"/>
  <c r="O37"/>
  <c r="N37"/>
  <c r="M37"/>
  <c r="L37"/>
  <c r="K37"/>
  <c r="O33"/>
  <c r="N33"/>
  <c r="M33"/>
  <c r="L33"/>
  <c r="K33"/>
  <c r="O31"/>
  <c r="O5" s="1"/>
  <c r="N31"/>
  <c r="M31"/>
  <c r="M5" s="1"/>
  <c r="L31"/>
  <c r="K31"/>
  <c r="O29"/>
  <c r="N29"/>
  <c r="M29"/>
  <c r="L29"/>
  <c r="K29"/>
  <c r="K28"/>
  <c r="K25" s="1"/>
  <c r="K5" s="1"/>
  <c r="O25"/>
  <c r="N25"/>
  <c r="M25"/>
  <c r="L25"/>
  <c r="K22"/>
  <c r="K19"/>
  <c r="O17"/>
  <c r="N17"/>
  <c r="M17"/>
  <c r="L17"/>
  <c r="K17"/>
  <c r="O13"/>
  <c r="N13"/>
  <c r="M13"/>
  <c r="L13"/>
  <c r="K13"/>
  <c r="K11"/>
  <c r="N5"/>
  <c r="L5"/>
  <c r="N2" i="102" l="1"/>
  <c r="D21"/>
  <c r="E21"/>
  <c r="D20" l="1"/>
  <c r="E20"/>
  <c r="D19" l="1"/>
  <c r="E19"/>
  <c r="E18" l="1"/>
  <c r="D17" l="1"/>
  <c r="E16" l="1"/>
  <c r="D16"/>
  <c r="E17"/>
  <c r="E15" l="1"/>
  <c r="D15"/>
  <c r="K149" l="1"/>
  <c r="J149"/>
  <c r="H149"/>
  <c r="G149"/>
  <c r="F149"/>
  <c r="D149"/>
  <c r="M148"/>
  <c r="L148"/>
  <c r="M147"/>
  <c r="L147"/>
  <c r="M146"/>
  <c r="L146"/>
  <c r="M145"/>
  <c r="L145"/>
  <c r="M144"/>
  <c r="L144"/>
  <c r="M143"/>
  <c r="L143"/>
  <c r="M142"/>
  <c r="L142"/>
  <c r="M141"/>
  <c r="L141"/>
  <c r="L140"/>
  <c r="M140"/>
  <c r="M139"/>
  <c r="L139"/>
  <c r="M138"/>
  <c r="L138"/>
  <c r="M137"/>
  <c r="L137"/>
  <c r="L149" l="1"/>
  <c r="M149"/>
  <c r="E149"/>
  <c r="E119"/>
  <c r="E128" s="1"/>
  <c r="K128"/>
  <c r="J128"/>
  <c r="H128"/>
  <c r="G128"/>
  <c r="F128"/>
  <c r="D128"/>
  <c r="M127"/>
  <c r="L127"/>
  <c r="M126"/>
  <c r="L126"/>
  <c r="M125"/>
  <c r="L125"/>
  <c r="M124"/>
  <c r="L124"/>
  <c r="M123"/>
  <c r="L123"/>
  <c r="M122"/>
  <c r="L122"/>
  <c r="M121"/>
  <c r="L121"/>
  <c r="M120"/>
  <c r="L120"/>
  <c r="L119"/>
  <c r="M118"/>
  <c r="L118"/>
  <c r="M117"/>
  <c r="L117"/>
  <c r="M116"/>
  <c r="L116"/>
  <c r="M119" l="1"/>
  <c r="M128"/>
  <c r="L128"/>
  <c r="K107"/>
  <c r="J107"/>
  <c r="H107"/>
  <c r="G107"/>
  <c r="F107"/>
  <c r="E107"/>
  <c r="D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107" l="1"/>
  <c r="L107"/>
  <c r="L12" l="1"/>
  <c r="K86" l="1"/>
  <c r="J86"/>
  <c r="H86"/>
  <c r="G86"/>
  <c r="F86"/>
  <c r="E86"/>
  <c r="D86"/>
  <c r="K65"/>
  <c r="J65"/>
  <c r="H65"/>
  <c r="G65"/>
  <c r="F65"/>
  <c r="E65"/>
  <c r="D65"/>
  <c r="K44"/>
  <c r="J44"/>
  <c r="H44"/>
  <c r="G44"/>
  <c r="F44"/>
  <c r="E44"/>
  <c r="D44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65" l="1"/>
  <c r="M86"/>
  <c r="L86"/>
  <c r="L65"/>
  <c r="M44"/>
  <c r="L44"/>
  <c r="C11"/>
  <c r="D23" l="1"/>
  <c r="E23"/>
  <c r="F23"/>
  <c r="G23"/>
  <c r="H23"/>
  <c r="J23"/>
  <c r="K23"/>
  <c r="L11" l="1"/>
  <c r="L13"/>
  <c r="L14"/>
  <c r="L15"/>
  <c r="L16"/>
  <c r="L17"/>
  <c r="L18"/>
  <c r="L19"/>
  <c r="L20"/>
  <c r="L21"/>
  <c r="L22"/>
  <c r="M22"/>
  <c r="M21"/>
  <c r="M20"/>
  <c r="M19"/>
  <c r="M18"/>
  <c r="M17"/>
  <c r="M16"/>
  <c r="M15"/>
  <c r="M14"/>
  <c r="M13"/>
  <c r="L23" l="1"/>
  <c r="M12"/>
  <c r="M11"/>
  <c r="M23" l="1"/>
</calcChain>
</file>

<file path=xl/comments1.xml><?xml version="1.0" encoding="utf-8"?>
<comments xmlns="http://schemas.openxmlformats.org/spreadsheetml/2006/main">
  <authors>
    <author>Author</author>
  </authors>
  <commentList>
    <comment ref="J16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C</t>
        </r>
      </text>
    </comment>
    <comment ref="J3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შტატგარეშე
</t>
        </r>
      </text>
    </comment>
    <comment ref="J4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C</t>
        </r>
      </text>
    </comment>
    <comment ref="J5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User:TB
</t>
        </r>
      </text>
    </comment>
  </commentList>
</comments>
</file>

<file path=xl/sharedStrings.xml><?xml version="1.0" encoding="utf-8"?>
<sst xmlns="http://schemas.openxmlformats.org/spreadsheetml/2006/main" count="588" uniqueCount="223">
  <si>
    <t>ავტომობილების რაოდენობა</t>
  </si>
  <si>
    <t>ლიმიტის ოდენობა თვეში (ლიტრებში)</t>
  </si>
  <si>
    <t>ბენზინი</t>
  </si>
  <si>
    <t>დიზელი</t>
  </si>
  <si>
    <t>მანქანა- დანადგარების რაოდენობა</t>
  </si>
  <si>
    <t>გენერატორი და სხვა მანქანა- დანადგარები</t>
  </si>
  <si>
    <t>სულ</t>
  </si>
  <si>
    <t>საწვავის დანახაჯის სავარუდო ოდენობა (ლიტრებში)</t>
  </si>
  <si>
    <t>იანავარი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</si>
  <si>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</si>
  <si>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</si>
  <si>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</si>
  <si>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</si>
  <si>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</si>
  <si>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</si>
  <si>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</si>
  <si>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</si>
  <si>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</si>
  <si>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</si>
  <si>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</si>
  <si>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ავტომობილი</t>
  </si>
  <si>
    <t>თვე</t>
  </si>
  <si>
    <t>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ცენტრის  სახელმწიფო ბიუჯეტის აპარატის და საკუთარი შემოსავლების ფარგლებში</t>
  </si>
  <si>
    <t>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ცენტრის ტუბერკულოზის მართვის სახელმწიფო პროგრამის ფარგლებში</t>
  </si>
  <si>
    <t>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 გლობალური ფონდის მიერ დაფინანსებული</t>
  </si>
  <si>
    <t>ინფორმაცია საშტატო განრიგით განსაზღვრულ თანამშრომელთა შესახებ</t>
  </si>
  <si>
    <t>ინფორმაცია  ს.ს.ი.პ - ის საკუთრებაში არსებული მანქანა - დანადგარების შესახებ</t>
  </si>
  <si>
    <t>ინფორმაციაა შტატგარეშე თანამშრომელთა შესახებ</t>
  </si>
  <si>
    <t>ინფორმაცია  საშტატო განრიგით განსაზღვრულ თანამშრომელთა შესახებ</t>
  </si>
  <si>
    <t>ინფორმაცია შტატგარეშე თანამშრომელთა შესახებ</t>
  </si>
  <si>
    <t>დანართი N 1</t>
  </si>
  <si>
    <t>დანართი N  2</t>
  </si>
  <si>
    <t>დანართი N 3</t>
  </si>
  <si>
    <t xml:space="preserve">დანართი N 4 </t>
  </si>
  <si>
    <t xml:space="preserve">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 C ჰეპატიტის მართვის სახელმწიფო პროგრამის ფარგლებში </t>
  </si>
  <si>
    <t>ინფორმაცია საწვავის  ლიმიტების შესახებ 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</t>
  </si>
  <si>
    <t>დანართი N 5</t>
  </si>
  <si>
    <t>სამხრეთ კავკასიის საველე ეპიდემიოლოგიური და ლაბორატორიული სწავლების პროგრამა</t>
  </si>
  <si>
    <t>ადრეული ქორწინების ხარისხობრივი კვლევის პროექტის ფარგლებში</t>
  </si>
  <si>
    <t>დანართი N 6</t>
  </si>
  <si>
    <t>იოდის სტატუსის შეფასება საქართველოში პროექტის ფარგლებში</t>
  </si>
  <si>
    <t> სსიპ ლ.საყვარელიძის სახელობის დაავადებათა კონტროლისა და საზოგადოებვრივი ჯანმრთელობის ეროვნული ცენტრის ბალანსზე რიცხრული ავტომობილის საწვავის ლიმიტები (მოსარგებლე თანამდებობის პირთა მითითებით)</t>
  </si>
  <si>
    <t>N</t>
  </si>
  <si>
    <t>ფაქტობრივად ვის ემსახურება</t>
  </si>
  <si>
    <t>ავტომობილის მარკა</t>
  </si>
  <si>
    <t>სახლმწიფო ნომერი</t>
  </si>
  <si>
    <t>გამოშვების წელი</t>
  </si>
  <si>
    <t>საწვავი (დიზელი, ბენზინი)</t>
  </si>
  <si>
    <t>საწვავის ხარჯი 100კმ-ზე ლიტრი*</t>
  </si>
  <si>
    <t>დანიშნულება (პერსონალური, სამსახურებრივი, ოპერატიული)</t>
  </si>
  <si>
    <t>მატერიალურად პასუხისმგებელი/სამსახურებრივად განპიროვნებული პირის  სახელი და გვარი</t>
  </si>
  <si>
    <t>სახელმწიფო ბიუჯეტის აპარატის და საკუთარი შემოსავლების ფარგლებში</t>
  </si>
  <si>
    <t xml:space="preserve">C ჰეპატიტის მართვის სახელმწიფო პროგრამის ფარგლებში </t>
  </si>
  <si>
    <t>ტუბერკულოზის მართვის სახელმწიფო პროგრამის ფარგლებში</t>
  </si>
  <si>
    <t>გლობალური ფონდის მიერ დაფინანსებული</t>
  </si>
  <si>
    <t xml:space="preserve"> გენერალური დირექტორი   </t>
  </si>
  <si>
    <t>MITSUBISHI PAJERO</t>
  </si>
  <si>
    <t>CDC - 100</t>
  </si>
  <si>
    <t>გენერალური დირექტორი</t>
  </si>
  <si>
    <t>გიორგი ჩიგოევი</t>
  </si>
  <si>
    <t xml:space="preserve">გენერალური დირექტორის მოადგილე </t>
  </si>
  <si>
    <t>FORD ESCAPE</t>
  </si>
  <si>
    <t>OA 994 AO</t>
  </si>
  <si>
    <t>გენერალური დირექტორის მოადგილე</t>
  </si>
  <si>
    <t>პაატა იმნაძე</t>
  </si>
  <si>
    <t>KIA cerato</t>
  </si>
  <si>
    <t>VVU - 791</t>
  </si>
  <si>
    <t>ალექსანდრე ტურძილაძე</t>
  </si>
  <si>
    <t>Skoda octavia</t>
  </si>
  <si>
    <t>FCF - 240</t>
  </si>
  <si>
    <t>ტარიელ ჭანტურიძე</t>
  </si>
  <si>
    <t>VVU - 790</t>
  </si>
  <si>
    <t xml:space="preserve">მალხაზ გოდერძიშვილი </t>
  </si>
  <si>
    <t xml:space="preserve"> მრჩეველი უსაფრთხოების საკითხებში   </t>
  </si>
  <si>
    <t xml:space="preserve"> SUZUKI SX4</t>
  </si>
  <si>
    <t>ZZ 135 ZZ</t>
  </si>
  <si>
    <t>სამსახურებრივი</t>
  </si>
  <si>
    <t>გიორგი ებიტაშვილი</t>
  </si>
  <si>
    <t>Toyota</t>
  </si>
  <si>
    <t>CJC - 604</t>
  </si>
  <si>
    <t>საველე ეპიდემიოლოგიური პროექტის ფარგლებში მომსახურება</t>
  </si>
  <si>
    <t xml:space="preserve"> ვეფხია ელიაშვილი</t>
  </si>
  <si>
    <t>ადმინისტრაციული დეპარტამენტი</t>
  </si>
  <si>
    <t>მორიგე - ადმინისტრაციული  დეპარტამენტი</t>
  </si>
  <si>
    <t>HYUNDAI TERRACAN</t>
  </si>
  <si>
    <t>XOX - 093</t>
  </si>
  <si>
    <t>ოპერატიული</t>
  </si>
  <si>
    <t>კონსტანტინე ოჩიგავა</t>
  </si>
  <si>
    <t xml:space="preserve">GREAT WALL WINGLE </t>
  </si>
  <si>
    <t>DCG - 628</t>
  </si>
  <si>
    <t>ვლადიმერ ნასყიდაშვილი</t>
  </si>
  <si>
    <t>ადმინისტრაციული  დეპარტამენტი</t>
  </si>
  <si>
    <t>FIAT Ducato</t>
  </si>
  <si>
    <t>ZS 074 SZ</t>
  </si>
  <si>
    <t>მობილური ლაბორატორია</t>
  </si>
  <si>
    <t>თემური ჟამერაშვილი</t>
  </si>
  <si>
    <t>რეზერვი</t>
  </si>
  <si>
    <t>ცენტრის სხვადასხვა აქტივობები</t>
  </si>
  <si>
    <t>HYUNDAI H1</t>
  </si>
  <si>
    <t>JJ 697 NN</t>
  </si>
  <si>
    <t>კახაბერ ფირცხალაიშვილი</t>
  </si>
  <si>
    <t>IQI - 759</t>
  </si>
  <si>
    <t>HYUNDAI I-10</t>
  </si>
  <si>
    <t>AI 280 AA</t>
  </si>
  <si>
    <t>Nissan X-Terra</t>
  </si>
  <si>
    <t xml:space="preserve"> CIC - 390</t>
  </si>
  <si>
    <t>მიხეილ მარტაშვილი</t>
  </si>
  <si>
    <t>CDC - 200</t>
  </si>
  <si>
    <t>DCG - 629</t>
  </si>
  <si>
    <t>სერგო ნარიმანიძე</t>
  </si>
  <si>
    <t>VOLKSWAGEN JETTA</t>
  </si>
  <si>
    <t>DGD - 880</t>
  </si>
  <si>
    <t>საფინანსო-ეკონომიკური დეპარტამენტი</t>
  </si>
  <si>
    <t xml:space="preserve">საფინანსო-ეკონომიკური დეპარტამენტი მორიგე -შესყიდვების სამმართველოს </t>
  </si>
  <si>
    <t>VVU - 795</t>
  </si>
  <si>
    <t>ოთარ ნამიჭეიშვილი</t>
  </si>
  <si>
    <t xml:space="preserve">საფინანსო-ეკონომიკური დეპარტამენტი მორიგე - 
საფინანსო-ბუღალტერული სამმართველოს </t>
  </si>
  <si>
    <t>VVU - 734</t>
  </si>
  <si>
    <t>გია ქობალია</t>
  </si>
  <si>
    <t xml:space="preserve">მორიგე - ლოგისიტკის სამმართველოს ფუნქციებისათვის </t>
  </si>
  <si>
    <t>AI 283 AA</t>
  </si>
  <si>
    <t>ზურაბ ზარიაშვილი</t>
  </si>
  <si>
    <t>სახელმწიფო პროგრამების დეპარტამენტი</t>
  </si>
  <si>
    <t>მორიგე - სახელმწიფო პროგრამების დეპარტამენტის ფუნქციების შესასრულებლად</t>
  </si>
  <si>
    <t>VVU - 738</t>
  </si>
  <si>
    <t xml:space="preserve">ვლადიმერ გეთია </t>
  </si>
  <si>
    <t>სამედიცინო სტატისტიკის დეპარტამენტი</t>
  </si>
  <si>
    <t>მორიგე - სტატისტიკის დეპრტამენტი / პროექტის ფარგლებში აქტივობები</t>
  </si>
  <si>
    <t>GG - 875 - CC</t>
  </si>
  <si>
    <t>გიორგი შრუბი</t>
  </si>
  <si>
    <t xml:space="preserve">გადამდებ დაავადებათა დეპარტამენტი </t>
  </si>
  <si>
    <t xml:space="preserve">მორეგე - გადამდებ დაავადებათა დეპარტამენტი </t>
  </si>
  <si>
    <t>DCG - 632</t>
  </si>
  <si>
    <t>ოთარ ცაგარეიშვილი</t>
  </si>
  <si>
    <t>გადამდებ დაავადებათა დეპარტამენტის, ვაქცინების ექსპედიციისა და ცივი ჯაჭვის სამმართველო</t>
  </si>
  <si>
    <t xml:space="preserve">JAC </t>
  </si>
  <si>
    <t>QQ 064 GG</t>
  </si>
  <si>
    <t>ცივი ჯაჭვის აქტივობების ფარგლებში</t>
  </si>
  <si>
    <t>გიორგი  ქაჩლიშვილი</t>
  </si>
  <si>
    <t>FORD TRANSIT</t>
  </si>
  <si>
    <t>CS 790 SC</t>
  </si>
  <si>
    <t>მამუკა გუგეშაშვილი</t>
  </si>
  <si>
    <t xml:space="preserve">არაგადამდებ დაავადებათა დეპარტამენტი </t>
  </si>
  <si>
    <t>მორიგე - არაგადამდებ დაავადებათა დეპარტამენტი / პროექტის ფარგლებში აქტივობები</t>
  </si>
  <si>
    <t>VVU - 736</t>
  </si>
  <si>
    <t>ზაზა ჭელიძე</t>
  </si>
  <si>
    <t>ლუგარის საზოგადოებრივი ჯანდაცვის კვლევითი ცენტრი</t>
  </si>
  <si>
    <t>ლუგარის საზოგადოებრივი ჯანდაცვის კვლევითი ცენტრის მენეჯერი</t>
  </si>
  <si>
    <t>LD - 558 - DL</t>
  </si>
  <si>
    <t>მაია  ალხაზაშვილი</t>
  </si>
  <si>
    <t>მორიგე - ლუგარის საზოგადოებრივი ჯანდაცვის კვლევითი ცენტრი</t>
  </si>
  <si>
    <t>VVU - 653</t>
  </si>
  <si>
    <t>შოთა ცანავა</t>
  </si>
  <si>
    <t>VVU - 796</t>
  </si>
  <si>
    <t>ზურაბ მირიანაშვილი</t>
  </si>
  <si>
    <t>თანამშრომელტა ტრანსპორტირება - ლუგარის საზოგადოებრივი ჯანდაცვის კვლევითი ცენტრი</t>
  </si>
  <si>
    <t>Hyundai County</t>
  </si>
  <si>
    <t>GGJ -807</t>
  </si>
  <si>
    <t>გიორგი დიაკონიძე</t>
  </si>
  <si>
    <t>GGJ -806</t>
  </si>
  <si>
    <t>გოჩა მუმლაური</t>
  </si>
  <si>
    <t>DCG - 627</t>
  </si>
  <si>
    <t>საზოგადოებრივი ჯანდაცვის რეგიონალური მართვის დეპარტამენტი</t>
  </si>
  <si>
    <t>მორიგე - საზოგადოებრივი ჯანდაცვის რეგიონალური მართვის დეპარტამენტი (თბილისი ადმინისტრაციული ოფისი)</t>
  </si>
  <si>
    <t>DCG - 630</t>
  </si>
  <si>
    <t>გიორგი ზუბაშვილი</t>
  </si>
  <si>
    <t>ZS 073 SZ</t>
  </si>
  <si>
    <t>ზაზა აფრიდონიძე</t>
  </si>
  <si>
    <t xml:space="preserve">მორიგე - საზოგადოებრივი ჯანდაცვის რეგიონალური მართვის დეპარტამენტი (რეგიონები) და "DTRA"-ს პროგრამით გათვალისწინებული აქტივობების შესასრულებლად </t>
  </si>
  <si>
    <t>NXN - 685</t>
  </si>
  <si>
    <t>კონსტანტინე გვეტაძე</t>
  </si>
  <si>
    <t xml:space="preserve">იმერეთის სამმართველო </t>
  </si>
  <si>
    <t>Hyundai H1 MINIVEN</t>
  </si>
  <si>
    <t>NW 917 WN</t>
  </si>
  <si>
    <t xml:space="preserve">მორიგე - იმერეთის სამმართველო </t>
  </si>
  <si>
    <t>WBW - 113</t>
  </si>
  <si>
    <t>ავთანდილ ლოსაბერიძე</t>
  </si>
  <si>
    <t xml:space="preserve">ტუბერკულოზის სახელმწიფო პროგრამის ფარგლებში რეფერალი, იმერეთის სამმართველო </t>
  </si>
  <si>
    <t>ZUZ - 559</t>
  </si>
  <si>
    <t>გოჩა კალმახელიძე</t>
  </si>
  <si>
    <t>აჭარის სამმართველო</t>
  </si>
  <si>
    <t>მორიგე -  აჭარის სამმართველო / ტუბერკულოზის მართვის სახელმწიფო პროგრამის ფარგლებში რეფერალი, აჭარის სამმართველო</t>
  </si>
  <si>
    <t xml:space="preserve">MITSUBISHI PICAP </t>
  </si>
  <si>
    <t>JUS - 441</t>
  </si>
  <si>
    <t>ჯონი ხუხუნაიშვილი</t>
  </si>
  <si>
    <t>კახეთის განყოფილება</t>
  </si>
  <si>
    <t>მორიგე -  კახეთის განყოფილება / ტუბერკულოზის მართვის სახელმწიფო პროგრამის ფარგლებში რეფერალი, კახეთის განყოფილება</t>
  </si>
  <si>
    <t>BB 130 SB</t>
  </si>
  <si>
    <t>გიორგი ხიზანიშვილი</t>
  </si>
  <si>
    <t>შიდა-ქართლის განყოფილება</t>
  </si>
  <si>
    <t xml:space="preserve"> მორიგე -  შიდა-ქართლის განყოფილება / ტუბერკულოზის მართვის სახელმწიფო პროგრამის ფარგლებში რეფერალი, შიდა-ქართლის განყოფილება</t>
  </si>
  <si>
    <t>CJC - 649</t>
  </si>
  <si>
    <t>ეკა ქორჩაშვილი</t>
  </si>
  <si>
    <t xml:space="preserve">სამცხე-ჯავახეთის განყოფილება </t>
  </si>
  <si>
    <t xml:space="preserve"> მორიგე -  სამცხე-ჯავახეთის განყოფილება / ტუბერკულოზის მართვის სახელმწიფო პროგრამის ფარგლებში რეფერალი, სამცხე-ჯავახეთის განყოფილება </t>
  </si>
  <si>
    <t>CJC - 647</t>
  </si>
  <si>
    <t>ნინო ზედგინიძე</t>
  </si>
  <si>
    <t>გურიის განყოფილება</t>
  </si>
  <si>
    <t xml:space="preserve"> მორიგე -  გურიის განყოფილება / ტუბერკულოზის მართვის სახელმწიფო პროგრამის ფარგლებში რეფერალი, გურიის განყოფილება</t>
  </si>
  <si>
    <t>CJC - 651</t>
  </si>
  <si>
    <t>კონსტანტინე შავიშვილი</t>
  </si>
  <si>
    <t>ფოთი განყოფილება</t>
  </si>
  <si>
    <t xml:space="preserve"> მორიგე -  ფოთის განყოფილება</t>
  </si>
  <si>
    <t>CJC - 653</t>
  </si>
  <si>
    <t>მერაბ ჩხაიძე</t>
  </si>
  <si>
    <t>სამეგრელო-ზემო სვანეთის განყოფილება</t>
  </si>
  <si>
    <t xml:space="preserve"> მორიგე -  სამეგრელო-ზემო სვანეთის განყოფილება</t>
  </si>
  <si>
    <t>CJC - 650</t>
  </si>
  <si>
    <t>მურთაზ ხასია</t>
  </si>
  <si>
    <t xml:space="preserve">რაჭა-ლეჩხუმი ქვემო სვანეთის განყოფილება </t>
  </si>
  <si>
    <t xml:space="preserve"> მორიგე -  რაჭა-ლეჩხუმი ქვემო სვანეთის განყოფილება </t>
  </si>
  <si>
    <t>CJC - 648</t>
  </si>
  <si>
    <t>ზურაბ ნემსწვერიძე</t>
  </si>
  <si>
    <t>გლობალური ფონდი</t>
  </si>
  <si>
    <t>ავტომობილი გამოიყენება გლობალური ფონდის მიერ დაფინანსებული პროგრამების განმახორციელებელი ჯგუფის საჭიროებისათვის</t>
  </si>
  <si>
    <t>Chevrolet Epica</t>
  </si>
  <si>
    <t>ZZ 125 ZZ</t>
  </si>
  <si>
    <t>გია გაბოშვილი</t>
  </si>
  <si>
    <t>Suzuki SX4 S-Cross</t>
  </si>
  <si>
    <t>BU 771 BB</t>
  </si>
  <si>
    <t>Hyundai IX35</t>
  </si>
  <si>
    <t>MM369VV</t>
  </si>
  <si>
    <t>შალვა ბაღაშვილი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</si>
</sst>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1"/>
      <charset val="204"/>
      <scheme val="minor"/>
    </font>
    <font>
      <b/>
      <sz val="12"/>
      <color theme="1"/>
      <name val="Calibri"/>
      <family val="1"/>
      <charset val="204"/>
      <scheme val="minor"/>
    </font>
    <font>
      <sz val="18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4">
    <xf numFmtId="0" fontId="0" fillId="0" borderId="0" xfId="0"/>
    <xf numFmtId="0" fontId="3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left" vertical="center" indent="2"/>
    </xf>
    <xf numFmtId="3" fontId="9" fillId="0" borderId="13" xfId="0" applyNumberFormat="1" applyFont="1" applyBorder="1" applyAlignment="1">
      <alignment horizontal="center" vertical="center"/>
    </xf>
    <xf numFmtId="0" fontId="0" fillId="0" borderId="0" xfId="0" applyFont="1"/>
    <xf numFmtId="0" fontId="7" fillId="0" borderId="14" xfId="0" applyFont="1" applyBorder="1" applyAlignment="1">
      <alignment horizontal="left" vertical="center" indent="2"/>
    </xf>
    <xf numFmtId="3" fontId="8" fillId="0" borderId="2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3" fontId="0" fillId="0" borderId="0" xfId="0" applyNumberFormat="1" applyFont="1"/>
    <xf numFmtId="0" fontId="9" fillId="0" borderId="24" xfId="0" applyFont="1" applyBorder="1" applyAlignment="1">
      <alignment horizontal="right"/>
    </xf>
    <xf numFmtId="3" fontId="9" fillId="0" borderId="25" xfId="0" applyNumberFormat="1" applyFont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3" fontId="9" fillId="0" borderId="33" xfId="0" applyNumberFormat="1" applyFont="1" applyBorder="1" applyAlignment="1">
      <alignment horizontal="center" vertical="center"/>
    </xf>
    <xf numFmtId="3" fontId="9" fillId="0" borderId="34" xfId="0" applyNumberFormat="1" applyFont="1" applyBorder="1" applyAlignment="1">
      <alignment horizontal="center" vertical="center"/>
    </xf>
    <xf numFmtId="3" fontId="9" fillId="0" borderId="36" xfId="0" applyNumberFormat="1" applyFont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2"/>
    </xf>
    <xf numFmtId="0" fontId="3" fillId="0" borderId="0" xfId="0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3" fontId="5" fillId="2" borderId="0" xfId="1" applyNumberFormat="1" applyFont="1" applyFill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1" fontId="4" fillId="3" borderId="27" xfId="0" applyNumberFormat="1" applyFont="1" applyFill="1" applyBorder="1" applyAlignment="1">
      <alignment horizontal="center" vertical="center"/>
    </xf>
    <xf numFmtId="1" fontId="4" fillId="3" borderId="23" xfId="0" applyNumberFormat="1" applyFont="1" applyFill="1" applyBorder="1" applyAlignment="1">
      <alignment horizontal="center" vertical="center"/>
    </xf>
    <xf numFmtId="1" fontId="4" fillId="3" borderId="28" xfId="0" applyNumberFormat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3" fontId="13" fillId="0" borderId="0" xfId="0" applyNumberFormat="1" applyFont="1"/>
    <xf numFmtId="0" fontId="15" fillId="0" borderId="0" xfId="0" applyFont="1"/>
    <xf numFmtId="0" fontId="16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6" fillId="4" borderId="4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0" xfId="0" applyFont="1"/>
    <xf numFmtId="0" fontId="15" fillId="0" borderId="43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5" fillId="0" borderId="0" xfId="0" applyFont="1" applyFill="1"/>
    <xf numFmtId="0" fontId="15" fillId="0" borderId="44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/>
    </xf>
    <xf numFmtId="0" fontId="15" fillId="5" borderId="0" xfId="0" applyFont="1" applyFill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vertical="center"/>
    </xf>
    <xf numFmtId="0" fontId="20" fillId="2" borderId="45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2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3" fontId="9" fillId="0" borderId="35" xfId="0" applyNumberFormat="1" applyFont="1" applyBorder="1" applyAlignment="1">
      <alignment horizontal="center" vertical="center"/>
    </xf>
    <xf numFmtId="0" fontId="10" fillId="3" borderId="24" xfId="1" applyFont="1" applyFill="1" applyBorder="1" applyAlignment="1">
      <alignment horizontal="center" vertical="center" wrapText="1"/>
    </xf>
    <xf numFmtId="0" fontId="10" fillId="3" borderId="25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right" vertical="center" indent="2"/>
    </xf>
    <xf numFmtId="0" fontId="6" fillId="3" borderId="17" xfId="0" applyFont="1" applyFill="1" applyBorder="1" applyAlignment="1">
      <alignment horizontal="right" vertical="center" indent="2"/>
    </xf>
    <xf numFmtId="0" fontId="6" fillId="3" borderId="18" xfId="0" applyFont="1" applyFill="1" applyBorder="1" applyAlignment="1">
      <alignment horizontal="right" vertical="center" indent="2"/>
    </xf>
    <xf numFmtId="0" fontId="11" fillId="3" borderId="19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1" fillId="3" borderId="20" xfId="1" applyFont="1" applyFill="1" applyBorder="1" applyAlignment="1">
      <alignment horizontal="center" vertical="center" wrapText="1"/>
    </xf>
    <xf numFmtId="0" fontId="11" fillId="3" borderId="21" xfId="1" applyFont="1" applyFill="1" applyBorder="1" applyAlignment="1">
      <alignment horizontal="center" vertical="center" wrapText="1"/>
    </xf>
    <xf numFmtId="0" fontId="11" fillId="3" borderId="22" xfId="1" applyFont="1" applyFill="1" applyBorder="1" applyAlignment="1">
      <alignment horizontal="center" vertical="center" wrapText="1"/>
    </xf>
    <xf numFmtId="0" fontId="11" fillId="3" borderId="29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0" fontId="11" fillId="3" borderId="30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1" fillId="3" borderId="31" xfId="1" applyFont="1" applyFill="1" applyBorder="1" applyAlignment="1">
      <alignment horizontal="center" vertical="center" wrapText="1"/>
    </xf>
    <xf numFmtId="0" fontId="11" fillId="3" borderId="32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R149"/>
  <sheetViews>
    <sheetView view="pageBreakPreview" zoomScale="70" zoomScaleNormal="75" zoomScaleSheetLayoutView="70" workbookViewId="0">
      <pane xSplit="1" ySplit="3" topLeftCell="B94" activePane="bottomRight" state="frozen"/>
      <selection pane="topRight" activeCell="B1" sqref="B1"/>
      <selection pane="bottomLeft" activeCell="A4" sqref="A4"/>
      <selection pane="bottomRight" activeCell="R9" sqref="R9"/>
    </sheetView>
  </sheetViews>
  <sheetFormatPr defaultColWidth="9.140625" defaultRowHeight="15"/>
  <cols>
    <col min="1" max="1" width="6.140625" style="1" customWidth="1"/>
    <col min="2" max="2" width="20.42578125" style="8" customWidth="1"/>
    <col min="3" max="3" width="18.42578125" style="8" customWidth="1"/>
    <col min="4" max="8" width="15.42578125" style="8" customWidth="1"/>
    <col min="9" max="11" width="18" style="8" customWidth="1"/>
    <col min="12" max="12" width="12" style="8" customWidth="1"/>
    <col min="13" max="13" width="12.140625" style="8" customWidth="1"/>
    <col min="14" max="15" width="13.7109375" style="8" customWidth="1"/>
    <col min="16" max="16" width="12" style="8" customWidth="1"/>
    <col min="17" max="16384" width="9.140625" style="8"/>
  </cols>
  <sheetData>
    <row r="1" spans="1:18" s="2" customFormat="1" ht="15.75" thickBot="1"/>
    <row r="2" spans="1:18" s="3" customFormat="1" ht="76.5" customHeight="1">
      <c r="A2" s="1"/>
      <c r="B2" s="124" t="s">
        <v>35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  <c r="N2" s="16">
        <f>D21+E21+J21+K21+E42+D63+K84+J105</f>
        <v>7450</v>
      </c>
      <c r="O2" s="16"/>
    </row>
    <row r="3" spans="1:18" s="4" customFormat="1" ht="15.75" thickBo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25"/>
      <c r="O3" s="25"/>
    </row>
    <row r="4" spans="1:18" s="3" customFormat="1" ht="48.75" customHeight="1" thickBot="1">
      <c r="A4" s="1"/>
      <c r="B4" s="104" t="s">
        <v>22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6"/>
    </row>
    <row r="5" spans="1:18" s="3" customFormat="1" ht="24" customHeight="1" thickBot="1">
      <c r="A5" s="1"/>
      <c r="B5" s="107" t="s">
        <v>30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9"/>
      <c r="P5" s="4"/>
    </row>
    <row r="6" spans="1:18" s="5" customFormat="1" ht="15.75" thickBot="1">
      <c r="B6" s="26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8">
        <v>12</v>
      </c>
      <c r="N6" s="3"/>
      <c r="O6" s="3"/>
      <c r="P6" s="3"/>
      <c r="Q6" s="3"/>
    </row>
    <row r="7" spans="1:18" s="3" customFormat="1" ht="36" customHeight="1">
      <c r="A7" s="1"/>
      <c r="B7" s="110" t="s">
        <v>21</v>
      </c>
      <c r="C7" s="113" t="s">
        <v>25</v>
      </c>
      <c r="D7" s="114"/>
      <c r="E7" s="115"/>
      <c r="F7" s="113" t="s">
        <v>26</v>
      </c>
      <c r="G7" s="114"/>
      <c r="H7" s="115"/>
      <c r="I7" s="113" t="s">
        <v>27</v>
      </c>
      <c r="J7" s="114"/>
      <c r="K7" s="115"/>
      <c r="L7" s="116" t="s">
        <v>6</v>
      </c>
      <c r="M7" s="117"/>
    </row>
    <row r="8" spans="1:18" s="3" customFormat="1" ht="18.75" customHeight="1">
      <c r="A8" s="1"/>
      <c r="B8" s="111"/>
      <c r="C8" s="122" t="s">
        <v>20</v>
      </c>
      <c r="D8" s="122"/>
      <c r="E8" s="122"/>
      <c r="F8" s="122" t="s">
        <v>5</v>
      </c>
      <c r="G8" s="122"/>
      <c r="H8" s="122"/>
      <c r="I8" s="122" t="s">
        <v>20</v>
      </c>
      <c r="J8" s="122"/>
      <c r="K8" s="122"/>
      <c r="L8" s="118"/>
      <c r="M8" s="119"/>
      <c r="P8" s="16"/>
      <c r="Q8" s="16"/>
      <c r="R8" s="16"/>
    </row>
    <row r="9" spans="1:18" s="3" customFormat="1" ht="36.75" customHeight="1">
      <c r="A9" s="1"/>
      <c r="B9" s="111"/>
      <c r="C9" s="122" t="s">
        <v>0</v>
      </c>
      <c r="D9" s="122" t="s">
        <v>1</v>
      </c>
      <c r="E9" s="122"/>
      <c r="F9" s="122" t="s">
        <v>4</v>
      </c>
      <c r="G9" s="122" t="s">
        <v>7</v>
      </c>
      <c r="H9" s="122"/>
      <c r="I9" s="122" t="s">
        <v>0</v>
      </c>
      <c r="J9" s="122" t="s">
        <v>1</v>
      </c>
      <c r="K9" s="122"/>
      <c r="L9" s="120"/>
      <c r="M9" s="121"/>
      <c r="R9" s="16"/>
    </row>
    <row r="10" spans="1:18" s="3" customFormat="1" ht="20.25" customHeight="1" thickBot="1">
      <c r="A10" s="1"/>
      <c r="B10" s="112"/>
      <c r="C10" s="123"/>
      <c r="D10" s="29" t="s">
        <v>2</v>
      </c>
      <c r="E10" s="29" t="s">
        <v>3</v>
      </c>
      <c r="F10" s="123"/>
      <c r="G10" s="29" t="s">
        <v>2</v>
      </c>
      <c r="H10" s="29" t="s">
        <v>3</v>
      </c>
      <c r="I10" s="123"/>
      <c r="J10" s="29" t="s">
        <v>2</v>
      </c>
      <c r="K10" s="29" t="s">
        <v>3</v>
      </c>
      <c r="L10" s="29" t="s">
        <v>2</v>
      </c>
      <c r="M10" s="30" t="s">
        <v>3</v>
      </c>
      <c r="P10" s="16"/>
      <c r="Q10" s="16"/>
      <c r="R10" s="16"/>
    </row>
    <row r="11" spans="1:18">
      <c r="B11" s="6" t="s">
        <v>8</v>
      </c>
      <c r="C11" s="10">
        <f>18+13</f>
        <v>31</v>
      </c>
      <c r="D11" s="10">
        <v>2630</v>
      </c>
      <c r="E11" s="10">
        <v>970</v>
      </c>
      <c r="F11" s="101"/>
      <c r="G11" s="101"/>
      <c r="H11" s="101"/>
      <c r="I11" s="10">
        <v>12</v>
      </c>
      <c r="J11" s="10">
        <v>150</v>
      </c>
      <c r="K11" s="10">
        <v>1450</v>
      </c>
      <c r="L11" s="17">
        <f>D11+G11+J11</f>
        <v>2780</v>
      </c>
      <c r="M11" s="7">
        <f>E11+H11+K11</f>
        <v>2420</v>
      </c>
    </row>
    <row r="12" spans="1:18">
      <c r="B12" s="9" t="s">
        <v>9</v>
      </c>
      <c r="C12" s="10">
        <v>31</v>
      </c>
      <c r="D12" s="10">
        <v>2730</v>
      </c>
      <c r="E12" s="10">
        <v>970</v>
      </c>
      <c r="F12" s="102"/>
      <c r="G12" s="102"/>
      <c r="H12" s="102"/>
      <c r="I12" s="10">
        <v>10</v>
      </c>
      <c r="J12" s="10">
        <v>150</v>
      </c>
      <c r="K12" s="10">
        <v>1290</v>
      </c>
      <c r="L12" s="18">
        <f>D12+G12+J12</f>
        <v>2880</v>
      </c>
      <c r="M12" s="11">
        <f t="shared" ref="M12" si="0">E12+H12+K12</f>
        <v>2260</v>
      </c>
    </row>
    <row r="13" spans="1:18">
      <c r="B13" s="9" t="s">
        <v>10</v>
      </c>
      <c r="C13" s="10">
        <v>32</v>
      </c>
      <c r="D13" s="10">
        <v>2790</v>
      </c>
      <c r="E13" s="10">
        <v>970</v>
      </c>
      <c r="F13" s="102"/>
      <c r="G13" s="102"/>
      <c r="H13" s="102"/>
      <c r="I13" s="10">
        <v>10</v>
      </c>
      <c r="J13" s="10">
        <v>150</v>
      </c>
      <c r="K13" s="10">
        <v>1290</v>
      </c>
      <c r="L13" s="18">
        <f>J13+G11+D13</f>
        <v>2940</v>
      </c>
      <c r="M13" s="11">
        <f>K13+H11+E13</f>
        <v>2260</v>
      </c>
    </row>
    <row r="14" spans="1:18">
      <c r="B14" s="9" t="s">
        <v>11</v>
      </c>
      <c r="C14" s="10">
        <v>32</v>
      </c>
      <c r="D14" s="10">
        <v>2800</v>
      </c>
      <c r="E14" s="10">
        <v>1020</v>
      </c>
      <c r="F14" s="102"/>
      <c r="G14" s="102"/>
      <c r="H14" s="102"/>
      <c r="I14" s="10">
        <v>10</v>
      </c>
      <c r="J14" s="10">
        <v>150</v>
      </c>
      <c r="K14" s="10">
        <v>1290</v>
      </c>
      <c r="L14" s="18">
        <f>J14+G11+D14</f>
        <v>2950</v>
      </c>
      <c r="M14" s="11">
        <f>K14+H11+E14</f>
        <v>2310</v>
      </c>
    </row>
    <row r="15" spans="1:18">
      <c r="B15" s="9" t="s">
        <v>12</v>
      </c>
      <c r="C15" s="10">
        <v>32</v>
      </c>
      <c r="D15" s="10">
        <f>2790+10</f>
        <v>2800</v>
      </c>
      <c r="E15" s="10">
        <f>1020+150</f>
        <v>1170</v>
      </c>
      <c r="F15" s="102"/>
      <c r="G15" s="102"/>
      <c r="H15" s="102"/>
      <c r="I15" s="10">
        <v>10</v>
      </c>
      <c r="J15" s="10">
        <v>150</v>
      </c>
      <c r="K15" s="10">
        <v>1290</v>
      </c>
      <c r="L15" s="18">
        <f>J15+G11+D15</f>
        <v>2950</v>
      </c>
      <c r="M15" s="11">
        <f>K15+H11+E15</f>
        <v>2460</v>
      </c>
    </row>
    <row r="16" spans="1:18">
      <c r="B16" s="9" t="s">
        <v>13</v>
      </c>
      <c r="C16" s="10">
        <v>32</v>
      </c>
      <c r="D16" s="10">
        <f>2790+10</f>
        <v>2800</v>
      </c>
      <c r="E16" s="10">
        <f>1020+150</f>
        <v>1170</v>
      </c>
      <c r="F16" s="102"/>
      <c r="G16" s="102"/>
      <c r="H16" s="102"/>
      <c r="I16" s="10">
        <v>10</v>
      </c>
      <c r="J16" s="10">
        <v>150</v>
      </c>
      <c r="K16" s="10">
        <v>1290</v>
      </c>
      <c r="L16" s="18">
        <f>J16+D16+G11</f>
        <v>2950</v>
      </c>
      <c r="M16" s="11">
        <f>K16+E16+H11</f>
        <v>2460</v>
      </c>
    </row>
    <row r="17" spans="1:18" ht="14.25" customHeight="1">
      <c r="B17" s="9" t="s">
        <v>14</v>
      </c>
      <c r="C17" s="10">
        <v>32</v>
      </c>
      <c r="D17" s="10">
        <f>2790+10+110-120</f>
        <v>2790</v>
      </c>
      <c r="E17" s="10">
        <f>1020+150+60</f>
        <v>1230</v>
      </c>
      <c r="F17" s="102"/>
      <c r="G17" s="102"/>
      <c r="H17" s="102"/>
      <c r="I17" s="10">
        <v>10</v>
      </c>
      <c r="J17" s="10">
        <v>150</v>
      </c>
      <c r="K17" s="10">
        <v>1290</v>
      </c>
      <c r="L17" s="18">
        <f>J17+G11+D17</f>
        <v>2940</v>
      </c>
      <c r="M17" s="11">
        <f>K17+H11+E17</f>
        <v>2520</v>
      </c>
      <c r="N17" s="34"/>
      <c r="O17" s="34"/>
      <c r="P17" s="12"/>
    </row>
    <row r="18" spans="1:18">
      <c r="B18" s="9" t="s">
        <v>15</v>
      </c>
      <c r="C18" s="10">
        <v>32</v>
      </c>
      <c r="D18" s="10">
        <v>2900</v>
      </c>
      <c r="E18" s="10">
        <f>1230+30</f>
        <v>1260</v>
      </c>
      <c r="F18" s="102"/>
      <c r="G18" s="102"/>
      <c r="H18" s="102"/>
      <c r="I18" s="10">
        <v>10</v>
      </c>
      <c r="J18" s="10">
        <v>150</v>
      </c>
      <c r="K18" s="10">
        <v>1290</v>
      </c>
      <c r="L18" s="18">
        <f>J18+G11+D18</f>
        <v>3050</v>
      </c>
      <c r="M18" s="11">
        <f>K18+H11+E18</f>
        <v>2550</v>
      </c>
    </row>
    <row r="19" spans="1:18">
      <c r="B19" s="9" t="s">
        <v>16</v>
      </c>
      <c r="C19" s="10">
        <v>33</v>
      </c>
      <c r="D19" s="10">
        <f>2900+200+140</f>
        <v>3240</v>
      </c>
      <c r="E19" s="10">
        <f>1230+30-200</f>
        <v>1060</v>
      </c>
      <c r="F19" s="102"/>
      <c r="G19" s="102"/>
      <c r="H19" s="102"/>
      <c r="I19" s="10">
        <v>10</v>
      </c>
      <c r="J19" s="10">
        <v>150</v>
      </c>
      <c r="K19" s="10">
        <v>1290</v>
      </c>
      <c r="L19" s="18">
        <f>J19+G11+D19</f>
        <v>3390</v>
      </c>
      <c r="M19" s="11">
        <f>K19+H11+E19</f>
        <v>2350</v>
      </c>
    </row>
    <row r="20" spans="1:18">
      <c r="B20" s="9" t="s">
        <v>17</v>
      </c>
      <c r="C20" s="10">
        <v>33</v>
      </c>
      <c r="D20" s="10">
        <f>2900+200+140</f>
        <v>3240</v>
      </c>
      <c r="E20" s="10">
        <f>1230+30-200</f>
        <v>1060</v>
      </c>
      <c r="F20" s="102"/>
      <c r="G20" s="102"/>
      <c r="H20" s="102"/>
      <c r="I20" s="10">
        <v>10</v>
      </c>
      <c r="J20" s="10">
        <v>150</v>
      </c>
      <c r="K20" s="10">
        <v>1290</v>
      </c>
      <c r="L20" s="18">
        <f>J20+G11+D20</f>
        <v>3390</v>
      </c>
      <c r="M20" s="11">
        <f>K20+H11+E20</f>
        <v>2350</v>
      </c>
    </row>
    <row r="21" spans="1:18">
      <c r="B21" s="9" t="s">
        <v>18</v>
      </c>
      <c r="C21" s="10">
        <v>33</v>
      </c>
      <c r="D21" s="10">
        <f>2900+200+140-130</f>
        <v>3110</v>
      </c>
      <c r="E21" s="10">
        <f>1230+30-200+130</f>
        <v>1190</v>
      </c>
      <c r="F21" s="102"/>
      <c r="G21" s="102"/>
      <c r="H21" s="102"/>
      <c r="I21" s="10">
        <v>10</v>
      </c>
      <c r="J21" s="10">
        <v>150</v>
      </c>
      <c r="K21" s="10">
        <v>1290</v>
      </c>
      <c r="L21" s="18">
        <f>J21+G11+D21</f>
        <v>3260</v>
      </c>
      <c r="M21" s="11">
        <f>K21+H11+E21</f>
        <v>2480</v>
      </c>
    </row>
    <row r="22" spans="1:18" ht="15.75" thickBot="1">
      <c r="B22" s="21" t="s">
        <v>19</v>
      </c>
      <c r="C22" s="10"/>
      <c r="D22" s="10"/>
      <c r="E22" s="10"/>
      <c r="F22" s="103"/>
      <c r="G22" s="103"/>
      <c r="H22" s="103"/>
      <c r="I22" s="10"/>
      <c r="J22" s="10"/>
      <c r="K22" s="10"/>
      <c r="L22" s="19">
        <f>J22+G11+D22</f>
        <v>0</v>
      </c>
      <c r="M22" s="20">
        <f>K22+H11+E22</f>
        <v>0</v>
      </c>
    </row>
    <row r="23" spans="1:18" ht="15.75" thickBot="1">
      <c r="B23" s="13" t="s">
        <v>6</v>
      </c>
      <c r="C23" s="14"/>
      <c r="D23" s="14">
        <f t="shared" ref="D23:L23" si="1">SUM(D11:D22)</f>
        <v>31830</v>
      </c>
      <c r="E23" s="14">
        <f t="shared" si="1"/>
        <v>12070</v>
      </c>
      <c r="F23" s="14">
        <f t="shared" si="1"/>
        <v>0</v>
      </c>
      <c r="G23" s="14">
        <f t="shared" si="1"/>
        <v>0</v>
      </c>
      <c r="H23" s="14">
        <f t="shared" si="1"/>
        <v>0</v>
      </c>
      <c r="I23" s="14"/>
      <c r="J23" s="14">
        <f t="shared" si="1"/>
        <v>1650</v>
      </c>
      <c r="K23" s="14">
        <f t="shared" si="1"/>
        <v>14350</v>
      </c>
      <c r="L23" s="14">
        <f t="shared" si="1"/>
        <v>33480</v>
      </c>
      <c r="M23" s="15">
        <f>SUM(M11:M22)</f>
        <v>26420</v>
      </c>
    </row>
    <row r="24" spans="1:18" ht="15.75" thickBot="1"/>
    <row r="25" spans="1:18" s="3" customFormat="1" ht="48.75" customHeight="1" thickBot="1">
      <c r="A25" s="1"/>
      <c r="B25" s="104" t="s">
        <v>23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6"/>
    </row>
    <row r="26" spans="1:18" s="3" customFormat="1" ht="24" customHeight="1" thickBot="1">
      <c r="A26" s="1"/>
      <c r="B26" s="107" t="s">
        <v>31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9"/>
      <c r="P26" s="4"/>
    </row>
    <row r="27" spans="1:18" s="5" customFormat="1" ht="15.75" thickBot="1">
      <c r="B27" s="26">
        <v>1</v>
      </c>
      <c r="C27" s="27">
        <v>2</v>
      </c>
      <c r="D27" s="27">
        <v>3</v>
      </c>
      <c r="E27" s="27">
        <v>4</v>
      </c>
      <c r="F27" s="27">
        <v>5</v>
      </c>
      <c r="G27" s="27">
        <v>6</v>
      </c>
      <c r="H27" s="27">
        <v>7</v>
      </c>
      <c r="I27" s="27">
        <v>8</v>
      </c>
      <c r="J27" s="27">
        <v>9</v>
      </c>
      <c r="K27" s="27">
        <v>10</v>
      </c>
      <c r="L27" s="27">
        <v>11</v>
      </c>
      <c r="M27" s="28">
        <v>12</v>
      </c>
      <c r="N27" s="3"/>
      <c r="O27" s="3"/>
      <c r="P27" s="3"/>
      <c r="Q27" s="3"/>
    </row>
    <row r="28" spans="1:18" s="3" customFormat="1" ht="36" customHeight="1">
      <c r="A28" s="1"/>
      <c r="B28" s="110" t="s">
        <v>21</v>
      </c>
      <c r="C28" s="113" t="s">
        <v>28</v>
      </c>
      <c r="D28" s="114"/>
      <c r="E28" s="115"/>
      <c r="F28" s="113" t="s">
        <v>26</v>
      </c>
      <c r="G28" s="114"/>
      <c r="H28" s="115"/>
      <c r="I28" s="113" t="s">
        <v>29</v>
      </c>
      <c r="J28" s="114"/>
      <c r="K28" s="115"/>
      <c r="L28" s="116" t="s">
        <v>6</v>
      </c>
      <c r="M28" s="117"/>
    </row>
    <row r="29" spans="1:18" s="3" customFormat="1" ht="18.75" customHeight="1">
      <c r="A29" s="1"/>
      <c r="B29" s="111"/>
      <c r="C29" s="122" t="s">
        <v>20</v>
      </c>
      <c r="D29" s="122"/>
      <c r="E29" s="122"/>
      <c r="F29" s="122" t="s">
        <v>5</v>
      </c>
      <c r="G29" s="122"/>
      <c r="H29" s="122"/>
      <c r="I29" s="122" t="s">
        <v>20</v>
      </c>
      <c r="J29" s="122"/>
      <c r="K29" s="122"/>
      <c r="L29" s="118"/>
      <c r="M29" s="119"/>
      <c r="P29" s="16"/>
      <c r="Q29" s="16"/>
      <c r="R29" s="16"/>
    </row>
    <row r="30" spans="1:18" s="3" customFormat="1" ht="36.75" customHeight="1">
      <c r="A30" s="1"/>
      <c r="B30" s="111"/>
      <c r="C30" s="122" t="s">
        <v>0</v>
      </c>
      <c r="D30" s="122" t="s">
        <v>1</v>
      </c>
      <c r="E30" s="122"/>
      <c r="F30" s="122" t="s">
        <v>4</v>
      </c>
      <c r="G30" s="122" t="s">
        <v>7</v>
      </c>
      <c r="H30" s="122"/>
      <c r="I30" s="122" t="s">
        <v>0</v>
      </c>
      <c r="J30" s="122" t="s">
        <v>1</v>
      </c>
      <c r="K30" s="122"/>
      <c r="L30" s="120"/>
      <c r="M30" s="121"/>
      <c r="R30" s="16"/>
    </row>
    <row r="31" spans="1:18" s="3" customFormat="1" ht="20.25" customHeight="1" thickBot="1">
      <c r="A31" s="1"/>
      <c r="B31" s="112"/>
      <c r="C31" s="123"/>
      <c r="D31" s="29" t="s">
        <v>2</v>
      </c>
      <c r="E31" s="29" t="s">
        <v>3</v>
      </c>
      <c r="F31" s="123"/>
      <c r="G31" s="29" t="s">
        <v>2</v>
      </c>
      <c r="H31" s="29" t="s">
        <v>3</v>
      </c>
      <c r="I31" s="123"/>
      <c r="J31" s="29" t="s">
        <v>2</v>
      </c>
      <c r="K31" s="29" t="s">
        <v>3</v>
      </c>
      <c r="L31" s="29" t="s">
        <v>2</v>
      </c>
      <c r="M31" s="30" t="s">
        <v>3</v>
      </c>
      <c r="P31" s="16"/>
      <c r="Q31" s="16"/>
      <c r="R31" s="16"/>
    </row>
    <row r="32" spans="1:18">
      <c r="B32" s="6" t="s">
        <v>8</v>
      </c>
      <c r="C32" s="10">
        <v>5</v>
      </c>
      <c r="D32" s="10">
        <v>340</v>
      </c>
      <c r="E32" s="10">
        <v>960</v>
      </c>
      <c r="F32" s="101"/>
      <c r="G32" s="101"/>
      <c r="H32" s="101"/>
      <c r="I32" s="10">
        <v>1</v>
      </c>
      <c r="J32" s="10"/>
      <c r="K32" s="10">
        <v>220</v>
      </c>
      <c r="L32" s="17">
        <f t="shared" ref="L32:M43" si="2">D32+G32+J32</f>
        <v>340</v>
      </c>
      <c r="M32" s="7">
        <f>E32+H32+K32</f>
        <v>1180</v>
      </c>
      <c r="O32" s="3"/>
    </row>
    <row r="33" spans="1:17">
      <c r="B33" s="9" t="s">
        <v>9</v>
      </c>
      <c r="C33" s="10">
        <v>5</v>
      </c>
      <c r="D33" s="10">
        <v>340</v>
      </c>
      <c r="E33" s="10">
        <v>960</v>
      </c>
      <c r="F33" s="102"/>
      <c r="G33" s="102"/>
      <c r="H33" s="102"/>
      <c r="I33" s="10">
        <v>1</v>
      </c>
      <c r="J33" s="10"/>
      <c r="K33" s="10">
        <v>220</v>
      </c>
      <c r="L33" s="18">
        <f>D33+G33+J33</f>
        <v>340</v>
      </c>
      <c r="M33" s="11">
        <f>E33+H33+K33</f>
        <v>1180</v>
      </c>
    </row>
    <row r="34" spans="1:17">
      <c r="B34" s="9" t="s">
        <v>10</v>
      </c>
      <c r="C34" s="10">
        <v>5</v>
      </c>
      <c r="D34" s="10">
        <v>340</v>
      </c>
      <c r="E34" s="10">
        <v>960</v>
      </c>
      <c r="F34" s="102"/>
      <c r="G34" s="102"/>
      <c r="H34" s="102"/>
      <c r="I34" s="10">
        <v>1</v>
      </c>
      <c r="J34" s="10"/>
      <c r="K34" s="10">
        <v>220</v>
      </c>
      <c r="L34" s="18">
        <f>D34+G34+J34</f>
        <v>340</v>
      </c>
      <c r="M34" s="11">
        <f>E34+H34+K34</f>
        <v>1180</v>
      </c>
    </row>
    <row r="35" spans="1:17">
      <c r="B35" s="9" t="s">
        <v>11</v>
      </c>
      <c r="C35" s="10">
        <v>5</v>
      </c>
      <c r="D35" s="10">
        <v>340</v>
      </c>
      <c r="E35" s="10">
        <v>960</v>
      </c>
      <c r="F35" s="102"/>
      <c r="G35" s="102"/>
      <c r="H35" s="102"/>
      <c r="I35" s="10">
        <v>1</v>
      </c>
      <c r="J35" s="10"/>
      <c r="K35" s="10">
        <v>220</v>
      </c>
      <c r="L35" s="18">
        <f t="shared" si="2"/>
        <v>340</v>
      </c>
      <c r="M35" s="11">
        <f t="shared" si="2"/>
        <v>1180</v>
      </c>
    </row>
    <row r="36" spans="1:17">
      <c r="B36" s="9" t="s">
        <v>12</v>
      </c>
      <c r="C36" s="10">
        <v>5</v>
      </c>
      <c r="D36" s="10">
        <v>340</v>
      </c>
      <c r="E36" s="10">
        <v>960</v>
      </c>
      <c r="F36" s="102"/>
      <c r="G36" s="102"/>
      <c r="H36" s="102"/>
      <c r="I36" s="10">
        <v>1</v>
      </c>
      <c r="J36" s="10"/>
      <c r="K36" s="10">
        <v>220</v>
      </c>
      <c r="L36" s="18">
        <f>D36+G36+J36</f>
        <v>340</v>
      </c>
      <c r="M36" s="11">
        <f t="shared" si="2"/>
        <v>1180</v>
      </c>
    </row>
    <row r="37" spans="1:17">
      <c r="B37" s="9" t="s">
        <v>13</v>
      </c>
      <c r="C37" s="10">
        <v>5</v>
      </c>
      <c r="D37" s="10">
        <v>340</v>
      </c>
      <c r="E37" s="10">
        <v>960</v>
      </c>
      <c r="F37" s="102"/>
      <c r="G37" s="102"/>
      <c r="H37" s="102"/>
      <c r="I37" s="10">
        <v>1</v>
      </c>
      <c r="J37" s="10"/>
      <c r="K37" s="10">
        <v>220</v>
      </c>
      <c r="L37" s="18">
        <f>D37+G37+J37</f>
        <v>340</v>
      </c>
      <c r="M37" s="11">
        <f t="shared" si="2"/>
        <v>1180</v>
      </c>
      <c r="O37" s="12"/>
    </row>
    <row r="38" spans="1:17">
      <c r="B38" s="9" t="s">
        <v>14</v>
      </c>
      <c r="C38" s="10">
        <v>2</v>
      </c>
      <c r="D38" s="10">
        <v>340</v>
      </c>
      <c r="E38" s="10">
        <v>500</v>
      </c>
      <c r="F38" s="102"/>
      <c r="G38" s="102"/>
      <c r="H38" s="102"/>
      <c r="I38" s="10"/>
      <c r="J38" s="10"/>
      <c r="K38" s="10"/>
      <c r="L38" s="18">
        <f t="shared" si="2"/>
        <v>340</v>
      </c>
      <c r="M38" s="11">
        <f t="shared" si="2"/>
        <v>500</v>
      </c>
    </row>
    <row r="39" spans="1:17">
      <c r="B39" s="9" t="s">
        <v>15</v>
      </c>
      <c r="C39" s="10">
        <v>2</v>
      </c>
      <c r="D39" s="10">
        <v>340</v>
      </c>
      <c r="E39" s="10">
        <v>500</v>
      </c>
      <c r="F39" s="102"/>
      <c r="G39" s="102"/>
      <c r="H39" s="102"/>
      <c r="I39" s="10"/>
      <c r="J39" s="10"/>
      <c r="K39" s="10"/>
      <c r="L39" s="18">
        <f t="shared" si="2"/>
        <v>340</v>
      </c>
      <c r="M39" s="11">
        <f t="shared" si="2"/>
        <v>500</v>
      </c>
    </row>
    <row r="40" spans="1:17">
      <c r="B40" s="9" t="s">
        <v>16</v>
      </c>
      <c r="C40" s="10">
        <v>1</v>
      </c>
      <c r="D40" s="10">
        <v>340</v>
      </c>
      <c r="E40" s="10">
        <v>500</v>
      </c>
      <c r="F40" s="102"/>
      <c r="G40" s="102"/>
      <c r="H40" s="102"/>
      <c r="I40" s="10"/>
      <c r="J40" s="10"/>
      <c r="K40" s="10"/>
      <c r="L40" s="18">
        <f>D40+G40+J40</f>
        <v>340</v>
      </c>
      <c r="M40" s="11">
        <f t="shared" si="2"/>
        <v>500</v>
      </c>
    </row>
    <row r="41" spans="1:17">
      <c r="B41" s="9" t="s">
        <v>17</v>
      </c>
      <c r="C41" s="10">
        <v>1</v>
      </c>
      <c r="D41" s="10"/>
      <c r="E41" s="10">
        <v>500</v>
      </c>
      <c r="F41" s="102"/>
      <c r="G41" s="102"/>
      <c r="H41" s="102"/>
      <c r="I41" s="10"/>
      <c r="J41" s="10"/>
      <c r="K41" s="10"/>
      <c r="L41" s="18">
        <f t="shared" si="2"/>
        <v>0</v>
      </c>
      <c r="M41" s="11">
        <f>E41+H41+K41</f>
        <v>500</v>
      </c>
    </row>
    <row r="42" spans="1:17">
      <c r="B42" s="9" t="s">
        <v>18</v>
      </c>
      <c r="C42" s="10">
        <v>1</v>
      </c>
      <c r="D42" s="10"/>
      <c r="E42" s="10">
        <v>500</v>
      </c>
      <c r="F42" s="102"/>
      <c r="G42" s="102"/>
      <c r="H42" s="102"/>
      <c r="I42" s="10"/>
      <c r="J42" s="10"/>
      <c r="K42" s="10"/>
      <c r="L42" s="18">
        <f t="shared" si="2"/>
        <v>0</v>
      </c>
      <c r="M42" s="11">
        <f t="shared" si="2"/>
        <v>500</v>
      </c>
    </row>
    <row r="43" spans="1:17" ht="15.75" thickBot="1">
      <c r="B43" s="21" t="s">
        <v>19</v>
      </c>
      <c r="C43" s="10"/>
      <c r="D43" s="10"/>
      <c r="E43" s="10"/>
      <c r="F43" s="103"/>
      <c r="G43" s="103"/>
      <c r="H43" s="103"/>
      <c r="I43" s="10"/>
      <c r="J43" s="10"/>
      <c r="K43" s="10"/>
      <c r="L43" s="19">
        <f t="shared" si="2"/>
        <v>0</v>
      </c>
      <c r="M43" s="20">
        <f t="shared" si="2"/>
        <v>0</v>
      </c>
    </row>
    <row r="44" spans="1:17" ht="15.75" thickBot="1">
      <c r="B44" s="13" t="s">
        <v>6</v>
      </c>
      <c r="C44" s="14"/>
      <c r="D44" s="14">
        <f t="shared" ref="D44:L44" si="3">SUM(D32:D43)</f>
        <v>3060</v>
      </c>
      <c r="E44" s="14">
        <f t="shared" si="3"/>
        <v>8260</v>
      </c>
      <c r="F44" s="14">
        <f t="shared" si="3"/>
        <v>0</v>
      </c>
      <c r="G44" s="14">
        <f t="shared" si="3"/>
        <v>0</v>
      </c>
      <c r="H44" s="14">
        <f t="shared" si="3"/>
        <v>0</v>
      </c>
      <c r="I44" s="14"/>
      <c r="J44" s="14">
        <f t="shared" si="3"/>
        <v>0</v>
      </c>
      <c r="K44" s="14">
        <f t="shared" si="3"/>
        <v>1320</v>
      </c>
      <c r="L44" s="14">
        <f t="shared" si="3"/>
        <v>3060</v>
      </c>
      <c r="M44" s="15">
        <f>SUM(M32:M43)</f>
        <v>9580</v>
      </c>
    </row>
    <row r="45" spans="1:17" ht="15.75" thickBot="1"/>
    <row r="46" spans="1:17" s="3" customFormat="1" ht="48.75" customHeight="1" thickBot="1">
      <c r="A46" s="1"/>
      <c r="B46" s="104" t="s">
        <v>24</v>
      </c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6"/>
    </row>
    <row r="47" spans="1:17" s="3" customFormat="1" ht="24" customHeight="1" thickBot="1">
      <c r="A47" s="1"/>
      <c r="B47" s="107" t="s">
        <v>32</v>
      </c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9"/>
      <c r="P47" s="4"/>
    </row>
    <row r="48" spans="1:17" s="5" customFormat="1" ht="15.75" thickBot="1">
      <c r="B48" s="26">
        <v>1</v>
      </c>
      <c r="C48" s="27">
        <v>2</v>
      </c>
      <c r="D48" s="27">
        <v>3</v>
      </c>
      <c r="E48" s="27">
        <v>4</v>
      </c>
      <c r="F48" s="27">
        <v>5</v>
      </c>
      <c r="G48" s="27">
        <v>6</v>
      </c>
      <c r="H48" s="27">
        <v>7</v>
      </c>
      <c r="I48" s="27">
        <v>8</v>
      </c>
      <c r="J48" s="27">
        <v>9</v>
      </c>
      <c r="K48" s="27">
        <v>10</v>
      </c>
      <c r="L48" s="27">
        <v>11</v>
      </c>
      <c r="M48" s="28">
        <v>12</v>
      </c>
      <c r="N48" s="3"/>
      <c r="O48" s="3"/>
      <c r="P48" s="3"/>
      <c r="Q48" s="3"/>
    </row>
    <row r="49" spans="1:18" s="3" customFormat="1" ht="36" customHeight="1">
      <c r="A49" s="1"/>
      <c r="B49" s="110" t="s">
        <v>21</v>
      </c>
      <c r="C49" s="113" t="s">
        <v>28</v>
      </c>
      <c r="D49" s="114"/>
      <c r="E49" s="115"/>
      <c r="F49" s="113" t="s">
        <v>26</v>
      </c>
      <c r="G49" s="114"/>
      <c r="H49" s="115"/>
      <c r="I49" s="113" t="s">
        <v>29</v>
      </c>
      <c r="J49" s="114"/>
      <c r="K49" s="115"/>
      <c r="L49" s="116" t="s">
        <v>6</v>
      </c>
      <c r="M49" s="117"/>
    </row>
    <row r="50" spans="1:18" s="3" customFormat="1" ht="18.75" customHeight="1">
      <c r="A50" s="1"/>
      <c r="B50" s="111"/>
      <c r="C50" s="122" t="s">
        <v>20</v>
      </c>
      <c r="D50" s="122"/>
      <c r="E50" s="122"/>
      <c r="F50" s="122" t="s">
        <v>5</v>
      </c>
      <c r="G50" s="122"/>
      <c r="H50" s="122"/>
      <c r="I50" s="122" t="s">
        <v>20</v>
      </c>
      <c r="J50" s="122"/>
      <c r="K50" s="122"/>
      <c r="L50" s="118"/>
      <c r="M50" s="119"/>
      <c r="P50" s="16"/>
      <c r="Q50" s="16"/>
      <c r="R50" s="16"/>
    </row>
    <row r="51" spans="1:18" s="3" customFormat="1" ht="36.75" customHeight="1">
      <c r="A51" s="1"/>
      <c r="B51" s="111"/>
      <c r="C51" s="122" t="s">
        <v>0</v>
      </c>
      <c r="D51" s="122" t="s">
        <v>1</v>
      </c>
      <c r="E51" s="122"/>
      <c r="F51" s="122" t="s">
        <v>4</v>
      </c>
      <c r="G51" s="122" t="s">
        <v>7</v>
      </c>
      <c r="H51" s="122"/>
      <c r="I51" s="122" t="s">
        <v>0</v>
      </c>
      <c r="J51" s="122" t="s">
        <v>1</v>
      </c>
      <c r="K51" s="122"/>
      <c r="L51" s="120"/>
      <c r="M51" s="121"/>
      <c r="R51" s="16"/>
    </row>
    <row r="52" spans="1:18" s="3" customFormat="1" ht="20.25" customHeight="1" thickBot="1">
      <c r="A52" s="1"/>
      <c r="B52" s="112"/>
      <c r="C52" s="123"/>
      <c r="D52" s="29" t="s">
        <v>2</v>
      </c>
      <c r="E52" s="29" t="s">
        <v>3</v>
      </c>
      <c r="F52" s="123"/>
      <c r="G52" s="29" t="s">
        <v>2</v>
      </c>
      <c r="H52" s="29" t="s">
        <v>3</v>
      </c>
      <c r="I52" s="123"/>
      <c r="J52" s="29" t="s">
        <v>2</v>
      </c>
      <c r="K52" s="29" t="s">
        <v>3</v>
      </c>
      <c r="L52" s="29" t="s">
        <v>2</v>
      </c>
      <c r="M52" s="30" t="s">
        <v>3</v>
      </c>
      <c r="P52" s="16"/>
      <c r="Q52" s="16"/>
      <c r="R52" s="16"/>
    </row>
    <row r="53" spans="1:18">
      <c r="B53" s="6" t="s">
        <v>8</v>
      </c>
      <c r="C53" s="10">
        <v>2</v>
      </c>
      <c r="D53" s="10">
        <v>500</v>
      </c>
      <c r="E53" s="10"/>
      <c r="F53" s="101"/>
      <c r="G53" s="101"/>
      <c r="H53" s="101"/>
      <c r="I53" s="10"/>
      <c r="J53" s="10"/>
      <c r="K53" s="10"/>
      <c r="L53" s="17">
        <f t="shared" ref="L53:M64" si="4">D53+G53+J53</f>
        <v>500</v>
      </c>
      <c r="M53" s="7">
        <f>E53+H53+K53</f>
        <v>0</v>
      </c>
    </row>
    <row r="54" spans="1:18">
      <c r="B54" s="9" t="s">
        <v>9</v>
      </c>
      <c r="C54" s="10">
        <v>2</v>
      </c>
      <c r="D54" s="10">
        <v>500</v>
      </c>
      <c r="E54" s="10"/>
      <c r="F54" s="102"/>
      <c r="G54" s="102"/>
      <c r="H54" s="102"/>
      <c r="I54" s="10"/>
      <c r="J54" s="10"/>
      <c r="K54" s="10"/>
      <c r="L54" s="18">
        <f t="shared" si="4"/>
        <v>500</v>
      </c>
      <c r="M54" s="11">
        <f t="shared" si="4"/>
        <v>0</v>
      </c>
    </row>
    <row r="55" spans="1:18">
      <c r="B55" s="9" t="s">
        <v>10</v>
      </c>
      <c r="C55" s="10">
        <v>2</v>
      </c>
      <c r="D55" s="10">
        <v>500</v>
      </c>
      <c r="E55" s="10"/>
      <c r="F55" s="102"/>
      <c r="G55" s="102"/>
      <c r="H55" s="102"/>
      <c r="I55" s="10"/>
      <c r="J55" s="10"/>
      <c r="K55" s="10"/>
      <c r="L55" s="18">
        <f t="shared" si="4"/>
        <v>500</v>
      </c>
      <c r="M55" s="11">
        <f t="shared" si="4"/>
        <v>0</v>
      </c>
    </row>
    <row r="56" spans="1:18">
      <c r="B56" s="9" t="s">
        <v>11</v>
      </c>
      <c r="C56" s="10">
        <v>2</v>
      </c>
      <c r="D56" s="10">
        <v>500</v>
      </c>
      <c r="E56" s="10"/>
      <c r="F56" s="102"/>
      <c r="G56" s="102"/>
      <c r="H56" s="102"/>
      <c r="I56" s="10"/>
      <c r="J56" s="10"/>
      <c r="K56" s="10"/>
      <c r="L56" s="18">
        <f>D56+G56+J56</f>
        <v>500</v>
      </c>
      <c r="M56" s="11">
        <f t="shared" si="4"/>
        <v>0</v>
      </c>
    </row>
    <row r="57" spans="1:18">
      <c r="B57" s="9" t="s">
        <v>12</v>
      </c>
      <c r="C57" s="10">
        <v>2</v>
      </c>
      <c r="D57" s="10">
        <v>500</v>
      </c>
      <c r="E57" s="10"/>
      <c r="F57" s="102"/>
      <c r="G57" s="102"/>
      <c r="H57" s="102"/>
      <c r="I57" s="10"/>
      <c r="J57" s="10"/>
      <c r="K57" s="10"/>
      <c r="L57" s="18">
        <f>D57+G57+J57</f>
        <v>500</v>
      </c>
      <c r="M57" s="11">
        <f>E57+H57+K57</f>
        <v>0</v>
      </c>
    </row>
    <row r="58" spans="1:18">
      <c r="B58" s="9" t="s">
        <v>13</v>
      </c>
      <c r="C58" s="10">
        <v>2</v>
      </c>
      <c r="D58" s="10">
        <v>500</v>
      </c>
      <c r="E58" s="10"/>
      <c r="F58" s="102"/>
      <c r="G58" s="102"/>
      <c r="H58" s="102"/>
      <c r="I58" s="10"/>
      <c r="J58" s="10"/>
      <c r="K58" s="10"/>
      <c r="L58" s="18">
        <f>D58+G58+J58</f>
        <v>500</v>
      </c>
      <c r="M58" s="11">
        <f>E58+H58+K58</f>
        <v>0</v>
      </c>
    </row>
    <row r="59" spans="1:18">
      <c r="B59" s="9" t="s">
        <v>14</v>
      </c>
      <c r="C59" s="10">
        <v>2</v>
      </c>
      <c r="D59" s="10">
        <v>500</v>
      </c>
      <c r="E59" s="10"/>
      <c r="F59" s="102"/>
      <c r="G59" s="102"/>
      <c r="H59" s="102"/>
      <c r="I59" s="10"/>
      <c r="J59" s="10"/>
      <c r="K59" s="10"/>
      <c r="L59" s="18">
        <f t="shared" si="4"/>
        <v>500</v>
      </c>
      <c r="M59" s="11">
        <f t="shared" si="4"/>
        <v>0</v>
      </c>
    </row>
    <row r="60" spans="1:18">
      <c r="B60" s="9" t="s">
        <v>15</v>
      </c>
      <c r="C60" s="10">
        <v>3</v>
      </c>
      <c r="D60" s="10">
        <v>750</v>
      </c>
      <c r="E60" s="10"/>
      <c r="F60" s="102"/>
      <c r="G60" s="102"/>
      <c r="H60" s="102"/>
      <c r="I60" s="10"/>
      <c r="J60" s="10"/>
      <c r="K60" s="10"/>
      <c r="L60" s="18">
        <f t="shared" si="4"/>
        <v>750</v>
      </c>
      <c r="M60" s="11">
        <f t="shared" si="4"/>
        <v>0</v>
      </c>
    </row>
    <row r="61" spans="1:18">
      <c r="B61" s="9" t="s">
        <v>16</v>
      </c>
      <c r="C61" s="10">
        <v>3</v>
      </c>
      <c r="D61" s="10">
        <v>750</v>
      </c>
      <c r="E61" s="10"/>
      <c r="F61" s="102"/>
      <c r="G61" s="102"/>
      <c r="H61" s="102"/>
      <c r="I61" s="10"/>
      <c r="J61" s="10"/>
      <c r="K61" s="10"/>
      <c r="L61" s="18">
        <f t="shared" si="4"/>
        <v>750</v>
      </c>
      <c r="M61" s="11">
        <f t="shared" si="4"/>
        <v>0</v>
      </c>
    </row>
    <row r="62" spans="1:18">
      <c r="B62" s="9" t="s">
        <v>17</v>
      </c>
      <c r="C62" s="10">
        <v>3</v>
      </c>
      <c r="D62" s="10">
        <v>750</v>
      </c>
      <c r="E62" s="10"/>
      <c r="F62" s="102"/>
      <c r="G62" s="102"/>
      <c r="H62" s="102"/>
      <c r="I62" s="10"/>
      <c r="J62" s="10"/>
      <c r="K62" s="10"/>
      <c r="L62" s="18">
        <f t="shared" si="4"/>
        <v>750</v>
      </c>
      <c r="M62" s="11">
        <f t="shared" si="4"/>
        <v>0</v>
      </c>
    </row>
    <row r="63" spans="1:18">
      <c r="B63" s="9" t="s">
        <v>18</v>
      </c>
      <c r="C63" s="10">
        <v>3</v>
      </c>
      <c r="D63" s="10">
        <v>750</v>
      </c>
      <c r="E63" s="10"/>
      <c r="F63" s="102"/>
      <c r="G63" s="102"/>
      <c r="H63" s="102"/>
      <c r="I63" s="10"/>
      <c r="J63" s="10"/>
      <c r="K63" s="10"/>
      <c r="L63" s="18">
        <f t="shared" si="4"/>
        <v>750</v>
      </c>
      <c r="M63" s="11">
        <f t="shared" si="4"/>
        <v>0</v>
      </c>
    </row>
    <row r="64" spans="1:18" ht="15.75" thickBot="1">
      <c r="B64" s="21" t="s">
        <v>19</v>
      </c>
      <c r="C64" s="10"/>
      <c r="D64" s="10"/>
      <c r="E64" s="10"/>
      <c r="F64" s="103"/>
      <c r="G64" s="103"/>
      <c r="H64" s="103"/>
      <c r="I64" s="10"/>
      <c r="J64" s="10"/>
      <c r="K64" s="10"/>
      <c r="L64" s="19">
        <f t="shared" si="4"/>
        <v>0</v>
      </c>
      <c r="M64" s="20">
        <f t="shared" si="4"/>
        <v>0</v>
      </c>
    </row>
    <row r="65" spans="1:18" ht="15.75" thickBot="1">
      <c r="B65" s="13" t="s">
        <v>6</v>
      </c>
      <c r="C65" s="14"/>
      <c r="D65" s="14">
        <f t="shared" ref="D65:L65" si="5">SUM(D53:D64)</f>
        <v>6500</v>
      </c>
      <c r="E65" s="14">
        <f t="shared" si="5"/>
        <v>0</v>
      </c>
      <c r="F65" s="14">
        <f t="shared" si="5"/>
        <v>0</v>
      </c>
      <c r="G65" s="14">
        <f t="shared" si="5"/>
        <v>0</v>
      </c>
      <c r="H65" s="14">
        <f t="shared" si="5"/>
        <v>0</v>
      </c>
      <c r="I65" s="14"/>
      <c r="J65" s="14">
        <f t="shared" si="5"/>
        <v>0</v>
      </c>
      <c r="K65" s="14">
        <f t="shared" si="5"/>
        <v>0</v>
      </c>
      <c r="L65" s="14">
        <f t="shared" si="5"/>
        <v>6500</v>
      </c>
      <c r="M65" s="15">
        <f>SUM(M53:M64)</f>
        <v>0</v>
      </c>
    </row>
    <row r="66" spans="1:18" ht="15.75" thickBot="1"/>
    <row r="67" spans="1:18" s="3" customFormat="1" ht="48.75" customHeight="1" thickBot="1">
      <c r="A67" s="1"/>
      <c r="B67" s="104" t="s">
        <v>34</v>
      </c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6"/>
    </row>
    <row r="68" spans="1:18" s="3" customFormat="1" ht="24" customHeight="1" thickBot="1">
      <c r="A68" s="1"/>
      <c r="B68" s="107" t="s">
        <v>33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9"/>
      <c r="P68" s="4"/>
    </row>
    <row r="69" spans="1:18" s="5" customFormat="1" ht="15.75" thickBot="1">
      <c r="B69" s="26">
        <v>1</v>
      </c>
      <c r="C69" s="27">
        <v>2</v>
      </c>
      <c r="D69" s="27">
        <v>3</v>
      </c>
      <c r="E69" s="27">
        <v>4</v>
      </c>
      <c r="F69" s="27">
        <v>5</v>
      </c>
      <c r="G69" s="27">
        <v>6</v>
      </c>
      <c r="H69" s="27">
        <v>7</v>
      </c>
      <c r="I69" s="27">
        <v>8</v>
      </c>
      <c r="J69" s="27">
        <v>9</v>
      </c>
      <c r="K69" s="27">
        <v>10</v>
      </c>
      <c r="L69" s="27">
        <v>11</v>
      </c>
      <c r="M69" s="28">
        <v>12</v>
      </c>
      <c r="N69" s="3"/>
      <c r="O69" s="3"/>
      <c r="P69" s="3"/>
      <c r="Q69" s="3"/>
    </row>
    <row r="70" spans="1:18" s="3" customFormat="1" ht="36" customHeight="1">
      <c r="A70" s="1"/>
      <c r="B70" s="110" t="s">
        <v>21</v>
      </c>
      <c r="C70" s="113" t="s">
        <v>28</v>
      </c>
      <c r="D70" s="114"/>
      <c r="E70" s="115"/>
      <c r="F70" s="113" t="s">
        <v>26</v>
      </c>
      <c r="G70" s="114"/>
      <c r="H70" s="115"/>
      <c r="I70" s="113" t="s">
        <v>29</v>
      </c>
      <c r="J70" s="114"/>
      <c r="K70" s="115"/>
      <c r="L70" s="116" t="s">
        <v>6</v>
      </c>
      <c r="M70" s="117"/>
    </row>
    <row r="71" spans="1:18" s="3" customFormat="1" ht="18.75" customHeight="1">
      <c r="A71" s="1"/>
      <c r="B71" s="111"/>
      <c r="C71" s="122" t="s">
        <v>20</v>
      </c>
      <c r="D71" s="122"/>
      <c r="E71" s="122"/>
      <c r="F71" s="122" t="s">
        <v>5</v>
      </c>
      <c r="G71" s="122"/>
      <c r="H71" s="122"/>
      <c r="I71" s="122" t="s">
        <v>20</v>
      </c>
      <c r="J71" s="122"/>
      <c r="K71" s="122"/>
      <c r="L71" s="118"/>
      <c r="M71" s="119"/>
      <c r="P71" s="16"/>
      <c r="Q71" s="16"/>
      <c r="R71" s="16"/>
    </row>
    <row r="72" spans="1:18" s="3" customFormat="1" ht="36.75" customHeight="1">
      <c r="A72" s="1"/>
      <c r="B72" s="111"/>
      <c r="C72" s="122" t="s">
        <v>0</v>
      </c>
      <c r="D72" s="122" t="s">
        <v>1</v>
      </c>
      <c r="E72" s="122"/>
      <c r="F72" s="122" t="s">
        <v>4</v>
      </c>
      <c r="G72" s="122" t="s">
        <v>7</v>
      </c>
      <c r="H72" s="122"/>
      <c r="I72" s="122" t="s">
        <v>0</v>
      </c>
      <c r="J72" s="122" t="s">
        <v>1</v>
      </c>
      <c r="K72" s="122"/>
      <c r="L72" s="120"/>
      <c r="M72" s="121"/>
      <c r="R72" s="16"/>
    </row>
    <row r="73" spans="1:18" s="3" customFormat="1" ht="20.25" customHeight="1" thickBot="1">
      <c r="A73" s="1"/>
      <c r="B73" s="112"/>
      <c r="C73" s="123"/>
      <c r="D73" s="29" t="s">
        <v>2</v>
      </c>
      <c r="E73" s="29" t="s">
        <v>3</v>
      </c>
      <c r="F73" s="123"/>
      <c r="G73" s="29" t="s">
        <v>2</v>
      </c>
      <c r="H73" s="29" t="s">
        <v>3</v>
      </c>
      <c r="I73" s="123"/>
      <c r="J73" s="29" t="s">
        <v>2</v>
      </c>
      <c r="K73" s="29" t="s">
        <v>3</v>
      </c>
      <c r="L73" s="29" t="s">
        <v>2</v>
      </c>
      <c r="M73" s="30" t="s">
        <v>3</v>
      </c>
      <c r="P73" s="16"/>
      <c r="Q73" s="16"/>
      <c r="R73" s="16"/>
    </row>
    <row r="74" spans="1:18">
      <c r="B74" s="6" t="s">
        <v>8</v>
      </c>
      <c r="C74" s="10"/>
      <c r="D74" s="10"/>
      <c r="E74" s="10"/>
      <c r="F74" s="101"/>
      <c r="G74" s="101"/>
      <c r="H74" s="101"/>
      <c r="I74" s="10"/>
      <c r="J74" s="10"/>
      <c r="K74" s="10"/>
      <c r="L74" s="17">
        <f t="shared" ref="L74:L76" si="6">D74+G74+J74</f>
        <v>0</v>
      </c>
      <c r="M74" s="7">
        <f>E74+H74+K74</f>
        <v>0</v>
      </c>
    </row>
    <row r="75" spans="1:18">
      <c r="B75" s="9" t="s">
        <v>9</v>
      </c>
      <c r="C75" s="10"/>
      <c r="D75" s="10"/>
      <c r="E75" s="10"/>
      <c r="F75" s="102"/>
      <c r="G75" s="102"/>
      <c r="H75" s="102"/>
      <c r="I75" s="10">
        <v>2</v>
      </c>
      <c r="J75" s="10"/>
      <c r="K75" s="10">
        <v>160</v>
      </c>
      <c r="L75" s="18">
        <f t="shared" si="6"/>
        <v>0</v>
      </c>
      <c r="M75" s="11">
        <f t="shared" ref="M75:M77" si="7">E75+H75+K75</f>
        <v>160</v>
      </c>
    </row>
    <row r="76" spans="1:18">
      <c r="B76" s="9" t="s">
        <v>10</v>
      </c>
      <c r="C76" s="10"/>
      <c r="D76" s="10"/>
      <c r="E76" s="10"/>
      <c r="F76" s="102"/>
      <c r="G76" s="102"/>
      <c r="H76" s="102"/>
      <c r="I76" s="10">
        <v>2</v>
      </c>
      <c r="J76" s="10"/>
      <c r="K76" s="10">
        <v>160</v>
      </c>
      <c r="L76" s="18">
        <f t="shared" si="6"/>
        <v>0</v>
      </c>
      <c r="M76" s="11">
        <f t="shared" si="7"/>
        <v>160</v>
      </c>
    </row>
    <row r="77" spans="1:18">
      <c r="B77" s="9" t="s">
        <v>11</v>
      </c>
      <c r="C77" s="10"/>
      <c r="D77" s="10"/>
      <c r="E77" s="10"/>
      <c r="F77" s="102"/>
      <c r="G77" s="102"/>
      <c r="H77" s="102"/>
      <c r="I77" s="10">
        <v>2</v>
      </c>
      <c r="J77" s="10"/>
      <c r="K77" s="10">
        <v>160</v>
      </c>
      <c r="L77" s="18">
        <f>D77+G77+J77</f>
        <v>0</v>
      </c>
      <c r="M77" s="11">
        <f t="shared" si="7"/>
        <v>160</v>
      </c>
    </row>
    <row r="78" spans="1:18">
      <c r="B78" s="9" t="s">
        <v>12</v>
      </c>
      <c r="C78" s="10"/>
      <c r="D78" s="10"/>
      <c r="E78" s="10"/>
      <c r="F78" s="102"/>
      <c r="G78" s="102"/>
      <c r="H78" s="102"/>
      <c r="I78" s="10">
        <v>2</v>
      </c>
      <c r="J78" s="10"/>
      <c r="K78" s="10">
        <v>160</v>
      </c>
      <c r="L78" s="18">
        <f>D78+G78+J78</f>
        <v>0</v>
      </c>
      <c r="M78" s="11">
        <f>E78+H78+K78</f>
        <v>160</v>
      </c>
    </row>
    <row r="79" spans="1:18">
      <c r="B79" s="9" t="s">
        <v>13</v>
      </c>
      <c r="C79" s="10"/>
      <c r="D79" s="10"/>
      <c r="E79" s="10"/>
      <c r="F79" s="102"/>
      <c r="G79" s="102"/>
      <c r="H79" s="102"/>
      <c r="I79" s="10">
        <v>2</v>
      </c>
      <c r="J79" s="10"/>
      <c r="K79" s="10">
        <v>160</v>
      </c>
      <c r="L79" s="18">
        <f>D79+G79+J79</f>
        <v>0</v>
      </c>
      <c r="M79" s="11">
        <f>E79+H79+K79</f>
        <v>160</v>
      </c>
    </row>
    <row r="80" spans="1:18">
      <c r="B80" s="9" t="s">
        <v>14</v>
      </c>
      <c r="C80" s="10"/>
      <c r="D80" s="10"/>
      <c r="E80" s="10"/>
      <c r="F80" s="102"/>
      <c r="G80" s="102"/>
      <c r="H80" s="102"/>
      <c r="I80" s="10">
        <v>2</v>
      </c>
      <c r="J80" s="10"/>
      <c r="K80" s="10">
        <v>160</v>
      </c>
      <c r="L80" s="18">
        <f t="shared" ref="L80:L85" si="8">D80+G80+J80</f>
        <v>0</v>
      </c>
      <c r="M80" s="11">
        <f t="shared" ref="M80:M85" si="9">E80+H80+K80</f>
        <v>160</v>
      </c>
    </row>
    <row r="81" spans="1:18">
      <c r="B81" s="9" t="s">
        <v>15</v>
      </c>
      <c r="C81" s="10"/>
      <c r="D81" s="10"/>
      <c r="E81" s="10"/>
      <c r="F81" s="102"/>
      <c r="G81" s="102"/>
      <c r="H81" s="102"/>
      <c r="I81" s="10">
        <v>2</v>
      </c>
      <c r="J81" s="10"/>
      <c r="K81" s="10">
        <v>160</v>
      </c>
      <c r="L81" s="18">
        <f t="shared" si="8"/>
        <v>0</v>
      </c>
      <c r="M81" s="11">
        <f t="shared" si="9"/>
        <v>160</v>
      </c>
    </row>
    <row r="82" spans="1:18">
      <c r="B82" s="9" t="s">
        <v>16</v>
      </c>
      <c r="C82" s="10"/>
      <c r="D82" s="10"/>
      <c r="E82" s="10"/>
      <c r="F82" s="102"/>
      <c r="G82" s="102"/>
      <c r="H82" s="102"/>
      <c r="I82" s="10">
        <v>2</v>
      </c>
      <c r="J82" s="10"/>
      <c r="K82" s="10">
        <v>160</v>
      </c>
      <c r="L82" s="18">
        <f t="shared" si="8"/>
        <v>0</v>
      </c>
      <c r="M82" s="11">
        <f t="shared" si="9"/>
        <v>160</v>
      </c>
    </row>
    <row r="83" spans="1:18">
      <c r="B83" s="9" t="s">
        <v>17</v>
      </c>
      <c r="C83" s="10"/>
      <c r="D83" s="10"/>
      <c r="E83" s="10"/>
      <c r="F83" s="102"/>
      <c r="G83" s="102"/>
      <c r="H83" s="102"/>
      <c r="I83" s="10">
        <v>2</v>
      </c>
      <c r="J83" s="10"/>
      <c r="K83" s="10">
        <v>160</v>
      </c>
      <c r="L83" s="18">
        <f t="shared" si="8"/>
        <v>0</v>
      </c>
      <c r="M83" s="11">
        <f t="shared" si="9"/>
        <v>160</v>
      </c>
    </row>
    <row r="84" spans="1:18">
      <c r="B84" s="9" t="s">
        <v>18</v>
      </c>
      <c r="C84" s="10"/>
      <c r="D84" s="10"/>
      <c r="E84" s="10"/>
      <c r="F84" s="102"/>
      <c r="G84" s="102"/>
      <c r="H84" s="102"/>
      <c r="I84" s="10">
        <v>2</v>
      </c>
      <c r="J84" s="10"/>
      <c r="K84" s="10">
        <v>160</v>
      </c>
      <c r="L84" s="18">
        <f t="shared" si="8"/>
        <v>0</v>
      </c>
      <c r="M84" s="11">
        <f t="shared" si="9"/>
        <v>160</v>
      </c>
    </row>
    <row r="85" spans="1:18" ht="15.75" thickBot="1">
      <c r="B85" s="21" t="s">
        <v>19</v>
      </c>
      <c r="C85" s="10"/>
      <c r="D85" s="10"/>
      <c r="E85" s="10"/>
      <c r="F85" s="103"/>
      <c r="G85" s="103"/>
      <c r="H85" s="103"/>
      <c r="I85" s="10"/>
      <c r="J85" s="10"/>
      <c r="K85" s="10"/>
      <c r="L85" s="19">
        <f t="shared" si="8"/>
        <v>0</v>
      </c>
      <c r="M85" s="20">
        <f t="shared" si="9"/>
        <v>0</v>
      </c>
    </row>
    <row r="86" spans="1:18" ht="15.75" thickBot="1">
      <c r="B86" s="13" t="s">
        <v>6</v>
      </c>
      <c r="C86" s="14"/>
      <c r="D86" s="14">
        <f t="shared" ref="D86:L86" si="10">SUM(D74:D85)</f>
        <v>0</v>
      </c>
      <c r="E86" s="14">
        <f t="shared" si="10"/>
        <v>0</v>
      </c>
      <c r="F86" s="14">
        <f t="shared" si="10"/>
        <v>0</v>
      </c>
      <c r="G86" s="14">
        <f t="shared" si="10"/>
        <v>0</v>
      </c>
      <c r="H86" s="14">
        <f t="shared" si="10"/>
        <v>0</v>
      </c>
      <c r="I86" s="14"/>
      <c r="J86" s="14">
        <f t="shared" si="10"/>
        <v>0</v>
      </c>
      <c r="K86" s="14">
        <f t="shared" si="10"/>
        <v>1600</v>
      </c>
      <c r="L86" s="14">
        <f t="shared" si="10"/>
        <v>0</v>
      </c>
      <c r="M86" s="15">
        <f>SUM(M74:M85)</f>
        <v>1600</v>
      </c>
    </row>
    <row r="87" spans="1:18" ht="15.75" thickBot="1"/>
    <row r="88" spans="1:18" s="3" customFormat="1" ht="48.75" customHeight="1" thickBot="1">
      <c r="A88" s="1"/>
      <c r="B88" s="104" t="s">
        <v>37</v>
      </c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6"/>
    </row>
    <row r="89" spans="1:18" s="3" customFormat="1" ht="24" customHeight="1" thickBot="1">
      <c r="A89" s="1"/>
      <c r="B89" s="107" t="s">
        <v>36</v>
      </c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9"/>
      <c r="P89" s="4"/>
    </row>
    <row r="90" spans="1:18" s="5" customFormat="1" ht="15.75" thickBot="1">
      <c r="B90" s="26">
        <v>1</v>
      </c>
      <c r="C90" s="27">
        <v>2</v>
      </c>
      <c r="D90" s="27">
        <v>3</v>
      </c>
      <c r="E90" s="27">
        <v>4</v>
      </c>
      <c r="F90" s="27">
        <v>5</v>
      </c>
      <c r="G90" s="27">
        <v>6</v>
      </c>
      <c r="H90" s="27">
        <v>7</v>
      </c>
      <c r="I90" s="27">
        <v>8</v>
      </c>
      <c r="J90" s="27">
        <v>9</v>
      </c>
      <c r="K90" s="27">
        <v>10</v>
      </c>
      <c r="L90" s="27">
        <v>11</v>
      </c>
      <c r="M90" s="28">
        <v>12</v>
      </c>
      <c r="N90" s="3"/>
      <c r="O90" s="3"/>
      <c r="P90" s="3"/>
      <c r="Q90" s="3"/>
    </row>
    <row r="91" spans="1:18" s="3" customFormat="1" ht="36" customHeight="1">
      <c r="A91" s="1"/>
      <c r="B91" s="110" t="s">
        <v>21</v>
      </c>
      <c r="C91" s="113" t="s">
        <v>28</v>
      </c>
      <c r="D91" s="114"/>
      <c r="E91" s="115"/>
      <c r="F91" s="113" t="s">
        <v>26</v>
      </c>
      <c r="G91" s="114"/>
      <c r="H91" s="115"/>
      <c r="I91" s="113" t="s">
        <v>29</v>
      </c>
      <c r="J91" s="114"/>
      <c r="K91" s="115"/>
      <c r="L91" s="116" t="s">
        <v>6</v>
      </c>
      <c r="M91" s="117"/>
    </row>
    <row r="92" spans="1:18" s="3" customFormat="1" ht="18.75" customHeight="1">
      <c r="A92" s="1"/>
      <c r="B92" s="111"/>
      <c r="C92" s="122" t="s">
        <v>20</v>
      </c>
      <c r="D92" s="122"/>
      <c r="E92" s="122"/>
      <c r="F92" s="122" t="s">
        <v>5</v>
      </c>
      <c r="G92" s="122"/>
      <c r="H92" s="122"/>
      <c r="I92" s="122" t="s">
        <v>20</v>
      </c>
      <c r="J92" s="122"/>
      <c r="K92" s="122"/>
      <c r="L92" s="118"/>
      <c r="M92" s="119"/>
      <c r="P92" s="16"/>
      <c r="Q92" s="16"/>
      <c r="R92" s="16"/>
    </row>
    <row r="93" spans="1:18" s="3" customFormat="1" ht="36.75" customHeight="1">
      <c r="A93" s="1"/>
      <c r="B93" s="111"/>
      <c r="C93" s="122" t="s">
        <v>0</v>
      </c>
      <c r="D93" s="122" t="s">
        <v>1</v>
      </c>
      <c r="E93" s="122"/>
      <c r="F93" s="122" t="s">
        <v>4</v>
      </c>
      <c r="G93" s="122" t="s">
        <v>7</v>
      </c>
      <c r="H93" s="122"/>
      <c r="I93" s="122" t="s">
        <v>0</v>
      </c>
      <c r="J93" s="122" t="s">
        <v>1</v>
      </c>
      <c r="K93" s="122"/>
      <c r="L93" s="120"/>
      <c r="M93" s="121"/>
      <c r="R93" s="16"/>
    </row>
    <row r="94" spans="1:18" s="3" customFormat="1" ht="20.25" customHeight="1" thickBot="1">
      <c r="A94" s="1"/>
      <c r="B94" s="112"/>
      <c r="C94" s="123"/>
      <c r="D94" s="31" t="s">
        <v>2</v>
      </c>
      <c r="E94" s="31" t="s">
        <v>3</v>
      </c>
      <c r="F94" s="123"/>
      <c r="G94" s="31" t="s">
        <v>2</v>
      </c>
      <c r="H94" s="31" t="s">
        <v>3</v>
      </c>
      <c r="I94" s="123"/>
      <c r="J94" s="31" t="s">
        <v>2</v>
      </c>
      <c r="K94" s="31" t="s">
        <v>3</v>
      </c>
      <c r="L94" s="31" t="s">
        <v>2</v>
      </c>
      <c r="M94" s="30" t="s">
        <v>3</v>
      </c>
      <c r="P94" s="16"/>
      <c r="Q94" s="16"/>
      <c r="R94" s="16"/>
    </row>
    <row r="95" spans="1:18">
      <c r="B95" s="6" t="s">
        <v>8</v>
      </c>
      <c r="C95" s="10"/>
      <c r="D95" s="10"/>
      <c r="E95" s="10"/>
      <c r="F95" s="101"/>
      <c r="G95" s="101"/>
      <c r="H95" s="101"/>
      <c r="I95" s="10"/>
      <c r="J95" s="10"/>
      <c r="K95" s="10"/>
      <c r="L95" s="17">
        <f t="shared" ref="L95:L97" si="11">D95+G95+J95</f>
        <v>0</v>
      </c>
      <c r="M95" s="7">
        <f>E95+H95+K95</f>
        <v>0</v>
      </c>
    </row>
    <row r="96" spans="1:18">
      <c r="B96" s="9" t="s">
        <v>9</v>
      </c>
      <c r="C96" s="10"/>
      <c r="D96" s="10"/>
      <c r="E96" s="10"/>
      <c r="F96" s="102"/>
      <c r="G96" s="102"/>
      <c r="H96" s="102"/>
      <c r="I96" s="10"/>
      <c r="J96" s="10"/>
      <c r="K96" s="10"/>
      <c r="L96" s="18">
        <f t="shared" si="11"/>
        <v>0</v>
      </c>
      <c r="M96" s="11">
        <f t="shared" ref="M96:M98" si="12">E96+H96+K96</f>
        <v>0</v>
      </c>
    </row>
    <row r="97" spans="2:13">
      <c r="B97" s="9" t="s">
        <v>10</v>
      </c>
      <c r="C97" s="10"/>
      <c r="D97" s="10"/>
      <c r="E97" s="10"/>
      <c r="F97" s="102"/>
      <c r="G97" s="102"/>
      <c r="H97" s="102"/>
      <c r="I97" s="10"/>
      <c r="J97" s="10"/>
      <c r="K97" s="10"/>
      <c r="L97" s="18">
        <f t="shared" si="11"/>
        <v>0</v>
      </c>
      <c r="M97" s="11">
        <f t="shared" si="12"/>
        <v>0</v>
      </c>
    </row>
    <row r="98" spans="2:13">
      <c r="B98" s="9" t="s">
        <v>11</v>
      </c>
      <c r="C98" s="10"/>
      <c r="D98" s="10"/>
      <c r="E98" s="10"/>
      <c r="F98" s="102"/>
      <c r="G98" s="102"/>
      <c r="H98" s="102"/>
      <c r="I98" s="10">
        <v>1</v>
      </c>
      <c r="J98" s="10">
        <v>300</v>
      </c>
      <c r="K98" s="10"/>
      <c r="L98" s="18">
        <f>D98+G98+J98</f>
        <v>300</v>
      </c>
      <c r="M98" s="11">
        <f t="shared" si="12"/>
        <v>0</v>
      </c>
    </row>
    <row r="99" spans="2:13">
      <c r="B99" s="9" t="s">
        <v>12</v>
      </c>
      <c r="C99" s="10"/>
      <c r="D99" s="10"/>
      <c r="E99" s="10"/>
      <c r="F99" s="102"/>
      <c r="G99" s="102"/>
      <c r="H99" s="102"/>
      <c r="I99" s="10">
        <v>1</v>
      </c>
      <c r="J99" s="10">
        <v>300</v>
      </c>
      <c r="K99" s="10"/>
      <c r="L99" s="18">
        <f>D99+G99+J99</f>
        <v>300</v>
      </c>
      <c r="M99" s="11">
        <f>E99+H99+K99</f>
        <v>0</v>
      </c>
    </row>
    <row r="100" spans="2:13">
      <c r="B100" s="9" t="s">
        <v>13</v>
      </c>
      <c r="C100" s="10"/>
      <c r="D100" s="10"/>
      <c r="E100" s="10"/>
      <c r="F100" s="102"/>
      <c r="G100" s="102"/>
      <c r="H100" s="102"/>
      <c r="I100" s="10">
        <v>1</v>
      </c>
      <c r="J100" s="10">
        <v>300</v>
      </c>
      <c r="K100" s="10"/>
      <c r="L100" s="18">
        <f>D100+G100+J100</f>
        <v>300</v>
      </c>
      <c r="M100" s="11">
        <f>E100+H100+K100</f>
        <v>0</v>
      </c>
    </row>
    <row r="101" spans="2:13">
      <c r="B101" s="9" t="s">
        <v>14</v>
      </c>
      <c r="C101" s="10"/>
      <c r="D101" s="10"/>
      <c r="E101" s="10"/>
      <c r="F101" s="102"/>
      <c r="G101" s="102"/>
      <c r="H101" s="102"/>
      <c r="I101" s="10">
        <v>1</v>
      </c>
      <c r="J101" s="10">
        <v>300</v>
      </c>
      <c r="K101" s="10"/>
      <c r="L101" s="18">
        <f t="shared" ref="L101:L106" si="13">D101+G101+J101</f>
        <v>300</v>
      </c>
      <c r="M101" s="11">
        <f t="shared" ref="M101:M106" si="14">E101+H101+K101</f>
        <v>0</v>
      </c>
    </row>
    <row r="102" spans="2:13">
      <c r="B102" s="9" t="s">
        <v>15</v>
      </c>
      <c r="C102" s="10"/>
      <c r="D102" s="10"/>
      <c r="E102" s="10"/>
      <c r="F102" s="102"/>
      <c r="G102" s="102"/>
      <c r="H102" s="102"/>
      <c r="I102" s="10">
        <v>1</v>
      </c>
      <c r="J102" s="10">
        <v>300</v>
      </c>
      <c r="K102" s="10"/>
      <c r="L102" s="18">
        <f t="shared" si="13"/>
        <v>300</v>
      </c>
      <c r="M102" s="11">
        <f t="shared" si="14"/>
        <v>0</v>
      </c>
    </row>
    <row r="103" spans="2:13">
      <c r="B103" s="9" t="s">
        <v>16</v>
      </c>
      <c r="C103" s="10"/>
      <c r="D103" s="10"/>
      <c r="E103" s="10"/>
      <c r="F103" s="102"/>
      <c r="G103" s="102"/>
      <c r="H103" s="102"/>
      <c r="I103" s="10">
        <v>1</v>
      </c>
      <c r="J103" s="10">
        <v>300</v>
      </c>
      <c r="K103" s="10"/>
      <c r="L103" s="18">
        <f t="shared" si="13"/>
        <v>300</v>
      </c>
      <c r="M103" s="11">
        <f t="shared" si="14"/>
        <v>0</v>
      </c>
    </row>
    <row r="104" spans="2:13">
      <c r="B104" s="9" t="s">
        <v>17</v>
      </c>
      <c r="C104" s="10"/>
      <c r="D104" s="10"/>
      <c r="E104" s="10"/>
      <c r="F104" s="102"/>
      <c r="G104" s="102"/>
      <c r="H104" s="102"/>
      <c r="I104" s="10">
        <v>1</v>
      </c>
      <c r="J104" s="10">
        <v>300</v>
      </c>
      <c r="K104" s="10"/>
      <c r="L104" s="18">
        <f t="shared" si="13"/>
        <v>300</v>
      </c>
      <c r="M104" s="11">
        <f t="shared" si="14"/>
        <v>0</v>
      </c>
    </row>
    <row r="105" spans="2:13">
      <c r="B105" s="9" t="s">
        <v>18</v>
      </c>
      <c r="C105" s="10"/>
      <c r="D105" s="10"/>
      <c r="E105" s="10"/>
      <c r="F105" s="102"/>
      <c r="G105" s="102"/>
      <c r="H105" s="102"/>
      <c r="I105" s="10">
        <v>1</v>
      </c>
      <c r="J105" s="10">
        <v>300</v>
      </c>
      <c r="K105" s="10"/>
      <c r="L105" s="18">
        <f t="shared" si="13"/>
        <v>300</v>
      </c>
      <c r="M105" s="11">
        <f t="shared" si="14"/>
        <v>0</v>
      </c>
    </row>
    <row r="106" spans="2:13" ht="15.75" thickBot="1">
      <c r="B106" s="21" t="s">
        <v>19</v>
      </c>
      <c r="C106" s="10"/>
      <c r="D106" s="10"/>
      <c r="E106" s="10"/>
      <c r="F106" s="103"/>
      <c r="G106" s="103"/>
      <c r="H106" s="103"/>
      <c r="I106" s="10"/>
      <c r="J106" s="10"/>
      <c r="K106" s="10"/>
      <c r="L106" s="19">
        <f t="shared" si="13"/>
        <v>0</v>
      </c>
      <c r="M106" s="20">
        <f t="shared" si="14"/>
        <v>0</v>
      </c>
    </row>
    <row r="107" spans="2:13" ht="15.75" thickBot="1">
      <c r="B107" s="13" t="s">
        <v>6</v>
      </c>
      <c r="C107" s="14"/>
      <c r="D107" s="14">
        <f t="shared" ref="D107:H107" si="15">SUM(D95:D106)</f>
        <v>0</v>
      </c>
      <c r="E107" s="14">
        <f t="shared" si="15"/>
        <v>0</v>
      </c>
      <c r="F107" s="14">
        <f t="shared" si="15"/>
        <v>0</v>
      </c>
      <c r="G107" s="14">
        <f t="shared" si="15"/>
        <v>0</v>
      </c>
      <c r="H107" s="14">
        <f t="shared" si="15"/>
        <v>0</v>
      </c>
      <c r="I107" s="14"/>
      <c r="J107" s="14">
        <f t="shared" ref="J107:L107" si="16">SUM(J95:J106)</f>
        <v>2400</v>
      </c>
      <c r="K107" s="14">
        <f t="shared" si="16"/>
        <v>0</v>
      </c>
      <c r="L107" s="14">
        <f t="shared" si="16"/>
        <v>2400</v>
      </c>
      <c r="M107" s="15">
        <f>SUM(M95:M106)</f>
        <v>0</v>
      </c>
    </row>
    <row r="108" spans="2:13" ht="15.75" thickBot="1"/>
    <row r="109" spans="2:13" ht="51.75" customHeight="1" thickBot="1">
      <c r="B109" s="104" t="s">
        <v>38</v>
      </c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6"/>
    </row>
    <row r="110" spans="2:13" ht="15.75" thickBot="1">
      <c r="B110" s="107" t="s">
        <v>36</v>
      </c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9"/>
    </row>
    <row r="111" spans="2:13" ht="15.75" thickBot="1">
      <c r="B111" s="26">
        <v>1</v>
      </c>
      <c r="C111" s="27">
        <v>2</v>
      </c>
      <c r="D111" s="27">
        <v>3</v>
      </c>
      <c r="E111" s="27">
        <v>4</v>
      </c>
      <c r="F111" s="27">
        <v>5</v>
      </c>
      <c r="G111" s="27">
        <v>6</v>
      </c>
      <c r="H111" s="27">
        <v>7</v>
      </c>
      <c r="I111" s="27">
        <v>8</v>
      </c>
      <c r="J111" s="27">
        <v>9</v>
      </c>
      <c r="K111" s="27">
        <v>10</v>
      </c>
      <c r="L111" s="27">
        <v>11</v>
      </c>
      <c r="M111" s="28">
        <v>12</v>
      </c>
    </row>
    <row r="112" spans="2:13">
      <c r="B112" s="110" t="s">
        <v>21</v>
      </c>
      <c r="C112" s="113" t="s">
        <v>28</v>
      </c>
      <c r="D112" s="114"/>
      <c r="E112" s="115"/>
      <c r="F112" s="113" t="s">
        <v>26</v>
      </c>
      <c r="G112" s="114"/>
      <c r="H112" s="115"/>
      <c r="I112" s="113" t="s">
        <v>29</v>
      </c>
      <c r="J112" s="114"/>
      <c r="K112" s="115"/>
      <c r="L112" s="116" t="s">
        <v>6</v>
      </c>
      <c r="M112" s="117"/>
    </row>
    <row r="113" spans="2:13">
      <c r="B113" s="111"/>
      <c r="C113" s="122" t="s">
        <v>20</v>
      </c>
      <c r="D113" s="122"/>
      <c r="E113" s="122"/>
      <c r="F113" s="122" t="s">
        <v>5</v>
      </c>
      <c r="G113" s="122"/>
      <c r="H113" s="122"/>
      <c r="I113" s="122" t="s">
        <v>20</v>
      </c>
      <c r="J113" s="122"/>
      <c r="K113" s="122"/>
      <c r="L113" s="118"/>
      <c r="M113" s="119"/>
    </row>
    <row r="114" spans="2:13">
      <c r="B114" s="111"/>
      <c r="C114" s="122" t="s">
        <v>0</v>
      </c>
      <c r="D114" s="122" t="s">
        <v>1</v>
      </c>
      <c r="E114" s="122"/>
      <c r="F114" s="122" t="s">
        <v>4</v>
      </c>
      <c r="G114" s="122" t="s">
        <v>7</v>
      </c>
      <c r="H114" s="122"/>
      <c r="I114" s="122" t="s">
        <v>0</v>
      </c>
      <c r="J114" s="122" t="s">
        <v>1</v>
      </c>
      <c r="K114" s="122"/>
      <c r="L114" s="120"/>
      <c r="M114" s="121"/>
    </row>
    <row r="115" spans="2:13" ht="15.75" thickBot="1">
      <c r="B115" s="112"/>
      <c r="C115" s="123"/>
      <c r="D115" s="32" t="s">
        <v>2</v>
      </c>
      <c r="E115" s="32" t="s">
        <v>3</v>
      </c>
      <c r="F115" s="123"/>
      <c r="G115" s="32" t="s">
        <v>2</v>
      </c>
      <c r="H115" s="32" t="s">
        <v>3</v>
      </c>
      <c r="I115" s="123"/>
      <c r="J115" s="32" t="s">
        <v>2</v>
      </c>
      <c r="K115" s="32" t="s">
        <v>3</v>
      </c>
      <c r="L115" s="32" t="s">
        <v>2</v>
      </c>
      <c r="M115" s="30" t="s">
        <v>3</v>
      </c>
    </row>
    <row r="116" spans="2:13">
      <c r="B116" s="6" t="s">
        <v>8</v>
      </c>
      <c r="C116" s="10"/>
      <c r="D116" s="10"/>
      <c r="E116" s="10"/>
      <c r="F116" s="101"/>
      <c r="G116" s="101"/>
      <c r="H116" s="101"/>
      <c r="I116" s="10"/>
      <c r="J116" s="10"/>
      <c r="K116" s="10"/>
      <c r="L116" s="17">
        <f t="shared" ref="L116:L118" si="17">D116+G116+J116</f>
        <v>0</v>
      </c>
      <c r="M116" s="7">
        <f>E116+H116+K116</f>
        <v>0</v>
      </c>
    </row>
    <row r="117" spans="2:13">
      <c r="B117" s="9" t="s">
        <v>9</v>
      </c>
      <c r="C117" s="10"/>
      <c r="D117" s="10"/>
      <c r="E117" s="10"/>
      <c r="F117" s="102"/>
      <c r="G117" s="102"/>
      <c r="H117" s="102"/>
      <c r="I117" s="10"/>
      <c r="J117" s="10"/>
      <c r="K117" s="10"/>
      <c r="L117" s="18">
        <f t="shared" si="17"/>
        <v>0</v>
      </c>
      <c r="M117" s="11">
        <f t="shared" ref="M117:M119" si="18">E117+H117+K117</f>
        <v>0</v>
      </c>
    </row>
    <row r="118" spans="2:13">
      <c r="B118" s="9" t="s">
        <v>10</v>
      </c>
      <c r="C118" s="10"/>
      <c r="D118" s="10"/>
      <c r="E118" s="10"/>
      <c r="F118" s="102"/>
      <c r="G118" s="102"/>
      <c r="H118" s="102"/>
      <c r="I118" s="10"/>
      <c r="J118" s="10"/>
      <c r="K118" s="10"/>
      <c r="L118" s="18">
        <f t="shared" si="17"/>
        <v>0</v>
      </c>
      <c r="M118" s="11">
        <f t="shared" si="18"/>
        <v>0</v>
      </c>
    </row>
    <row r="119" spans="2:13">
      <c r="B119" s="9" t="s">
        <v>11</v>
      </c>
      <c r="C119" s="10">
        <v>8</v>
      </c>
      <c r="D119" s="10">
        <v>600</v>
      </c>
      <c r="E119" s="10">
        <f>770+75</f>
        <v>845</v>
      </c>
      <c r="F119" s="102"/>
      <c r="G119" s="102"/>
      <c r="H119" s="102"/>
      <c r="I119" s="10">
        <v>1</v>
      </c>
      <c r="J119" s="10">
        <v>380</v>
      </c>
      <c r="K119" s="10"/>
      <c r="L119" s="18">
        <f>D119+G119+J119</f>
        <v>980</v>
      </c>
      <c r="M119" s="11">
        <f t="shared" si="18"/>
        <v>845</v>
      </c>
    </row>
    <row r="120" spans="2:13">
      <c r="B120" s="9" t="s">
        <v>12</v>
      </c>
      <c r="C120" s="10">
        <v>8</v>
      </c>
      <c r="D120" s="10">
        <v>600</v>
      </c>
      <c r="E120" s="10">
        <v>845</v>
      </c>
      <c r="F120" s="102"/>
      <c r="G120" s="102"/>
      <c r="H120" s="102"/>
      <c r="I120" s="10">
        <v>1</v>
      </c>
      <c r="J120" s="10">
        <v>380</v>
      </c>
      <c r="K120" s="10"/>
      <c r="L120" s="18">
        <f>D120+G120+J120</f>
        <v>980</v>
      </c>
      <c r="M120" s="11">
        <f>E120+H120+K120</f>
        <v>845</v>
      </c>
    </row>
    <row r="121" spans="2:13">
      <c r="B121" s="9" t="s">
        <v>13</v>
      </c>
      <c r="C121" s="10"/>
      <c r="D121" s="10"/>
      <c r="E121" s="10"/>
      <c r="F121" s="102"/>
      <c r="G121" s="102"/>
      <c r="H121" s="102"/>
      <c r="I121" s="10"/>
      <c r="J121" s="10"/>
      <c r="K121" s="10"/>
      <c r="L121" s="18">
        <f>D121+G121+J121</f>
        <v>0</v>
      </c>
      <c r="M121" s="11">
        <f>E121+H121+K121</f>
        <v>0</v>
      </c>
    </row>
    <row r="122" spans="2:13">
      <c r="B122" s="9" t="s">
        <v>14</v>
      </c>
      <c r="C122" s="10"/>
      <c r="D122" s="10"/>
      <c r="E122" s="10"/>
      <c r="F122" s="102"/>
      <c r="G122" s="102"/>
      <c r="H122" s="102"/>
      <c r="I122" s="10"/>
      <c r="J122" s="10"/>
      <c r="K122" s="10"/>
      <c r="L122" s="18">
        <f t="shared" ref="L122:L127" si="19">D122+G122+J122</f>
        <v>0</v>
      </c>
      <c r="M122" s="11">
        <f t="shared" ref="M122:M127" si="20">E122+H122+K122</f>
        <v>0</v>
      </c>
    </row>
    <row r="123" spans="2:13">
      <c r="B123" s="9" t="s">
        <v>15</v>
      </c>
      <c r="C123" s="10"/>
      <c r="D123" s="10"/>
      <c r="E123" s="10"/>
      <c r="F123" s="102"/>
      <c r="G123" s="102"/>
      <c r="H123" s="102"/>
      <c r="I123" s="10"/>
      <c r="J123" s="10"/>
      <c r="K123" s="10"/>
      <c r="L123" s="18">
        <f t="shared" si="19"/>
        <v>0</v>
      </c>
      <c r="M123" s="11">
        <f t="shared" si="20"/>
        <v>0</v>
      </c>
    </row>
    <row r="124" spans="2:13">
      <c r="B124" s="9" t="s">
        <v>16</v>
      </c>
      <c r="C124" s="10"/>
      <c r="D124" s="10"/>
      <c r="E124" s="10"/>
      <c r="F124" s="102"/>
      <c r="G124" s="102"/>
      <c r="H124" s="102"/>
      <c r="I124" s="10"/>
      <c r="J124" s="10"/>
      <c r="K124" s="10"/>
      <c r="L124" s="18">
        <f t="shared" si="19"/>
        <v>0</v>
      </c>
      <c r="M124" s="11">
        <f t="shared" si="20"/>
        <v>0</v>
      </c>
    </row>
    <row r="125" spans="2:13">
      <c r="B125" s="9" t="s">
        <v>17</v>
      </c>
      <c r="C125" s="10"/>
      <c r="D125" s="10"/>
      <c r="E125" s="10"/>
      <c r="F125" s="102"/>
      <c r="G125" s="102"/>
      <c r="H125" s="102"/>
      <c r="I125" s="10"/>
      <c r="J125" s="10"/>
      <c r="K125" s="10"/>
      <c r="L125" s="18">
        <f t="shared" si="19"/>
        <v>0</v>
      </c>
      <c r="M125" s="11">
        <f t="shared" si="20"/>
        <v>0</v>
      </c>
    </row>
    <row r="126" spans="2:13">
      <c r="B126" s="9" t="s">
        <v>18</v>
      </c>
      <c r="C126" s="10"/>
      <c r="D126" s="10"/>
      <c r="E126" s="10"/>
      <c r="F126" s="102"/>
      <c r="G126" s="102"/>
      <c r="H126" s="102"/>
      <c r="I126" s="10"/>
      <c r="J126" s="10"/>
      <c r="K126" s="10"/>
      <c r="L126" s="18">
        <f t="shared" si="19"/>
        <v>0</v>
      </c>
      <c r="M126" s="11">
        <f t="shared" si="20"/>
        <v>0</v>
      </c>
    </row>
    <row r="127" spans="2:13" ht="15.75" thickBot="1">
      <c r="B127" s="21" t="s">
        <v>19</v>
      </c>
      <c r="C127" s="10"/>
      <c r="D127" s="10"/>
      <c r="E127" s="10"/>
      <c r="F127" s="103"/>
      <c r="G127" s="103"/>
      <c r="H127" s="103"/>
      <c r="I127" s="10"/>
      <c r="J127" s="10"/>
      <c r="K127" s="10"/>
      <c r="L127" s="19">
        <f t="shared" si="19"/>
        <v>0</v>
      </c>
      <c r="M127" s="20">
        <f t="shared" si="20"/>
        <v>0</v>
      </c>
    </row>
    <row r="128" spans="2:13" ht="15.75" thickBot="1">
      <c r="B128" s="13" t="s">
        <v>6</v>
      </c>
      <c r="C128" s="14"/>
      <c r="D128" s="14">
        <f t="shared" ref="D128:H128" si="21">SUM(D116:D127)</f>
        <v>1200</v>
      </c>
      <c r="E128" s="14">
        <f t="shared" si="21"/>
        <v>1690</v>
      </c>
      <c r="F128" s="14">
        <f t="shared" si="21"/>
        <v>0</v>
      </c>
      <c r="G128" s="14">
        <f t="shared" si="21"/>
        <v>0</v>
      </c>
      <c r="H128" s="14">
        <f t="shared" si="21"/>
        <v>0</v>
      </c>
      <c r="I128" s="14"/>
      <c r="J128" s="14">
        <f t="shared" ref="J128:L128" si="22">SUM(J116:J127)</f>
        <v>760</v>
      </c>
      <c r="K128" s="14">
        <f t="shared" si="22"/>
        <v>0</v>
      </c>
      <c r="L128" s="14">
        <f t="shared" si="22"/>
        <v>1960</v>
      </c>
      <c r="M128" s="15">
        <f>SUM(M116:M127)</f>
        <v>1690</v>
      </c>
    </row>
    <row r="129" spans="2:13" ht="15.75" thickBot="1"/>
    <row r="130" spans="2:13" ht="39" customHeight="1" thickBot="1">
      <c r="B130" s="104" t="s">
        <v>40</v>
      </c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6"/>
    </row>
    <row r="131" spans="2:13" ht="15.75" thickBot="1">
      <c r="B131" s="107" t="s">
        <v>39</v>
      </c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9"/>
    </row>
    <row r="132" spans="2:13" ht="15.75" thickBot="1">
      <c r="B132" s="26">
        <v>1</v>
      </c>
      <c r="C132" s="27">
        <v>2</v>
      </c>
      <c r="D132" s="27">
        <v>3</v>
      </c>
      <c r="E132" s="27">
        <v>4</v>
      </c>
      <c r="F132" s="27">
        <v>5</v>
      </c>
      <c r="G132" s="27">
        <v>6</v>
      </c>
      <c r="H132" s="27">
        <v>7</v>
      </c>
      <c r="I132" s="27">
        <v>8</v>
      </c>
      <c r="J132" s="27">
        <v>9</v>
      </c>
      <c r="K132" s="27">
        <v>10</v>
      </c>
      <c r="L132" s="27">
        <v>11</v>
      </c>
      <c r="M132" s="28">
        <v>12</v>
      </c>
    </row>
    <row r="133" spans="2:13">
      <c r="B133" s="110" t="s">
        <v>21</v>
      </c>
      <c r="C133" s="113" t="s">
        <v>28</v>
      </c>
      <c r="D133" s="114"/>
      <c r="E133" s="115"/>
      <c r="F133" s="113" t="s">
        <v>26</v>
      </c>
      <c r="G133" s="114"/>
      <c r="H133" s="115"/>
      <c r="I133" s="113" t="s">
        <v>29</v>
      </c>
      <c r="J133" s="114"/>
      <c r="K133" s="115"/>
      <c r="L133" s="116" t="s">
        <v>6</v>
      </c>
      <c r="M133" s="117"/>
    </row>
    <row r="134" spans="2:13">
      <c r="B134" s="111"/>
      <c r="C134" s="122" t="s">
        <v>20</v>
      </c>
      <c r="D134" s="122"/>
      <c r="E134" s="122"/>
      <c r="F134" s="122" t="s">
        <v>5</v>
      </c>
      <c r="G134" s="122"/>
      <c r="H134" s="122"/>
      <c r="I134" s="122" t="s">
        <v>20</v>
      </c>
      <c r="J134" s="122"/>
      <c r="K134" s="122"/>
      <c r="L134" s="118"/>
      <c r="M134" s="119"/>
    </row>
    <row r="135" spans="2:13">
      <c r="B135" s="111"/>
      <c r="C135" s="122" t="s">
        <v>0</v>
      </c>
      <c r="D135" s="122" t="s">
        <v>1</v>
      </c>
      <c r="E135" s="122"/>
      <c r="F135" s="122" t="s">
        <v>4</v>
      </c>
      <c r="G135" s="122" t="s">
        <v>7</v>
      </c>
      <c r="H135" s="122"/>
      <c r="I135" s="122" t="s">
        <v>0</v>
      </c>
      <c r="J135" s="122" t="s">
        <v>1</v>
      </c>
      <c r="K135" s="122"/>
      <c r="L135" s="120"/>
      <c r="M135" s="121"/>
    </row>
    <row r="136" spans="2:13" ht="15.75" thickBot="1">
      <c r="B136" s="112"/>
      <c r="C136" s="123"/>
      <c r="D136" s="33" t="s">
        <v>2</v>
      </c>
      <c r="E136" s="33" t="s">
        <v>3</v>
      </c>
      <c r="F136" s="123"/>
      <c r="G136" s="33" t="s">
        <v>2</v>
      </c>
      <c r="H136" s="33" t="s">
        <v>3</v>
      </c>
      <c r="I136" s="123"/>
      <c r="J136" s="33" t="s">
        <v>2</v>
      </c>
      <c r="K136" s="33" t="s">
        <v>3</v>
      </c>
      <c r="L136" s="33" t="s">
        <v>2</v>
      </c>
      <c r="M136" s="30" t="s">
        <v>3</v>
      </c>
    </row>
    <row r="137" spans="2:13">
      <c r="B137" s="6" t="s">
        <v>8</v>
      </c>
      <c r="C137" s="10"/>
      <c r="D137" s="10"/>
      <c r="E137" s="10"/>
      <c r="F137" s="101"/>
      <c r="G137" s="101"/>
      <c r="H137" s="101"/>
      <c r="I137" s="10"/>
      <c r="J137" s="10"/>
      <c r="K137" s="10"/>
      <c r="L137" s="17">
        <f t="shared" ref="L137:L139" si="23">D137+G137+J137</f>
        <v>0</v>
      </c>
      <c r="M137" s="7">
        <f>E137+H137+K137</f>
        <v>0</v>
      </c>
    </row>
    <row r="138" spans="2:13">
      <c r="B138" s="9" t="s">
        <v>9</v>
      </c>
      <c r="C138" s="10"/>
      <c r="D138" s="10"/>
      <c r="E138" s="10"/>
      <c r="F138" s="102"/>
      <c r="G138" s="102"/>
      <c r="H138" s="102"/>
      <c r="I138" s="10"/>
      <c r="J138" s="10"/>
      <c r="K138" s="10"/>
      <c r="L138" s="18">
        <f t="shared" si="23"/>
        <v>0</v>
      </c>
      <c r="M138" s="11">
        <f t="shared" ref="M138:M140" si="24">E138+H138+K138</f>
        <v>0</v>
      </c>
    </row>
    <row r="139" spans="2:13">
      <c r="B139" s="9" t="s">
        <v>10</v>
      </c>
      <c r="C139" s="10"/>
      <c r="D139" s="10"/>
      <c r="E139" s="10"/>
      <c r="F139" s="102"/>
      <c r="G139" s="102"/>
      <c r="H139" s="102"/>
      <c r="I139" s="10"/>
      <c r="J139" s="10"/>
      <c r="K139" s="10"/>
      <c r="L139" s="18">
        <f t="shared" si="23"/>
        <v>0</v>
      </c>
      <c r="M139" s="11">
        <f t="shared" si="24"/>
        <v>0</v>
      </c>
    </row>
    <row r="140" spans="2:13">
      <c r="B140" s="9" t="s">
        <v>11</v>
      </c>
      <c r="C140" s="10"/>
      <c r="D140" s="10"/>
      <c r="E140" s="10"/>
      <c r="F140" s="102"/>
      <c r="G140" s="102"/>
      <c r="H140" s="102"/>
      <c r="I140" s="10"/>
      <c r="J140" s="10"/>
      <c r="K140" s="10"/>
      <c r="L140" s="18">
        <f>D140+G140+J140</f>
        <v>0</v>
      </c>
      <c r="M140" s="11">
        <f t="shared" si="24"/>
        <v>0</v>
      </c>
    </row>
    <row r="141" spans="2:13">
      <c r="B141" s="9" t="s">
        <v>12</v>
      </c>
      <c r="C141" s="10">
        <v>2</v>
      </c>
      <c r="D141" s="10">
        <v>140</v>
      </c>
      <c r="E141" s="10"/>
      <c r="F141" s="102"/>
      <c r="G141" s="102"/>
      <c r="H141" s="102"/>
      <c r="I141" s="10">
        <v>1</v>
      </c>
      <c r="J141" s="10">
        <v>70</v>
      </c>
      <c r="K141" s="10"/>
      <c r="L141" s="18">
        <f>D141+G141+J141</f>
        <v>210</v>
      </c>
      <c r="M141" s="11">
        <f>E141+H141+K141</f>
        <v>0</v>
      </c>
    </row>
    <row r="142" spans="2:13">
      <c r="B142" s="9" t="s">
        <v>13</v>
      </c>
      <c r="C142" s="10"/>
      <c r="D142" s="10"/>
      <c r="E142" s="10"/>
      <c r="F142" s="102"/>
      <c r="G142" s="102"/>
      <c r="H142" s="102"/>
      <c r="I142" s="10"/>
      <c r="J142" s="10"/>
      <c r="K142" s="10"/>
      <c r="L142" s="18">
        <f>D142+G142+J142</f>
        <v>0</v>
      </c>
      <c r="M142" s="11">
        <f>E142+H142+K142</f>
        <v>0</v>
      </c>
    </row>
    <row r="143" spans="2:13">
      <c r="B143" s="9" t="s">
        <v>14</v>
      </c>
      <c r="C143" s="10"/>
      <c r="D143" s="10"/>
      <c r="E143" s="10"/>
      <c r="F143" s="102"/>
      <c r="G143" s="102"/>
      <c r="H143" s="102"/>
      <c r="I143" s="10"/>
      <c r="J143" s="10"/>
      <c r="K143" s="10"/>
      <c r="L143" s="18">
        <f t="shared" ref="L143:L148" si="25">D143+G143+J143</f>
        <v>0</v>
      </c>
      <c r="M143" s="11">
        <f t="shared" ref="M143:M148" si="26">E143+H143+K143</f>
        <v>0</v>
      </c>
    </row>
    <row r="144" spans="2:13">
      <c r="B144" s="9" t="s">
        <v>15</v>
      </c>
      <c r="C144" s="10"/>
      <c r="D144" s="10"/>
      <c r="E144" s="10"/>
      <c r="F144" s="102"/>
      <c r="G144" s="102"/>
      <c r="H144" s="102"/>
      <c r="I144" s="10"/>
      <c r="J144" s="10"/>
      <c r="K144" s="10"/>
      <c r="L144" s="18">
        <f t="shared" si="25"/>
        <v>0</v>
      </c>
      <c r="M144" s="11">
        <f t="shared" si="26"/>
        <v>0</v>
      </c>
    </row>
    <row r="145" spans="2:13">
      <c r="B145" s="9" t="s">
        <v>16</v>
      </c>
      <c r="C145" s="10"/>
      <c r="D145" s="10"/>
      <c r="E145" s="10"/>
      <c r="F145" s="102"/>
      <c r="G145" s="102"/>
      <c r="H145" s="102"/>
      <c r="I145" s="10"/>
      <c r="J145" s="10"/>
      <c r="K145" s="10"/>
      <c r="L145" s="18">
        <f t="shared" si="25"/>
        <v>0</v>
      </c>
      <c r="M145" s="11">
        <f t="shared" si="26"/>
        <v>0</v>
      </c>
    </row>
    <row r="146" spans="2:13">
      <c r="B146" s="9" t="s">
        <v>17</v>
      </c>
      <c r="C146" s="10"/>
      <c r="D146" s="10"/>
      <c r="E146" s="10"/>
      <c r="F146" s="102"/>
      <c r="G146" s="102"/>
      <c r="H146" s="102"/>
      <c r="I146" s="10"/>
      <c r="J146" s="10"/>
      <c r="K146" s="10"/>
      <c r="L146" s="18">
        <f t="shared" si="25"/>
        <v>0</v>
      </c>
      <c r="M146" s="11">
        <f t="shared" si="26"/>
        <v>0</v>
      </c>
    </row>
    <row r="147" spans="2:13">
      <c r="B147" s="9" t="s">
        <v>18</v>
      </c>
      <c r="C147" s="10"/>
      <c r="D147" s="10"/>
      <c r="E147" s="10"/>
      <c r="F147" s="102"/>
      <c r="G147" s="102"/>
      <c r="H147" s="102"/>
      <c r="I147" s="10"/>
      <c r="J147" s="10"/>
      <c r="K147" s="10"/>
      <c r="L147" s="18">
        <f t="shared" si="25"/>
        <v>0</v>
      </c>
      <c r="M147" s="11">
        <f t="shared" si="26"/>
        <v>0</v>
      </c>
    </row>
    <row r="148" spans="2:13" ht="15.75" thickBot="1">
      <c r="B148" s="21" t="s">
        <v>19</v>
      </c>
      <c r="C148" s="10"/>
      <c r="D148" s="10"/>
      <c r="E148" s="10"/>
      <c r="F148" s="103"/>
      <c r="G148" s="103"/>
      <c r="H148" s="103"/>
      <c r="I148" s="10"/>
      <c r="J148" s="10"/>
      <c r="K148" s="10"/>
      <c r="L148" s="19">
        <f t="shared" si="25"/>
        <v>0</v>
      </c>
      <c r="M148" s="20">
        <f t="shared" si="26"/>
        <v>0</v>
      </c>
    </row>
    <row r="149" spans="2:13" ht="15.75" thickBot="1">
      <c r="B149" s="13" t="s">
        <v>6</v>
      </c>
      <c r="C149" s="14"/>
      <c r="D149" s="14">
        <f t="shared" ref="D149:H149" si="27">SUM(D137:D148)</f>
        <v>140</v>
      </c>
      <c r="E149" s="14">
        <f t="shared" si="27"/>
        <v>0</v>
      </c>
      <c r="F149" s="14">
        <f t="shared" si="27"/>
        <v>0</v>
      </c>
      <c r="G149" s="14">
        <f t="shared" si="27"/>
        <v>0</v>
      </c>
      <c r="H149" s="14">
        <f t="shared" si="27"/>
        <v>0</v>
      </c>
      <c r="I149" s="14"/>
      <c r="J149" s="14">
        <f t="shared" ref="J149:L149" si="28">SUM(J137:J148)</f>
        <v>70</v>
      </c>
      <c r="K149" s="14">
        <f t="shared" si="28"/>
        <v>0</v>
      </c>
      <c r="L149" s="14">
        <f t="shared" si="28"/>
        <v>210</v>
      </c>
      <c r="M149" s="15">
        <f>SUM(M137:M148)</f>
        <v>0</v>
      </c>
    </row>
  </sheetData>
  <autoFilter ref="B6:M6"/>
  <mergeCells count="134">
    <mergeCell ref="F137:F148"/>
    <mergeCell ref="G137:G148"/>
    <mergeCell ref="H137:H148"/>
    <mergeCell ref="B130:M130"/>
    <mergeCell ref="B131:M131"/>
    <mergeCell ref="B133:B136"/>
    <mergeCell ref="C133:E133"/>
    <mergeCell ref="F133:H133"/>
    <mergeCell ref="I133:K133"/>
    <mergeCell ref="L133:M135"/>
    <mergeCell ref="C134:E134"/>
    <mergeCell ref="F134:H134"/>
    <mergeCell ref="I134:K134"/>
    <mergeCell ref="C135:C136"/>
    <mergeCell ref="D135:E135"/>
    <mergeCell ref="F135:F136"/>
    <mergeCell ref="G135:H135"/>
    <mergeCell ref="I135:I136"/>
    <mergeCell ref="J135:K135"/>
    <mergeCell ref="J72:K72"/>
    <mergeCell ref="F53:F64"/>
    <mergeCell ref="G53:G64"/>
    <mergeCell ref="H53:H64"/>
    <mergeCell ref="F116:F127"/>
    <mergeCell ref="G116:G127"/>
    <mergeCell ref="H116:H127"/>
    <mergeCell ref="B109:M109"/>
    <mergeCell ref="B110:M110"/>
    <mergeCell ref="B112:B115"/>
    <mergeCell ref="C112:E112"/>
    <mergeCell ref="F112:H112"/>
    <mergeCell ref="I112:K112"/>
    <mergeCell ref="L112:M114"/>
    <mergeCell ref="C113:E113"/>
    <mergeCell ref="F113:H113"/>
    <mergeCell ref="I113:K113"/>
    <mergeCell ref="C114:C115"/>
    <mergeCell ref="D114:E114"/>
    <mergeCell ref="F114:F115"/>
    <mergeCell ref="G114:H114"/>
    <mergeCell ref="I114:I115"/>
    <mergeCell ref="J114:K114"/>
    <mergeCell ref="B67:M67"/>
    <mergeCell ref="C28:E28"/>
    <mergeCell ref="F28:H28"/>
    <mergeCell ref="I28:K28"/>
    <mergeCell ref="L28:M30"/>
    <mergeCell ref="C29:E29"/>
    <mergeCell ref="F74:F85"/>
    <mergeCell ref="G74:G85"/>
    <mergeCell ref="H74:H85"/>
    <mergeCell ref="B26:M26"/>
    <mergeCell ref="B47:M47"/>
    <mergeCell ref="B68:M68"/>
    <mergeCell ref="B70:B73"/>
    <mergeCell ref="C70:E70"/>
    <mergeCell ref="F70:H70"/>
    <mergeCell ref="I70:K70"/>
    <mergeCell ref="L70:M72"/>
    <mergeCell ref="C71:E71"/>
    <mergeCell ref="F71:H71"/>
    <mergeCell ref="I71:K71"/>
    <mergeCell ref="C72:C73"/>
    <mergeCell ref="D72:E72"/>
    <mergeCell ref="F72:F73"/>
    <mergeCell ref="G72:H72"/>
    <mergeCell ref="I72:I73"/>
    <mergeCell ref="B49:B52"/>
    <mergeCell ref="C49:E49"/>
    <mergeCell ref="F49:H49"/>
    <mergeCell ref="I49:K49"/>
    <mergeCell ref="L49:M51"/>
    <mergeCell ref="C50:E50"/>
    <mergeCell ref="F50:H50"/>
    <mergeCell ref="I50:K50"/>
    <mergeCell ref="C51:C52"/>
    <mergeCell ref="D51:E51"/>
    <mergeCell ref="F51:F52"/>
    <mergeCell ref="G51:H51"/>
    <mergeCell ref="I51:I52"/>
    <mergeCell ref="J51:K51"/>
    <mergeCell ref="F11:F22"/>
    <mergeCell ref="G11:G22"/>
    <mergeCell ref="H11:H22"/>
    <mergeCell ref="I8:K8"/>
    <mergeCell ref="F32:F43"/>
    <mergeCell ref="G32:G43"/>
    <mergeCell ref="H32:H43"/>
    <mergeCell ref="B46:M46"/>
    <mergeCell ref="J9:K9"/>
    <mergeCell ref="B25:M25"/>
    <mergeCell ref="B28:B31"/>
    <mergeCell ref="F29:H29"/>
    <mergeCell ref="I29:K29"/>
    <mergeCell ref="C30:C31"/>
    <mergeCell ref="D30:E30"/>
    <mergeCell ref="F30:F31"/>
    <mergeCell ref="G30:H30"/>
    <mergeCell ref="I30:I31"/>
    <mergeCell ref="J30:K30"/>
    <mergeCell ref="I9:I10"/>
    <mergeCell ref="C9:C10"/>
    <mergeCell ref="D9:E9"/>
    <mergeCell ref="F9:F10"/>
    <mergeCell ref="G9:H9"/>
    <mergeCell ref="B2:M2"/>
    <mergeCell ref="B4:M4"/>
    <mergeCell ref="B7:B10"/>
    <mergeCell ref="C7:E7"/>
    <mergeCell ref="F7:H7"/>
    <mergeCell ref="I7:K7"/>
    <mergeCell ref="C8:E8"/>
    <mergeCell ref="F8:H8"/>
    <mergeCell ref="L7:M9"/>
    <mergeCell ref="B5:M5"/>
    <mergeCell ref="F95:F106"/>
    <mergeCell ref="G95:G106"/>
    <mergeCell ref="H95:H106"/>
    <mergeCell ref="B88:M88"/>
    <mergeCell ref="B89:M89"/>
    <mergeCell ref="B91:B94"/>
    <mergeCell ref="C91:E91"/>
    <mergeCell ref="F91:H91"/>
    <mergeCell ref="I91:K91"/>
    <mergeCell ref="L91:M93"/>
    <mergeCell ref="C92:E92"/>
    <mergeCell ref="F92:H92"/>
    <mergeCell ref="I92:K92"/>
    <mergeCell ref="C93:C94"/>
    <mergeCell ref="D93:E93"/>
    <mergeCell ref="F93:F94"/>
    <mergeCell ref="G93:H93"/>
    <mergeCell ref="I93:I94"/>
    <mergeCell ref="J93:K93"/>
  </mergeCells>
  <pageMargins left="0.2" right="0.2" top="0.5" bottom="0" header="0" footer="0"/>
  <pageSetup paperSize="9" scale="7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P75"/>
  <sheetViews>
    <sheetView tabSelected="1" zoomScale="40" zoomScaleNormal="40" zoomScaleSheetLayoutView="45" workbookViewId="0">
      <pane xSplit="16" ySplit="5" topLeftCell="Q6" activePane="bottomRight" state="frozen"/>
      <selection pane="topRight" activeCell="P1" sqref="P1"/>
      <selection pane="bottomLeft" activeCell="A6" sqref="A6"/>
      <selection pane="bottomRight" activeCell="K84" sqref="K84"/>
    </sheetView>
  </sheetViews>
  <sheetFormatPr defaultColWidth="9.140625" defaultRowHeight="21"/>
  <cols>
    <col min="1" max="1" width="3.85546875" style="35" customWidth="1"/>
    <col min="2" max="2" width="5.5703125" style="99" customWidth="1"/>
    <col min="3" max="3" width="79.28515625" style="100" customWidth="1"/>
    <col min="4" max="4" width="30.140625" style="100" customWidth="1"/>
    <col min="5" max="5" width="19.42578125" style="97" customWidth="1"/>
    <col min="6" max="8" width="19.42578125" style="99" customWidth="1"/>
    <col min="9" max="9" width="44.42578125" style="100" customWidth="1"/>
    <col min="10" max="10" width="37.42578125" style="99" customWidth="1"/>
    <col min="11" max="14" width="32.85546875" style="35" customWidth="1"/>
    <col min="15" max="15" width="28.7109375" style="35" customWidth="1"/>
    <col min="16" max="16384" width="9.140625" style="35"/>
  </cols>
  <sheetData>
    <row r="2" spans="2:16" ht="63" customHeight="1">
      <c r="B2" s="131" t="s">
        <v>41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3"/>
    </row>
    <row r="3" spans="2:16" ht="93.75">
      <c r="B3" s="36" t="s">
        <v>42</v>
      </c>
      <c r="C3" s="37" t="s">
        <v>43</v>
      </c>
      <c r="D3" s="36" t="s">
        <v>44</v>
      </c>
      <c r="E3" s="37" t="s">
        <v>45</v>
      </c>
      <c r="F3" s="36" t="s">
        <v>46</v>
      </c>
      <c r="G3" s="36" t="s">
        <v>47</v>
      </c>
      <c r="H3" s="36" t="s">
        <v>48</v>
      </c>
      <c r="I3" s="36" t="s">
        <v>49</v>
      </c>
      <c r="J3" s="38" t="s">
        <v>50</v>
      </c>
      <c r="K3" s="36" t="s">
        <v>51</v>
      </c>
      <c r="L3" s="36" t="s">
        <v>37</v>
      </c>
      <c r="M3" s="36" t="s">
        <v>52</v>
      </c>
      <c r="N3" s="36" t="s">
        <v>53</v>
      </c>
      <c r="O3" s="36" t="s">
        <v>54</v>
      </c>
    </row>
    <row r="4" spans="2:16">
      <c r="B4" s="39">
        <v>1</v>
      </c>
      <c r="C4" s="40">
        <v>2</v>
      </c>
      <c r="D4" s="40">
        <v>3</v>
      </c>
      <c r="E4" s="41">
        <v>4</v>
      </c>
      <c r="F4" s="40">
        <v>5</v>
      </c>
      <c r="G4" s="40">
        <v>6</v>
      </c>
      <c r="H4" s="39">
        <v>7</v>
      </c>
      <c r="I4" s="40">
        <v>8</v>
      </c>
      <c r="J4" s="40">
        <v>9</v>
      </c>
      <c r="K4" s="39">
        <v>10</v>
      </c>
      <c r="L4" s="39">
        <v>12</v>
      </c>
      <c r="M4" s="40">
        <v>13</v>
      </c>
      <c r="N4" s="39">
        <v>14</v>
      </c>
      <c r="O4" s="40">
        <v>15</v>
      </c>
    </row>
    <row r="5" spans="2:16" s="46" customFormat="1" ht="22.5" customHeight="1">
      <c r="B5" s="42"/>
      <c r="C5" s="43"/>
      <c r="D5" s="43"/>
      <c r="E5" s="44"/>
      <c r="F5" s="42"/>
      <c r="G5" s="42"/>
      <c r="H5" s="42"/>
      <c r="I5" s="43"/>
      <c r="J5" s="42"/>
      <c r="K5" s="42">
        <f>K6+K7+K9+K10+K13+K25+K29+K31+K33+K37+K39+K46+K50+K54+K56+K58+K60+K62+K64+K66+K68+K17+K11+K8</f>
        <v>5740</v>
      </c>
      <c r="L5" s="42">
        <f>L6+L7+L9+L10+L13+L25+L29+L31+L33+L37+L39+L46+L50+L54+L56+L58+L60+L62+L64+L66+L68+L17+L11+L8+L12</f>
        <v>300</v>
      </c>
      <c r="M5" s="42">
        <f>M6+M7+M9+M10+M13+M25+M29+M31+M33+M37+M39+M46+M50+M54+M56+M58+M60+M62+M64+M66+M68+M17+M11+M8</f>
        <v>160</v>
      </c>
      <c r="N5" s="42">
        <f>N6+N7+N9+N10+N13+N25+N29+N31+N33+N37+N39+N46+N50+N54+N56+N58+N60+N62+N64+N66+N68+N17+N11+N8</f>
        <v>500</v>
      </c>
      <c r="O5" s="45">
        <f>O6+O7+O9+O10+O13+O25+O29+O31+O33+O37+O39+O46+O50+O54+O56+O58+O60+O62+O64+O66+O68+O17+O11+O8+O70</f>
        <v>750</v>
      </c>
    </row>
    <row r="6" spans="2:16" s="49" customFormat="1">
      <c r="B6" s="47">
        <v>1</v>
      </c>
      <c r="C6" s="47" t="s">
        <v>55</v>
      </c>
      <c r="D6" s="47" t="s">
        <v>56</v>
      </c>
      <c r="E6" s="48" t="s">
        <v>57</v>
      </c>
      <c r="F6" s="47">
        <v>2011</v>
      </c>
      <c r="G6" s="47" t="s">
        <v>2</v>
      </c>
      <c r="H6" s="47">
        <v>19</v>
      </c>
      <c r="I6" s="47" t="s">
        <v>58</v>
      </c>
      <c r="J6" s="47" t="s">
        <v>59</v>
      </c>
      <c r="K6" s="47">
        <v>450</v>
      </c>
      <c r="L6" s="47"/>
      <c r="M6" s="47"/>
      <c r="N6" s="47"/>
      <c r="O6" s="47"/>
    </row>
    <row r="7" spans="2:16" s="53" customFormat="1" ht="37.5">
      <c r="B7" s="50">
        <v>2</v>
      </c>
      <c r="C7" s="51" t="s">
        <v>60</v>
      </c>
      <c r="D7" s="51" t="s">
        <v>61</v>
      </c>
      <c r="E7" s="52" t="s">
        <v>62</v>
      </c>
      <c r="F7" s="50">
        <v>2010</v>
      </c>
      <c r="G7" s="50" t="s">
        <v>2</v>
      </c>
      <c r="H7" s="50">
        <v>12</v>
      </c>
      <c r="I7" s="51" t="s">
        <v>63</v>
      </c>
      <c r="J7" s="50" t="s">
        <v>64</v>
      </c>
      <c r="K7" s="50">
        <v>200</v>
      </c>
      <c r="L7" s="50"/>
      <c r="M7" s="50"/>
      <c r="N7" s="50"/>
      <c r="O7" s="50"/>
    </row>
    <row r="8" spans="2:16" s="53" customFormat="1" ht="37.5">
      <c r="B8" s="51">
        <v>3</v>
      </c>
      <c r="C8" s="51" t="s">
        <v>60</v>
      </c>
      <c r="D8" s="51" t="s">
        <v>65</v>
      </c>
      <c r="E8" s="52" t="s">
        <v>66</v>
      </c>
      <c r="F8" s="50">
        <v>2012</v>
      </c>
      <c r="G8" s="50" t="s">
        <v>2</v>
      </c>
      <c r="H8" s="50">
        <v>8</v>
      </c>
      <c r="I8" s="51" t="s">
        <v>63</v>
      </c>
      <c r="J8" s="50" t="s">
        <v>67</v>
      </c>
      <c r="K8" s="50">
        <v>200</v>
      </c>
      <c r="L8" s="50"/>
      <c r="M8" s="50"/>
      <c r="N8" s="50"/>
      <c r="O8" s="50"/>
      <c r="P8" s="49"/>
    </row>
    <row r="9" spans="2:16" s="53" customFormat="1" ht="37.5">
      <c r="B9" s="50">
        <v>4</v>
      </c>
      <c r="C9" s="51" t="s">
        <v>60</v>
      </c>
      <c r="D9" s="51" t="s">
        <v>68</v>
      </c>
      <c r="E9" s="52" t="s">
        <v>69</v>
      </c>
      <c r="F9" s="50">
        <v>2011</v>
      </c>
      <c r="G9" s="50" t="s">
        <v>2</v>
      </c>
      <c r="H9" s="50">
        <v>9.8000000000000007</v>
      </c>
      <c r="I9" s="51" t="s">
        <v>63</v>
      </c>
      <c r="J9" s="50" t="s">
        <v>70</v>
      </c>
      <c r="K9" s="50">
        <v>200</v>
      </c>
      <c r="L9" s="50"/>
      <c r="M9" s="50"/>
      <c r="N9" s="50"/>
      <c r="O9" s="50"/>
    </row>
    <row r="10" spans="2:16" s="53" customFormat="1" ht="37.5">
      <c r="B10" s="51">
        <v>5</v>
      </c>
      <c r="C10" s="51" t="s">
        <v>60</v>
      </c>
      <c r="D10" s="51" t="s">
        <v>65</v>
      </c>
      <c r="E10" s="52" t="s">
        <v>71</v>
      </c>
      <c r="F10" s="50">
        <v>2012</v>
      </c>
      <c r="G10" s="50" t="s">
        <v>2</v>
      </c>
      <c r="H10" s="50">
        <v>8</v>
      </c>
      <c r="I10" s="51" t="s">
        <v>63</v>
      </c>
      <c r="J10" s="50" t="s">
        <v>72</v>
      </c>
      <c r="K10" s="50">
        <v>200</v>
      </c>
      <c r="L10" s="50"/>
      <c r="M10" s="50"/>
      <c r="N10" s="50"/>
      <c r="O10" s="50"/>
      <c r="P10" s="49"/>
    </row>
    <row r="11" spans="2:16" s="53" customFormat="1">
      <c r="B11" s="50">
        <v>6</v>
      </c>
      <c r="C11" s="51" t="s">
        <v>73</v>
      </c>
      <c r="D11" s="51" t="s">
        <v>74</v>
      </c>
      <c r="E11" s="52" t="s">
        <v>75</v>
      </c>
      <c r="F11" s="50">
        <v>2012</v>
      </c>
      <c r="G11" s="50" t="s">
        <v>2</v>
      </c>
      <c r="H11" s="50">
        <v>11</v>
      </c>
      <c r="I11" s="51" t="s">
        <v>76</v>
      </c>
      <c r="J11" s="50" t="s">
        <v>77</v>
      </c>
      <c r="K11" s="50">
        <f>200+20</f>
        <v>220</v>
      </c>
      <c r="L11" s="50"/>
      <c r="M11" s="50"/>
      <c r="N11" s="50"/>
      <c r="O11" s="50"/>
    </row>
    <row r="12" spans="2:16" s="53" customFormat="1" ht="56.25">
      <c r="B12" s="54">
        <v>7</v>
      </c>
      <c r="C12" s="54" t="s">
        <v>37</v>
      </c>
      <c r="D12" s="54" t="s">
        <v>78</v>
      </c>
      <c r="E12" s="55" t="s">
        <v>79</v>
      </c>
      <c r="F12" s="56">
        <v>2012</v>
      </c>
      <c r="G12" s="56" t="s">
        <v>2</v>
      </c>
      <c r="H12" s="56">
        <v>13.8</v>
      </c>
      <c r="I12" s="54" t="s">
        <v>80</v>
      </c>
      <c r="J12" s="56" t="s">
        <v>81</v>
      </c>
      <c r="K12" s="56"/>
      <c r="L12" s="56">
        <v>300</v>
      </c>
      <c r="M12" s="56"/>
      <c r="N12" s="56"/>
      <c r="O12" s="56"/>
      <c r="P12" s="49"/>
    </row>
    <row r="13" spans="2:16" ht="18.75">
      <c r="B13" s="127" t="s">
        <v>82</v>
      </c>
      <c r="C13" s="128"/>
      <c r="D13" s="128"/>
      <c r="E13" s="128"/>
      <c r="F13" s="128"/>
      <c r="G13" s="57"/>
      <c r="H13" s="57"/>
      <c r="I13" s="58"/>
      <c r="J13" s="59"/>
      <c r="K13" s="59">
        <f>SUM(K14:K16)</f>
        <v>50</v>
      </c>
      <c r="L13" s="59">
        <f t="shared" ref="L13:O13" si="0">SUM(L14:L16)</f>
        <v>0</v>
      </c>
      <c r="M13" s="59">
        <f t="shared" si="0"/>
        <v>80</v>
      </c>
      <c r="N13" s="59">
        <f t="shared" si="0"/>
        <v>0</v>
      </c>
      <c r="O13" s="59">
        <f t="shared" si="0"/>
        <v>0</v>
      </c>
      <c r="P13" s="53"/>
    </row>
    <row r="14" spans="2:16" ht="30.75" customHeight="1">
      <c r="B14" s="60">
        <v>8</v>
      </c>
      <c r="C14" s="61" t="s">
        <v>83</v>
      </c>
      <c r="D14" s="61" t="s">
        <v>84</v>
      </c>
      <c r="E14" s="62" t="s">
        <v>85</v>
      </c>
      <c r="F14" s="60">
        <v>2005</v>
      </c>
      <c r="G14" s="60" t="s">
        <v>3</v>
      </c>
      <c r="H14" s="60">
        <v>12</v>
      </c>
      <c r="I14" s="61" t="s">
        <v>86</v>
      </c>
      <c r="J14" s="63" t="s">
        <v>87</v>
      </c>
      <c r="K14" s="63">
        <v>0</v>
      </c>
      <c r="L14" s="60"/>
      <c r="M14" s="60"/>
      <c r="N14" s="60"/>
      <c r="O14" s="60"/>
      <c r="P14" s="49"/>
    </row>
    <row r="15" spans="2:16">
      <c r="B15" s="64">
        <v>9</v>
      </c>
      <c r="C15" s="65" t="s">
        <v>83</v>
      </c>
      <c r="D15" s="65" t="s">
        <v>88</v>
      </c>
      <c r="E15" s="66" t="s">
        <v>89</v>
      </c>
      <c r="F15" s="63">
        <v>2008</v>
      </c>
      <c r="G15" s="63" t="s">
        <v>3</v>
      </c>
      <c r="H15" s="63">
        <v>11.2</v>
      </c>
      <c r="I15" s="65" t="s">
        <v>76</v>
      </c>
      <c r="J15" s="63" t="s">
        <v>90</v>
      </c>
      <c r="K15" s="63">
        <v>50</v>
      </c>
      <c r="L15" s="63"/>
      <c r="M15" s="63"/>
      <c r="N15" s="64"/>
      <c r="O15" s="63"/>
      <c r="P15" s="53"/>
    </row>
    <row r="16" spans="2:16">
      <c r="B16" s="64">
        <v>10</v>
      </c>
      <c r="C16" s="65" t="s">
        <v>91</v>
      </c>
      <c r="D16" s="65" t="s">
        <v>92</v>
      </c>
      <c r="E16" s="66" t="s">
        <v>93</v>
      </c>
      <c r="F16" s="63">
        <v>2015</v>
      </c>
      <c r="G16" s="63" t="s">
        <v>3</v>
      </c>
      <c r="H16" s="63">
        <v>10.4</v>
      </c>
      <c r="I16" s="65" t="s">
        <v>94</v>
      </c>
      <c r="J16" s="63" t="s">
        <v>95</v>
      </c>
      <c r="K16" s="63"/>
      <c r="L16" s="63"/>
      <c r="M16" s="63">
        <v>80</v>
      </c>
      <c r="N16" s="64"/>
      <c r="O16" s="63"/>
      <c r="P16" s="49"/>
    </row>
    <row r="17" spans="2:16" ht="18.75">
      <c r="B17" s="127" t="s">
        <v>96</v>
      </c>
      <c r="C17" s="128"/>
      <c r="D17" s="128"/>
      <c r="E17" s="128"/>
      <c r="F17" s="128"/>
      <c r="G17" s="57"/>
      <c r="H17" s="57"/>
      <c r="I17" s="58"/>
      <c r="J17" s="59"/>
      <c r="K17" s="59">
        <f>SUM(K18:K24)</f>
        <v>680</v>
      </c>
      <c r="L17" s="59">
        <f>SUM(L18:L24)</f>
        <v>0</v>
      </c>
      <c r="M17" s="59">
        <f>SUM(M18:M24)</f>
        <v>0</v>
      </c>
      <c r="N17" s="59">
        <f>SUM(N18:N24)</f>
        <v>0</v>
      </c>
      <c r="O17" s="59">
        <f>SUM(O18:O24)</f>
        <v>0</v>
      </c>
      <c r="P17" s="53"/>
    </row>
    <row r="18" spans="2:16">
      <c r="B18" s="64">
        <v>11</v>
      </c>
      <c r="C18" s="67" t="s">
        <v>97</v>
      </c>
      <c r="D18" s="67" t="s">
        <v>98</v>
      </c>
      <c r="E18" s="68" t="s">
        <v>99</v>
      </c>
      <c r="F18" s="64">
        <v>2006</v>
      </c>
      <c r="G18" s="64" t="s">
        <v>3</v>
      </c>
      <c r="H18" s="64">
        <v>11.5</v>
      </c>
      <c r="I18" s="67" t="s">
        <v>96</v>
      </c>
      <c r="J18" s="64" t="s">
        <v>100</v>
      </c>
      <c r="K18" s="64">
        <v>180</v>
      </c>
      <c r="L18" s="64"/>
      <c r="M18" s="64"/>
      <c r="N18" s="64"/>
      <c r="O18" s="64"/>
      <c r="P18" s="49"/>
    </row>
    <row r="19" spans="2:16">
      <c r="B19" s="64">
        <v>12</v>
      </c>
      <c r="C19" s="67" t="s">
        <v>97</v>
      </c>
      <c r="D19" s="67" t="s">
        <v>84</v>
      </c>
      <c r="E19" s="68" t="s">
        <v>101</v>
      </c>
      <c r="F19" s="64">
        <v>2005</v>
      </c>
      <c r="G19" s="64" t="s">
        <v>3</v>
      </c>
      <c r="H19" s="64">
        <v>12</v>
      </c>
      <c r="I19" s="67" t="s">
        <v>96</v>
      </c>
      <c r="J19" s="64" t="s">
        <v>100</v>
      </c>
      <c r="K19" s="63">
        <f>70+130</f>
        <v>200</v>
      </c>
      <c r="L19" s="64"/>
      <c r="M19" s="64"/>
      <c r="N19" s="64"/>
      <c r="O19" s="64"/>
      <c r="P19" s="53"/>
    </row>
    <row r="20" spans="2:16">
      <c r="B20" s="50">
        <v>13</v>
      </c>
      <c r="C20" s="65" t="s">
        <v>97</v>
      </c>
      <c r="D20" s="51" t="s">
        <v>102</v>
      </c>
      <c r="E20" s="52" t="s">
        <v>103</v>
      </c>
      <c r="F20" s="50">
        <v>2012</v>
      </c>
      <c r="G20" s="50" t="s">
        <v>2</v>
      </c>
      <c r="H20" s="50">
        <v>7</v>
      </c>
      <c r="I20" s="67" t="s">
        <v>96</v>
      </c>
      <c r="J20" s="63" t="s">
        <v>100</v>
      </c>
      <c r="K20" s="50">
        <v>140</v>
      </c>
      <c r="L20" s="50"/>
      <c r="M20" s="50"/>
      <c r="N20" s="50"/>
      <c r="O20" s="50"/>
      <c r="P20" s="53"/>
    </row>
    <row r="21" spans="2:16">
      <c r="B21" s="64">
        <v>14</v>
      </c>
      <c r="C21" s="67" t="s">
        <v>97</v>
      </c>
      <c r="D21" s="67" t="s">
        <v>104</v>
      </c>
      <c r="E21" s="68" t="s">
        <v>105</v>
      </c>
      <c r="F21" s="64">
        <v>2003</v>
      </c>
      <c r="G21" s="64" t="s">
        <v>2</v>
      </c>
      <c r="H21" s="64">
        <v>14</v>
      </c>
      <c r="I21" s="67" t="s">
        <v>96</v>
      </c>
      <c r="J21" s="64" t="s">
        <v>106</v>
      </c>
      <c r="K21" s="64">
        <v>20</v>
      </c>
      <c r="L21" s="64"/>
      <c r="M21" s="64"/>
      <c r="N21" s="64"/>
      <c r="O21" s="64"/>
      <c r="P21" s="49"/>
    </row>
    <row r="22" spans="2:16">
      <c r="B22" s="64">
        <v>15</v>
      </c>
      <c r="C22" s="67" t="s">
        <v>97</v>
      </c>
      <c r="D22" s="67" t="s">
        <v>56</v>
      </c>
      <c r="E22" s="68" t="s">
        <v>107</v>
      </c>
      <c r="F22" s="64">
        <v>2011</v>
      </c>
      <c r="G22" s="64" t="s">
        <v>2</v>
      </c>
      <c r="H22" s="64">
        <v>19</v>
      </c>
      <c r="I22" s="67" t="s">
        <v>96</v>
      </c>
      <c r="J22" s="64" t="s">
        <v>106</v>
      </c>
      <c r="K22" s="64">
        <f>220-130</f>
        <v>90</v>
      </c>
      <c r="L22" s="64"/>
      <c r="M22" s="64"/>
      <c r="N22" s="64"/>
      <c r="O22" s="64"/>
      <c r="P22" s="53"/>
    </row>
    <row r="23" spans="2:16">
      <c r="B23" s="64">
        <v>16</v>
      </c>
      <c r="C23" s="67" t="s">
        <v>97</v>
      </c>
      <c r="D23" s="67" t="s">
        <v>88</v>
      </c>
      <c r="E23" s="68" t="s">
        <v>108</v>
      </c>
      <c r="F23" s="64">
        <v>2008</v>
      </c>
      <c r="G23" s="64" t="s">
        <v>3</v>
      </c>
      <c r="H23" s="64">
        <v>11.2</v>
      </c>
      <c r="I23" s="67" t="s">
        <v>96</v>
      </c>
      <c r="J23" s="64" t="s">
        <v>109</v>
      </c>
      <c r="K23" s="64">
        <v>50</v>
      </c>
      <c r="L23" s="64"/>
      <c r="M23" s="64"/>
      <c r="N23" s="64"/>
      <c r="O23" s="64"/>
      <c r="P23" s="49"/>
    </row>
    <row r="24" spans="2:16">
      <c r="B24" s="64">
        <v>17</v>
      </c>
      <c r="C24" s="67" t="s">
        <v>97</v>
      </c>
      <c r="D24" s="67" t="s">
        <v>110</v>
      </c>
      <c r="E24" s="68" t="s">
        <v>111</v>
      </c>
      <c r="F24" s="64">
        <v>2001</v>
      </c>
      <c r="G24" s="64" t="s">
        <v>2</v>
      </c>
      <c r="H24" s="64">
        <v>9.8000000000000007</v>
      </c>
      <c r="I24" s="67" t="s">
        <v>96</v>
      </c>
      <c r="J24" s="64" t="s">
        <v>106</v>
      </c>
      <c r="K24" s="64">
        <v>0</v>
      </c>
      <c r="L24" s="64"/>
      <c r="M24" s="64"/>
      <c r="N24" s="64"/>
      <c r="O24" s="64"/>
      <c r="P24" s="53"/>
    </row>
    <row r="25" spans="2:16" ht="18.75">
      <c r="B25" s="127" t="s">
        <v>112</v>
      </c>
      <c r="C25" s="128"/>
      <c r="D25" s="128"/>
      <c r="E25" s="128"/>
      <c r="F25" s="128"/>
      <c r="G25" s="57"/>
      <c r="H25" s="57"/>
      <c r="I25" s="58"/>
      <c r="J25" s="59"/>
      <c r="K25" s="59">
        <f t="shared" ref="K25:O25" si="1">K26+K27+K28</f>
        <v>420</v>
      </c>
      <c r="L25" s="59">
        <f t="shared" si="1"/>
        <v>0</v>
      </c>
      <c r="M25" s="59">
        <f t="shared" si="1"/>
        <v>0</v>
      </c>
      <c r="N25" s="59">
        <f t="shared" si="1"/>
        <v>0</v>
      </c>
      <c r="O25" s="59">
        <f t="shared" si="1"/>
        <v>0</v>
      </c>
      <c r="P25" s="53"/>
    </row>
    <row r="26" spans="2:16" ht="37.5">
      <c r="B26" s="60">
        <v>18</v>
      </c>
      <c r="C26" s="61" t="s">
        <v>113</v>
      </c>
      <c r="D26" s="61" t="s">
        <v>65</v>
      </c>
      <c r="E26" s="62" t="s">
        <v>114</v>
      </c>
      <c r="F26" s="60">
        <v>2012</v>
      </c>
      <c r="G26" s="60" t="s">
        <v>2</v>
      </c>
      <c r="H26" s="60">
        <v>8</v>
      </c>
      <c r="I26" s="61" t="s">
        <v>76</v>
      </c>
      <c r="J26" s="60" t="s">
        <v>115</v>
      </c>
      <c r="K26" s="60">
        <v>140</v>
      </c>
      <c r="L26" s="60"/>
      <c r="M26" s="60"/>
      <c r="N26" s="60"/>
      <c r="O26" s="60"/>
      <c r="P26" s="49"/>
    </row>
    <row r="27" spans="2:16" ht="37.5">
      <c r="B27" s="64">
        <v>19</v>
      </c>
      <c r="C27" s="67" t="s">
        <v>116</v>
      </c>
      <c r="D27" s="67" t="s">
        <v>65</v>
      </c>
      <c r="E27" s="68" t="s">
        <v>117</v>
      </c>
      <c r="F27" s="64">
        <v>2012</v>
      </c>
      <c r="G27" s="64" t="s">
        <v>2</v>
      </c>
      <c r="H27" s="64">
        <v>8</v>
      </c>
      <c r="I27" s="67" t="s">
        <v>76</v>
      </c>
      <c r="J27" s="64" t="s">
        <v>118</v>
      </c>
      <c r="K27" s="64">
        <v>130</v>
      </c>
      <c r="L27" s="64"/>
      <c r="M27" s="64"/>
      <c r="N27" s="64"/>
      <c r="O27" s="64"/>
      <c r="P27" s="53"/>
    </row>
    <row r="28" spans="2:16" s="72" customFormat="1">
      <c r="B28" s="69">
        <v>20</v>
      </c>
      <c r="C28" s="70" t="s">
        <v>119</v>
      </c>
      <c r="D28" s="70" t="s">
        <v>102</v>
      </c>
      <c r="E28" s="71" t="s">
        <v>120</v>
      </c>
      <c r="F28" s="69">
        <v>2012</v>
      </c>
      <c r="G28" s="69" t="s">
        <v>2</v>
      </c>
      <c r="H28" s="69">
        <v>7</v>
      </c>
      <c r="I28" s="70" t="s">
        <v>76</v>
      </c>
      <c r="J28" s="69" t="s">
        <v>121</v>
      </c>
      <c r="K28" s="69">
        <f>130+20</f>
        <v>150</v>
      </c>
      <c r="L28" s="69"/>
      <c r="M28" s="69"/>
      <c r="N28" s="69"/>
      <c r="O28" s="69"/>
      <c r="P28" s="49"/>
    </row>
    <row r="29" spans="2:16" ht="18.75">
      <c r="B29" s="127" t="s">
        <v>122</v>
      </c>
      <c r="C29" s="128"/>
      <c r="D29" s="128"/>
      <c r="E29" s="128"/>
      <c r="F29" s="128"/>
      <c r="G29" s="57"/>
      <c r="H29" s="57"/>
      <c r="I29" s="58"/>
      <c r="J29" s="59"/>
      <c r="K29" s="59">
        <f t="shared" ref="K29:O29" si="2">K30</f>
        <v>140</v>
      </c>
      <c r="L29" s="59">
        <f t="shared" si="2"/>
        <v>0</v>
      </c>
      <c r="M29" s="59">
        <f t="shared" si="2"/>
        <v>0</v>
      </c>
      <c r="N29" s="59">
        <f t="shared" si="2"/>
        <v>0</v>
      </c>
      <c r="O29" s="59">
        <f t="shared" si="2"/>
        <v>0</v>
      </c>
      <c r="P29" s="53"/>
    </row>
    <row r="30" spans="2:16" ht="37.5">
      <c r="B30" s="73">
        <v>21</v>
      </c>
      <c r="C30" s="74" t="s">
        <v>123</v>
      </c>
      <c r="D30" s="74" t="s">
        <v>65</v>
      </c>
      <c r="E30" s="75" t="s">
        <v>124</v>
      </c>
      <c r="F30" s="73">
        <v>2012</v>
      </c>
      <c r="G30" s="73" t="s">
        <v>2</v>
      </c>
      <c r="H30" s="73">
        <v>8</v>
      </c>
      <c r="I30" s="74" t="s">
        <v>76</v>
      </c>
      <c r="J30" s="73" t="s">
        <v>125</v>
      </c>
      <c r="K30" s="73">
        <v>140</v>
      </c>
      <c r="L30" s="73"/>
      <c r="M30" s="73"/>
      <c r="N30" s="73"/>
      <c r="O30" s="73"/>
      <c r="P30" s="49"/>
    </row>
    <row r="31" spans="2:16" ht="18.75">
      <c r="B31" s="127" t="s">
        <v>126</v>
      </c>
      <c r="C31" s="128"/>
      <c r="D31" s="128"/>
      <c r="E31" s="128"/>
      <c r="F31" s="128"/>
      <c r="G31" s="57"/>
      <c r="H31" s="57"/>
      <c r="I31" s="58"/>
      <c r="J31" s="59"/>
      <c r="K31" s="59">
        <f t="shared" ref="K31:O31" si="3">K32</f>
        <v>140</v>
      </c>
      <c r="L31" s="59">
        <f t="shared" si="3"/>
        <v>0</v>
      </c>
      <c r="M31" s="59">
        <f t="shared" si="3"/>
        <v>0</v>
      </c>
      <c r="N31" s="59">
        <f t="shared" si="3"/>
        <v>0</v>
      </c>
      <c r="O31" s="59">
        <f t="shared" si="3"/>
        <v>0</v>
      </c>
      <c r="P31" s="53"/>
    </row>
    <row r="32" spans="2:16" ht="37.5">
      <c r="B32" s="73">
        <v>22</v>
      </c>
      <c r="C32" s="74" t="s">
        <v>127</v>
      </c>
      <c r="D32" s="74" t="s">
        <v>65</v>
      </c>
      <c r="E32" s="76" t="s">
        <v>128</v>
      </c>
      <c r="F32" s="73">
        <v>2012</v>
      </c>
      <c r="G32" s="73" t="s">
        <v>2</v>
      </c>
      <c r="H32" s="73">
        <v>8</v>
      </c>
      <c r="I32" s="74" t="s">
        <v>76</v>
      </c>
      <c r="J32" s="73" t="s">
        <v>129</v>
      </c>
      <c r="K32" s="73">
        <v>140</v>
      </c>
      <c r="L32" s="73"/>
      <c r="M32" s="73"/>
      <c r="N32" s="73"/>
      <c r="O32" s="73"/>
      <c r="P32" s="49"/>
    </row>
    <row r="33" spans="2:16" ht="18.75">
      <c r="B33" s="127" t="s">
        <v>130</v>
      </c>
      <c r="C33" s="128"/>
      <c r="D33" s="128"/>
      <c r="E33" s="128"/>
      <c r="F33" s="128"/>
      <c r="G33" s="57"/>
      <c r="H33" s="57"/>
      <c r="I33" s="58"/>
      <c r="J33" s="59"/>
      <c r="K33" s="59">
        <f t="shared" ref="K33:O33" si="4">K34+K35+K36</f>
        <v>120</v>
      </c>
      <c r="L33" s="59">
        <f t="shared" si="4"/>
        <v>0</v>
      </c>
      <c r="M33" s="59">
        <f t="shared" si="4"/>
        <v>0</v>
      </c>
      <c r="N33" s="59">
        <f t="shared" si="4"/>
        <v>0</v>
      </c>
      <c r="O33" s="59">
        <f t="shared" si="4"/>
        <v>0</v>
      </c>
      <c r="P33" s="53"/>
    </row>
    <row r="34" spans="2:16">
      <c r="B34" s="60">
        <v>23</v>
      </c>
      <c r="C34" s="61" t="s">
        <v>131</v>
      </c>
      <c r="D34" s="61" t="s">
        <v>88</v>
      </c>
      <c r="E34" s="62" t="s">
        <v>132</v>
      </c>
      <c r="F34" s="60">
        <v>2008</v>
      </c>
      <c r="G34" s="60" t="s">
        <v>3</v>
      </c>
      <c r="H34" s="60">
        <v>11.2</v>
      </c>
      <c r="I34" s="61" t="s">
        <v>76</v>
      </c>
      <c r="J34" s="64" t="s">
        <v>133</v>
      </c>
      <c r="K34" s="64">
        <v>80</v>
      </c>
      <c r="L34" s="60"/>
      <c r="M34" s="60"/>
      <c r="N34" s="60"/>
      <c r="O34" s="60"/>
      <c r="P34" s="49"/>
    </row>
    <row r="35" spans="2:16" ht="37.5">
      <c r="B35" s="64">
        <v>24</v>
      </c>
      <c r="C35" s="67" t="s">
        <v>134</v>
      </c>
      <c r="D35" s="67" t="s">
        <v>135</v>
      </c>
      <c r="E35" s="68" t="s">
        <v>136</v>
      </c>
      <c r="F35" s="64">
        <v>2015</v>
      </c>
      <c r="G35" s="64" t="s">
        <v>3</v>
      </c>
      <c r="H35" s="64">
        <v>15</v>
      </c>
      <c r="I35" s="67" t="s">
        <v>137</v>
      </c>
      <c r="J35" s="64" t="s">
        <v>138</v>
      </c>
      <c r="K35" s="64">
        <v>20</v>
      </c>
      <c r="L35" s="64"/>
      <c r="M35" s="64"/>
      <c r="N35" s="64"/>
      <c r="O35" s="64"/>
      <c r="P35" s="53"/>
    </row>
    <row r="36" spans="2:16" ht="37.5">
      <c r="B36" s="77">
        <v>25</v>
      </c>
      <c r="C36" s="78" t="s">
        <v>134</v>
      </c>
      <c r="D36" s="78" t="s">
        <v>139</v>
      </c>
      <c r="E36" s="79" t="s">
        <v>140</v>
      </c>
      <c r="F36" s="77">
        <v>2014</v>
      </c>
      <c r="G36" s="77" t="s">
        <v>3</v>
      </c>
      <c r="H36" s="77">
        <v>15</v>
      </c>
      <c r="I36" s="78" t="s">
        <v>137</v>
      </c>
      <c r="J36" s="64" t="s">
        <v>141</v>
      </c>
      <c r="K36" s="64">
        <v>20</v>
      </c>
      <c r="L36" s="77"/>
      <c r="M36" s="77"/>
      <c r="N36" s="77"/>
      <c r="O36" s="77"/>
      <c r="P36" s="49"/>
    </row>
    <row r="37" spans="2:16" ht="18.75">
      <c r="B37" s="127" t="s">
        <v>142</v>
      </c>
      <c r="C37" s="128"/>
      <c r="D37" s="128"/>
      <c r="E37" s="128"/>
      <c r="F37" s="128"/>
      <c r="G37" s="57"/>
      <c r="H37" s="57"/>
      <c r="I37" s="58"/>
      <c r="J37" s="59"/>
      <c r="K37" s="59">
        <f t="shared" ref="K37:O37" si="5">K38</f>
        <v>140</v>
      </c>
      <c r="L37" s="59">
        <f t="shared" si="5"/>
        <v>0</v>
      </c>
      <c r="M37" s="59">
        <f t="shared" si="5"/>
        <v>0</v>
      </c>
      <c r="N37" s="59">
        <f t="shared" si="5"/>
        <v>0</v>
      </c>
      <c r="O37" s="59">
        <f t="shared" si="5"/>
        <v>0</v>
      </c>
      <c r="P37" s="53"/>
    </row>
    <row r="38" spans="2:16" ht="37.5">
      <c r="B38" s="73">
        <v>26</v>
      </c>
      <c r="C38" s="74" t="s">
        <v>143</v>
      </c>
      <c r="D38" s="74" t="s">
        <v>65</v>
      </c>
      <c r="E38" s="76" t="s">
        <v>144</v>
      </c>
      <c r="F38" s="73">
        <v>2012</v>
      </c>
      <c r="G38" s="73" t="s">
        <v>2</v>
      </c>
      <c r="H38" s="73">
        <v>8</v>
      </c>
      <c r="I38" s="74" t="s">
        <v>76</v>
      </c>
      <c r="J38" s="73" t="s">
        <v>145</v>
      </c>
      <c r="K38" s="73">
        <v>140</v>
      </c>
      <c r="L38" s="73"/>
      <c r="M38" s="73"/>
      <c r="N38" s="73"/>
      <c r="O38" s="73"/>
      <c r="P38" s="49"/>
    </row>
    <row r="39" spans="2:16" ht="18.75">
      <c r="B39" s="127" t="s">
        <v>146</v>
      </c>
      <c r="C39" s="128"/>
      <c r="D39" s="128"/>
      <c r="E39" s="128"/>
      <c r="F39" s="128"/>
      <c r="G39" s="57"/>
      <c r="H39" s="57"/>
      <c r="I39" s="58"/>
      <c r="J39" s="59"/>
      <c r="K39" s="59">
        <f>SUM(K40:K45)</f>
        <v>1400</v>
      </c>
      <c r="L39" s="59">
        <f t="shared" ref="L39:O39" si="6">SUM(L40:L45)</f>
        <v>0</v>
      </c>
      <c r="M39" s="59">
        <f t="shared" si="6"/>
        <v>0</v>
      </c>
      <c r="N39" s="59">
        <f t="shared" si="6"/>
        <v>0</v>
      </c>
      <c r="O39" s="59">
        <f t="shared" si="6"/>
        <v>0</v>
      </c>
      <c r="P39" s="53"/>
    </row>
    <row r="40" spans="2:16" ht="37.5">
      <c r="B40" s="64">
        <v>27</v>
      </c>
      <c r="C40" s="67" t="s">
        <v>147</v>
      </c>
      <c r="D40" s="67" t="s">
        <v>61</v>
      </c>
      <c r="E40" s="68" t="s">
        <v>148</v>
      </c>
      <c r="F40" s="64">
        <v>2011</v>
      </c>
      <c r="G40" s="64" t="s">
        <v>2</v>
      </c>
      <c r="H40" s="64">
        <v>12</v>
      </c>
      <c r="I40" s="67" t="s">
        <v>76</v>
      </c>
      <c r="J40" s="64" t="s">
        <v>149</v>
      </c>
      <c r="K40" s="64">
        <v>160</v>
      </c>
      <c r="L40" s="64"/>
      <c r="M40" s="64"/>
      <c r="N40" s="64"/>
      <c r="O40" s="64"/>
      <c r="P40" s="49"/>
    </row>
    <row r="41" spans="2:16" ht="37.5">
      <c r="B41" s="64">
        <v>28</v>
      </c>
      <c r="C41" s="67" t="s">
        <v>150</v>
      </c>
      <c r="D41" s="67" t="s">
        <v>65</v>
      </c>
      <c r="E41" s="68" t="s">
        <v>151</v>
      </c>
      <c r="F41" s="64">
        <v>2012</v>
      </c>
      <c r="G41" s="64" t="s">
        <v>2</v>
      </c>
      <c r="H41" s="64">
        <v>8</v>
      </c>
      <c r="I41" s="67" t="s">
        <v>76</v>
      </c>
      <c r="J41" s="64" t="s">
        <v>152</v>
      </c>
      <c r="K41" s="64">
        <v>150</v>
      </c>
      <c r="L41" s="64"/>
      <c r="M41" s="64"/>
      <c r="N41" s="64"/>
      <c r="O41" s="64"/>
      <c r="P41" s="53"/>
    </row>
    <row r="42" spans="2:16" ht="37.5">
      <c r="B42" s="64">
        <v>29</v>
      </c>
      <c r="C42" s="67" t="s">
        <v>150</v>
      </c>
      <c r="D42" s="67" t="s">
        <v>65</v>
      </c>
      <c r="E42" s="68" t="s">
        <v>153</v>
      </c>
      <c r="F42" s="64">
        <v>2012</v>
      </c>
      <c r="G42" s="64" t="s">
        <v>2</v>
      </c>
      <c r="H42" s="64">
        <v>8</v>
      </c>
      <c r="I42" s="67" t="s">
        <v>76</v>
      </c>
      <c r="J42" s="64" t="s">
        <v>154</v>
      </c>
      <c r="K42" s="64">
        <v>190</v>
      </c>
      <c r="L42" s="64"/>
      <c r="M42" s="64"/>
      <c r="N42" s="64"/>
      <c r="O42" s="64"/>
      <c r="P42" s="49"/>
    </row>
    <row r="43" spans="2:16" ht="37.5">
      <c r="B43" s="64">
        <v>30</v>
      </c>
      <c r="C43" s="67" t="s">
        <v>155</v>
      </c>
      <c r="D43" s="67" t="s">
        <v>156</v>
      </c>
      <c r="E43" s="68" t="s">
        <v>157</v>
      </c>
      <c r="F43" s="64">
        <v>2013</v>
      </c>
      <c r="G43" s="64" t="s">
        <v>3</v>
      </c>
      <c r="H43" s="64">
        <v>18</v>
      </c>
      <c r="I43" s="67" t="s">
        <v>146</v>
      </c>
      <c r="J43" s="64" t="s">
        <v>158</v>
      </c>
      <c r="K43" s="64">
        <v>450</v>
      </c>
      <c r="L43" s="64"/>
      <c r="M43" s="64"/>
      <c r="N43" s="64"/>
      <c r="O43" s="64"/>
      <c r="P43" s="53"/>
    </row>
    <row r="44" spans="2:16" ht="37.5">
      <c r="B44" s="64">
        <v>31</v>
      </c>
      <c r="C44" s="67" t="s">
        <v>155</v>
      </c>
      <c r="D44" s="67" t="s">
        <v>156</v>
      </c>
      <c r="E44" s="68" t="s">
        <v>159</v>
      </c>
      <c r="F44" s="64">
        <v>2013</v>
      </c>
      <c r="G44" s="64" t="s">
        <v>3</v>
      </c>
      <c r="H44" s="64">
        <v>18</v>
      </c>
      <c r="I44" s="67" t="s">
        <v>146</v>
      </c>
      <c r="J44" s="64" t="s">
        <v>160</v>
      </c>
      <c r="K44" s="64">
        <v>370</v>
      </c>
      <c r="L44" s="64"/>
      <c r="M44" s="64"/>
      <c r="N44" s="64"/>
      <c r="O44" s="64"/>
      <c r="P44" s="49"/>
    </row>
    <row r="45" spans="2:16" ht="37.5">
      <c r="B45" s="77">
        <v>32</v>
      </c>
      <c r="C45" s="78" t="s">
        <v>150</v>
      </c>
      <c r="D45" s="78" t="s">
        <v>88</v>
      </c>
      <c r="E45" s="79" t="s">
        <v>161</v>
      </c>
      <c r="F45" s="77">
        <v>2008</v>
      </c>
      <c r="G45" s="77" t="s">
        <v>3</v>
      </c>
      <c r="H45" s="77">
        <v>11.2</v>
      </c>
      <c r="I45" s="78" t="s">
        <v>76</v>
      </c>
      <c r="J45" s="64" t="s">
        <v>160</v>
      </c>
      <c r="K45" s="64">
        <v>80</v>
      </c>
      <c r="L45" s="77"/>
      <c r="M45" s="77"/>
      <c r="N45" s="77"/>
      <c r="O45" s="77"/>
      <c r="P45" s="53"/>
    </row>
    <row r="46" spans="2:16" ht="18.75">
      <c r="B46" s="127" t="s">
        <v>162</v>
      </c>
      <c r="C46" s="128"/>
      <c r="D46" s="128"/>
      <c r="E46" s="128"/>
      <c r="F46" s="128"/>
      <c r="G46" s="57"/>
      <c r="H46" s="57"/>
      <c r="I46" s="58"/>
      <c r="J46" s="59"/>
      <c r="K46" s="59">
        <f t="shared" ref="K46:O46" si="7">K47+K48+K49</f>
        <v>250</v>
      </c>
      <c r="L46" s="59">
        <f t="shared" si="7"/>
        <v>0</v>
      </c>
      <c r="M46" s="59">
        <f t="shared" si="7"/>
        <v>80</v>
      </c>
      <c r="N46" s="59">
        <f t="shared" si="7"/>
        <v>0</v>
      </c>
      <c r="O46" s="59">
        <f t="shared" si="7"/>
        <v>0</v>
      </c>
      <c r="P46" s="49"/>
    </row>
    <row r="47" spans="2:16" ht="56.25">
      <c r="B47" s="60">
        <v>33</v>
      </c>
      <c r="C47" s="61" t="s">
        <v>163</v>
      </c>
      <c r="D47" s="61" t="s">
        <v>88</v>
      </c>
      <c r="E47" s="62" t="s">
        <v>164</v>
      </c>
      <c r="F47" s="60">
        <v>2008</v>
      </c>
      <c r="G47" s="60" t="s">
        <v>3</v>
      </c>
      <c r="H47" s="60">
        <v>11.2</v>
      </c>
      <c r="I47" s="61" t="s">
        <v>76</v>
      </c>
      <c r="J47" s="60" t="s">
        <v>165</v>
      </c>
      <c r="K47" s="60">
        <v>50</v>
      </c>
      <c r="L47" s="60"/>
      <c r="M47" s="60"/>
      <c r="N47" s="60"/>
      <c r="O47" s="60"/>
      <c r="P47" s="53"/>
    </row>
    <row r="48" spans="2:16" ht="37.5">
      <c r="B48" s="63">
        <v>34</v>
      </c>
      <c r="C48" s="65" t="s">
        <v>162</v>
      </c>
      <c r="D48" s="65" t="s">
        <v>92</v>
      </c>
      <c r="E48" s="66" t="s">
        <v>166</v>
      </c>
      <c r="F48" s="63">
        <v>2015</v>
      </c>
      <c r="G48" s="63" t="s">
        <v>3</v>
      </c>
      <c r="H48" s="63">
        <v>10.4</v>
      </c>
      <c r="I48" s="65" t="s">
        <v>94</v>
      </c>
      <c r="J48" s="64" t="s">
        <v>167</v>
      </c>
      <c r="K48" s="64"/>
      <c r="L48" s="64"/>
      <c r="M48" s="64">
        <v>80</v>
      </c>
      <c r="N48" s="64"/>
      <c r="O48" s="64"/>
      <c r="P48" s="49"/>
    </row>
    <row r="49" spans="2:16" ht="75">
      <c r="B49" s="77">
        <v>35</v>
      </c>
      <c r="C49" s="78" t="s">
        <v>168</v>
      </c>
      <c r="D49" s="78" t="s">
        <v>56</v>
      </c>
      <c r="E49" s="79" t="s">
        <v>169</v>
      </c>
      <c r="F49" s="77">
        <v>2011</v>
      </c>
      <c r="G49" s="77" t="s">
        <v>2</v>
      </c>
      <c r="H49" s="77">
        <v>19</v>
      </c>
      <c r="I49" s="78" t="s">
        <v>76</v>
      </c>
      <c r="J49" s="77" t="s">
        <v>170</v>
      </c>
      <c r="K49" s="77">
        <v>200</v>
      </c>
      <c r="L49" s="77"/>
      <c r="M49" s="77"/>
      <c r="N49" s="77"/>
      <c r="O49" s="77"/>
      <c r="P49" s="53"/>
    </row>
    <row r="50" spans="2:16" ht="18.75">
      <c r="B50" s="127" t="s">
        <v>171</v>
      </c>
      <c r="C50" s="128"/>
      <c r="D50" s="128"/>
      <c r="E50" s="128"/>
      <c r="F50" s="128"/>
      <c r="G50" s="57"/>
      <c r="H50" s="57"/>
      <c r="I50" s="58"/>
      <c r="J50" s="59"/>
      <c r="K50" s="59">
        <f>SUM(K51:K53)</f>
        <v>210</v>
      </c>
      <c r="L50" s="59">
        <f>SUM(L52:L53)</f>
        <v>0</v>
      </c>
      <c r="M50" s="59">
        <f>SUM(M52:M53)</f>
        <v>0</v>
      </c>
      <c r="N50" s="59">
        <f>SUM(N51:N53)</f>
        <v>500</v>
      </c>
      <c r="O50" s="59">
        <f>SUM(O52:O53)</f>
        <v>0</v>
      </c>
      <c r="P50" s="49"/>
    </row>
    <row r="51" spans="2:16">
      <c r="B51" s="80">
        <v>36</v>
      </c>
      <c r="C51" s="81" t="s">
        <v>97</v>
      </c>
      <c r="D51" s="81" t="s">
        <v>172</v>
      </c>
      <c r="E51" s="82" t="s">
        <v>173</v>
      </c>
      <c r="F51" s="80">
        <v>2006</v>
      </c>
      <c r="G51" s="80" t="s">
        <v>3</v>
      </c>
      <c r="H51" s="80">
        <v>10</v>
      </c>
      <c r="I51" s="81" t="s">
        <v>96</v>
      </c>
      <c r="J51" s="80" t="s">
        <v>82</v>
      </c>
      <c r="K51" s="80">
        <v>50</v>
      </c>
      <c r="L51" s="80"/>
      <c r="M51" s="80"/>
      <c r="N51" s="80">
        <v>500</v>
      </c>
      <c r="O51" s="80"/>
      <c r="P51" s="53"/>
    </row>
    <row r="52" spans="2:16">
      <c r="B52" s="83">
        <v>37</v>
      </c>
      <c r="C52" s="84" t="s">
        <v>174</v>
      </c>
      <c r="D52" s="84" t="s">
        <v>84</v>
      </c>
      <c r="E52" s="85" t="s">
        <v>175</v>
      </c>
      <c r="F52" s="83">
        <v>2006</v>
      </c>
      <c r="G52" s="83" t="s">
        <v>3</v>
      </c>
      <c r="H52" s="83">
        <v>13</v>
      </c>
      <c r="I52" s="84" t="s">
        <v>76</v>
      </c>
      <c r="J52" s="83" t="s">
        <v>176</v>
      </c>
      <c r="K52" s="83">
        <v>80</v>
      </c>
      <c r="L52" s="83"/>
      <c r="M52" s="83"/>
      <c r="N52" s="83"/>
      <c r="O52" s="83"/>
      <c r="P52" s="53"/>
    </row>
    <row r="53" spans="2:16" ht="37.5">
      <c r="B53" s="86">
        <v>38</v>
      </c>
      <c r="C53" s="87" t="s">
        <v>177</v>
      </c>
      <c r="D53" s="87" t="s">
        <v>98</v>
      </c>
      <c r="E53" s="88" t="s">
        <v>178</v>
      </c>
      <c r="F53" s="86">
        <v>2008</v>
      </c>
      <c r="G53" s="86" t="s">
        <v>3</v>
      </c>
      <c r="H53" s="86">
        <v>10</v>
      </c>
      <c r="I53" s="87" t="s">
        <v>76</v>
      </c>
      <c r="J53" s="86" t="s">
        <v>179</v>
      </c>
      <c r="K53" s="56">
        <v>80</v>
      </c>
      <c r="L53" s="86"/>
      <c r="M53" s="86"/>
      <c r="N53" s="86"/>
      <c r="O53" s="86"/>
      <c r="P53" s="53"/>
    </row>
    <row r="54" spans="2:16" ht="18.75">
      <c r="B54" s="127" t="s">
        <v>180</v>
      </c>
      <c r="C54" s="128"/>
      <c r="D54" s="128"/>
      <c r="E54" s="128"/>
      <c r="F54" s="128"/>
      <c r="G54" s="57"/>
      <c r="H54" s="57"/>
      <c r="I54" s="58"/>
      <c r="J54" s="59"/>
      <c r="K54" s="59">
        <f t="shared" ref="K54:O54" si="8">K55</f>
        <v>110</v>
      </c>
      <c r="L54" s="59">
        <f t="shared" si="8"/>
        <v>0</v>
      </c>
      <c r="M54" s="59">
        <f t="shared" si="8"/>
        <v>0</v>
      </c>
      <c r="N54" s="59">
        <f t="shared" si="8"/>
        <v>0</v>
      </c>
      <c r="O54" s="59">
        <f t="shared" si="8"/>
        <v>0</v>
      </c>
      <c r="P54" s="49"/>
    </row>
    <row r="55" spans="2:16" ht="56.25">
      <c r="B55" s="73">
        <v>39</v>
      </c>
      <c r="C55" s="74" t="s">
        <v>181</v>
      </c>
      <c r="D55" s="74" t="s">
        <v>182</v>
      </c>
      <c r="E55" s="75" t="s">
        <v>183</v>
      </c>
      <c r="F55" s="73">
        <v>2009</v>
      </c>
      <c r="G55" s="73" t="s">
        <v>3</v>
      </c>
      <c r="H55" s="73">
        <v>12</v>
      </c>
      <c r="I55" s="74" t="s">
        <v>76</v>
      </c>
      <c r="J55" s="64" t="s">
        <v>184</v>
      </c>
      <c r="K55" s="64">
        <v>110</v>
      </c>
      <c r="L55" s="73"/>
      <c r="M55" s="73"/>
      <c r="N55" s="73"/>
      <c r="O55" s="73"/>
      <c r="P55" s="53"/>
    </row>
    <row r="56" spans="2:16" ht="18.75">
      <c r="B56" s="127" t="s">
        <v>185</v>
      </c>
      <c r="C56" s="128"/>
      <c r="D56" s="128"/>
      <c r="E56" s="128"/>
      <c r="F56" s="128"/>
      <c r="G56" s="57"/>
      <c r="H56" s="57"/>
      <c r="I56" s="58"/>
      <c r="J56" s="59"/>
      <c r="K56" s="59">
        <f t="shared" ref="K56:O56" si="9">K57</f>
        <v>80</v>
      </c>
      <c r="L56" s="59">
        <f t="shared" si="9"/>
        <v>0</v>
      </c>
      <c r="M56" s="59">
        <f t="shared" si="9"/>
        <v>0</v>
      </c>
      <c r="N56" s="59">
        <f t="shared" si="9"/>
        <v>0</v>
      </c>
      <c r="O56" s="59">
        <f t="shared" si="9"/>
        <v>0</v>
      </c>
      <c r="P56" s="49"/>
    </row>
    <row r="57" spans="2:16" ht="56.25">
      <c r="B57" s="73">
        <v>40</v>
      </c>
      <c r="C57" s="74" t="s">
        <v>186</v>
      </c>
      <c r="D57" s="74" t="s">
        <v>182</v>
      </c>
      <c r="E57" s="75" t="s">
        <v>187</v>
      </c>
      <c r="F57" s="73">
        <v>2011</v>
      </c>
      <c r="G57" s="73" t="s">
        <v>3</v>
      </c>
      <c r="H57" s="73">
        <v>13</v>
      </c>
      <c r="I57" s="74" t="s">
        <v>76</v>
      </c>
      <c r="J57" s="73" t="s">
        <v>188</v>
      </c>
      <c r="K57" s="73">
        <v>80</v>
      </c>
      <c r="L57" s="73"/>
      <c r="M57" s="73"/>
      <c r="N57" s="73"/>
      <c r="O57" s="73"/>
      <c r="P57" s="53"/>
    </row>
    <row r="58" spans="2:16" ht="18.75">
      <c r="B58" s="127" t="s">
        <v>189</v>
      </c>
      <c r="C58" s="128"/>
      <c r="D58" s="128"/>
      <c r="E58" s="128"/>
      <c r="F58" s="128"/>
      <c r="G58" s="57"/>
      <c r="H58" s="57"/>
      <c r="I58" s="58"/>
      <c r="J58" s="59"/>
      <c r="K58" s="59">
        <f t="shared" ref="K58:O58" si="10">K59</f>
        <v>80</v>
      </c>
      <c r="L58" s="59">
        <f t="shared" si="10"/>
        <v>0</v>
      </c>
      <c r="M58" s="59">
        <f t="shared" si="10"/>
        <v>0</v>
      </c>
      <c r="N58" s="59">
        <f t="shared" si="10"/>
        <v>0</v>
      </c>
      <c r="O58" s="59">
        <f t="shared" si="10"/>
        <v>0</v>
      </c>
      <c r="P58" s="49"/>
    </row>
    <row r="59" spans="2:16" ht="56.25">
      <c r="B59" s="73">
        <v>41</v>
      </c>
      <c r="C59" s="74" t="s">
        <v>190</v>
      </c>
      <c r="D59" s="74" t="s">
        <v>182</v>
      </c>
      <c r="E59" s="75" t="s">
        <v>191</v>
      </c>
      <c r="F59" s="73">
        <v>2011</v>
      </c>
      <c r="G59" s="73" t="s">
        <v>3</v>
      </c>
      <c r="H59" s="73">
        <v>13</v>
      </c>
      <c r="I59" s="74" t="s">
        <v>76</v>
      </c>
      <c r="J59" s="64" t="s">
        <v>192</v>
      </c>
      <c r="K59" s="64">
        <v>80</v>
      </c>
      <c r="L59" s="73"/>
      <c r="M59" s="73"/>
      <c r="N59" s="73"/>
      <c r="O59" s="73"/>
      <c r="P59" s="53"/>
    </row>
    <row r="60" spans="2:16" ht="18.75">
      <c r="B60" s="127" t="s">
        <v>193</v>
      </c>
      <c r="C60" s="128"/>
      <c r="D60" s="128"/>
      <c r="E60" s="128"/>
      <c r="F60" s="128"/>
      <c r="G60" s="57"/>
      <c r="H60" s="57"/>
      <c r="I60" s="58"/>
      <c r="J60" s="59"/>
      <c r="K60" s="59">
        <f t="shared" ref="K60:O60" si="11">K61</f>
        <v>80</v>
      </c>
      <c r="L60" s="59">
        <f t="shared" si="11"/>
        <v>0</v>
      </c>
      <c r="M60" s="59">
        <f t="shared" si="11"/>
        <v>0</v>
      </c>
      <c r="N60" s="59">
        <f t="shared" si="11"/>
        <v>0</v>
      </c>
      <c r="O60" s="59">
        <f t="shared" si="11"/>
        <v>0</v>
      </c>
      <c r="P60" s="49"/>
    </row>
    <row r="61" spans="2:16" s="53" customFormat="1" ht="56.25">
      <c r="B61" s="89">
        <v>42</v>
      </c>
      <c r="C61" s="90" t="s">
        <v>194</v>
      </c>
      <c r="D61" s="90" t="s">
        <v>182</v>
      </c>
      <c r="E61" s="76" t="s">
        <v>195</v>
      </c>
      <c r="F61" s="89">
        <v>2011</v>
      </c>
      <c r="G61" s="89" t="s">
        <v>3</v>
      </c>
      <c r="H61" s="89">
        <v>13</v>
      </c>
      <c r="I61" s="90" t="s">
        <v>76</v>
      </c>
      <c r="J61" s="63" t="s">
        <v>196</v>
      </c>
      <c r="K61" s="63">
        <v>80</v>
      </c>
      <c r="L61" s="89"/>
      <c r="M61" s="89"/>
      <c r="N61" s="89"/>
      <c r="O61" s="89"/>
    </row>
    <row r="62" spans="2:16" ht="18.75">
      <c r="B62" s="127" t="s">
        <v>197</v>
      </c>
      <c r="C62" s="128"/>
      <c r="D62" s="128"/>
      <c r="E62" s="128"/>
      <c r="F62" s="128"/>
      <c r="G62" s="57"/>
      <c r="H62" s="57"/>
      <c r="I62" s="58"/>
      <c r="J62" s="59"/>
      <c r="K62" s="59">
        <f t="shared" ref="K62:O62" si="12">K63</f>
        <v>80</v>
      </c>
      <c r="L62" s="59">
        <f t="shared" si="12"/>
        <v>0</v>
      </c>
      <c r="M62" s="59">
        <f t="shared" si="12"/>
        <v>0</v>
      </c>
      <c r="N62" s="59">
        <f t="shared" si="12"/>
        <v>0</v>
      </c>
      <c r="O62" s="59">
        <f t="shared" si="12"/>
        <v>0</v>
      </c>
      <c r="P62" s="49"/>
    </row>
    <row r="63" spans="2:16" ht="56.25">
      <c r="B63" s="73">
        <v>43</v>
      </c>
      <c r="C63" s="74" t="s">
        <v>198</v>
      </c>
      <c r="D63" s="74" t="s">
        <v>182</v>
      </c>
      <c r="E63" s="75" t="s">
        <v>199</v>
      </c>
      <c r="F63" s="73">
        <v>2011</v>
      </c>
      <c r="G63" s="73" t="s">
        <v>3</v>
      </c>
      <c r="H63" s="73">
        <v>13</v>
      </c>
      <c r="I63" s="74" t="s">
        <v>76</v>
      </c>
      <c r="J63" s="64" t="s">
        <v>200</v>
      </c>
      <c r="K63" s="64">
        <v>80</v>
      </c>
      <c r="L63" s="73"/>
      <c r="M63" s="73"/>
      <c r="N63" s="73"/>
      <c r="O63" s="73"/>
      <c r="P63" s="53"/>
    </row>
    <row r="64" spans="2:16" ht="18.75">
      <c r="B64" s="127" t="s">
        <v>201</v>
      </c>
      <c r="C64" s="128"/>
      <c r="D64" s="128"/>
      <c r="E64" s="128"/>
      <c r="F64" s="128"/>
      <c r="G64" s="57"/>
      <c r="H64" s="57"/>
      <c r="I64" s="58"/>
      <c r="J64" s="59"/>
      <c r="K64" s="59">
        <f t="shared" ref="K64:O64" si="13">K65</f>
        <v>80</v>
      </c>
      <c r="L64" s="59">
        <f t="shared" si="13"/>
        <v>0</v>
      </c>
      <c r="M64" s="59">
        <f t="shared" si="13"/>
        <v>0</v>
      </c>
      <c r="N64" s="59">
        <f t="shared" si="13"/>
        <v>0</v>
      </c>
      <c r="O64" s="59">
        <f t="shared" si="13"/>
        <v>0</v>
      </c>
      <c r="P64" s="49"/>
    </row>
    <row r="65" spans="2:16">
      <c r="B65" s="73">
        <v>44</v>
      </c>
      <c r="C65" s="74" t="s">
        <v>202</v>
      </c>
      <c r="D65" s="74" t="s">
        <v>182</v>
      </c>
      <c r="E65" s="75" t="s">
        <v>203</v>
      </c>
      <c r="F65" s="73">
        <v>2011</v>
      </c>
      <c r="G65" s="73" t="s">
        <v>3</v>
      </c>
      <c r="H65" s="73">
        <v>13</v>
      </c>
      <c r="I65" s="74" t="s">
        <v>76</v>
      </c>
      <c r="J65" s="73" t="s">
        <v>204</v>
      </c>
      <c r="K65" s="73">
        <v>80</v>
      </c>
      <c r="L65" s="73"/>
      <c r="M65" s="73"/>
      <c r="N65" s="73"/>
      <c r="O65" s="73"/>
      <c r="P65" s="53"/>
    </row>
    <row r="66" spans="2:16" ht="18.75">
      <c r="B66" s="127" t="s">
        <v>205</v>
      </c>
      <c r="C66" s="128"/>
      <c r="D66" s="128"/>
      <c r="E66" s="128"/>
      <c r="F66" s="128"/>
      <c r="G66" s="57"/>
      <c r="H66" s="57"/>
      <c r="I66" s="58"/>
      <c r="J66" s="59"/>
      <c r="K66" s="59">
        <f t="shared" ref="K66:O66" si="14">K67</f>
        <v>130</v>
      </c>
      <c r="L66" s="59">
        <f t="shared" si="14"/>
        <v>0</v>
      </c>
      <c r="M66" s="59">
        <f t="shared" si="14"/>
        <v>0</v>
      </c>
      <c r="N66" s="59">
        <f t="shared" si="14"/>
        <v>0</v>
      </c>
      <c r="O66" s="59">
        <f t="shared" si="14"/>
        <v>0</v>
      </c>
      <c r="P66" s="49"/>
    </row>
    <row r="67" spans="2:16" s="53" customFormat="1">
      <c r="B67" s="89">
        <v>45</v>
      </c>
      <c r="C67" s="90" t="s">
        <v>206</v>
      </c>
      <c r="D67" s="90" t="s">
        <v>182</v>
      </c>
      <c r="E67" s="76" t="s">
        <v>207</v>
      </c>
      <c r="F67" s="89">
        <v>2011</v>
      </c>
      <c r="G67" s="89" t="s">
        <v>3</v>
      </c>
      <c r="H67" s="89">
        <v>13</v>
      </c>
      <c r="I67" s="90" t="s">
        <v>76</v>
      </c>
      <c r="J67" s="89" t="s">
        <v>208</v>
      </c>
      <c r="K67" s="89">
        <v>130</v>
      </c>
      <c r="L67" s="89"/>
      <c r="M67" s="89"/>
      <c r="N67" s="89"/>
      <c r="O67" s="89"/>
    </row>
    <row r="68" spans="2:16" ht="18.75">
      <c r="B68" s="127" t="s">
        <v>209</v>
      </c>
      <c r="C68" s="128"/>
      <c r="D68" s="128"/>
      <c r="E68" s="128"/>
      <c r="F68" s="128"/>
      <c r="G68" s="57"/>
      <c r="H68" s="57"/>
      <c r="I68" s="58"/>
      <c r="J68" s="59"/>
      <c r="K68" s="59">
        <f t="shared" ref="K68:O68" si="15">K69</f>
        <v>80</v>
      </c>
      <c r="L68" s="59">
        <f t="shared" si="15"/>
        <v>0</v>
      </c>
      <c r="M68" s="59">
        <f t="shared" si="15"/>
        <v>0</v>
      </c>
      <c r="N68" s="59">
        <f t="shared" si="15"/>
        <v>0</v>
      </c>
      <c r="O68" s="59">
        <f t="shared" si="15"/>
        <v>0</v>
      </c>
      <c r="P68" s="49"/>
    </row>
    <row r="69" spans="2:16">
      <c r="B69" s="73">
        <v>46</v>
      </c>
      <c r="C69" s="74" t="s">
        <v>210</v>
      </c>
      <c r="D69" s="74" t="s">
        <v>182</v>
      </c>
      <c r="E69" s="75" t="s">
        <v>211</v>
      </c>
      <c r="F69" s="73">
        <v>2011</v>
      </c>
      <c r="G69" s="73" t="s">
        <v>3</v>
      </c>
      <c r="H69" s="73">
        <v>13</v>
      </c>
      <c r="I69" s="74" t="s">
        <v>76</v>
      </c>
      <c r="J69" s="64" t="s">
        <v>212</v>
      </c>
      <c r="K69" s="64">
        <v>80</v>
      </c>
      <c r="L69" s="73"/>
      <c r="M69" s="73"/>
      <c r="N69" s="73"/>
      <c r="O69" s="73"/>
      <c r="P69" s="53"/>
    </row>
    <row r="70" spans="2:16" ht="18.75">
      <c r="B70" s="129" t="s">
        <v>213</v>
      </c>
      <c r="C70" s="130"/>
      <c r="D70" s="130"/>
      <c r="E70" s="130"/>
      <c r="F70" s="130"/>
      <c r="G70" s="91"/>
      <c r="H70" s="91"/>
      <c r="I70" s="92"/>
      <c r="J70" s="93"/>
      <c r="K70" s="93">
        <f t="shared" ref="K70:N70" si="16">SUM(K71:K73)</f>
        <v>0</v>
      </c>
      <c r="L70" s="93">
        <f>SUM(L71:L73)</f>
        <v>0</v>
      </c>
      <c r="M70" s="93">
        <f>SUM(M71:M73)</f>
        <v>0</v>
      </c>
      <c r="N70" s="93">
        <f t="shared" si="16"/>
        <v>0</v>
      </c>
      <c r="O70" s="94">
        <f>SUM(O71:O73)</f>
        <v>750</v>
      </c>
      <c r="P70" s="49"/>
    </row>
    <row r="71" spans="2:16" ht="45" customHeight="1">
      <c r="B71" s="80">
        <v>47</v>
      </c>
      <c r="C71" s="81" t="s">
        <v>214</v>
      </c>
      <c r="D71" s="81" t="s">
        <v>215</v>
      </c>
      <c r="E71" s="82" t="s">
        <v>216</v>
      </c>
      <c r="F71" s="80">
        <v>2010</v>
      </c>
      <c r="G71" s="80" t="s">
        <v>2</v>
      </c>
      <c r="H71" s="80">
        <v>17</v>
      </c>
      <c r="I71" s="81" t="s">
        <v>76</v>
      </c>
      <c r="J71" s="80" t="s">
        <v>217</v>
      </c>
      <c r="K71" s="80"/>
      <c r="L71" s="80"/>
      <c r="M71" s="80"/>
      <c r="N71" s="80"/>
      <c r="O71" s="80">
        <v>250</v>
      </c>
      <c r="P71" s="53"/>
    </row>
    <row r="72" spans="2:16" ht="45" customHeight="1">
      <c r="B72" s="83">
        <v>48</v>
      </c>
      <c r="C72" s="84" t="s">
        <v>214</v>
      </c>
      <c r="D72" s="84" t="s">
        <v>218</v>
      </c>
      <c r="E72" s="85" t="s">
        <v>219</v>
      </c>
      <c r="F72" s="83">
        <v>2017</v>
      </c>
      <c r="G72" s="83" t="s">
        <v>2</v>
      </c>
      <c r="H72" s="83">
        <v>5.9</v>
      </c>
      <c r="I72" s="84" t="s">
        <v>76</v>
      </c>
      <c r="J72" s="83" t="s">
        <v>217</v>
      </c>
      <c r="K72" s="83"/>
      <c r="L72" s="83"/>
      <c r="M72" s="83"/>
      <c r="N72" s="83"/>
      <c r="O72" s="83">
        <v>250</v>
      </c>
      <c r="P72" s="49"/>
    </row>
    <row r="73" spans="2:16" ht="51.75" customHeight="1">
      <c r="B73" s="86">
        <v>49</v>
      </c>
      <c r="C73" s="87" t="s">
        <v>214</v>
      </c>
      <c r="D73" s="87" t="s">
        <v>220</v>
      </c>
      <c r="E73" s="88" t="s">
        <v>221</v>
      </c>
      <c r="F73" s="86">
        <v>2010</v>
      </c>
      <c r="G73" s="86" t="s">
        <v>2</v>
      </c>
      <c r="H73" s="86">
        <v>12</v>
      </c>
      <c r="I73" s="87" t="s">
        <v>76</v>
      </c>
      <c r="J73" s="86" t="s">
        <v>222</v>
      </c>
      <c r="K73" s="86"/>
      <c r="L73" s="86"/>
      <c r="M73" s="86"/>
      <c r="N73" s="86"/>
      <c r="O73" s="86">
        <v>250</v>
      </c>
      <c r="P73" s="53"/>
    </row>
    <row r="75" spans="2:16" s="98" customFormat="1" ht="23.25">
      <c r="B75" s="95"/>
      <c r="C75" s="96"/>
      <c r="D75" s="96"/>
      <c r="E75" s="97"/>
      <c r="F75" s="95"/>
      <c r="G75" s="95"/>
      <c r="H75" s="95"/>
      <c r="I75" s="96"/>
      <c r="J75" s="95"/>
    </row>
  </sheetData>
  <autoFilter ref="B5:O73"/>
  <mergeCells count="20">
    <mergeCell ref="B54:F54"/>
    <mergeCell ref="B2:O2"/>
    <mergeCell ref="B13:F13"/>
    <mergeCell ref="B17:F17"/>
    <mergeCell ref="B25:F25"/>
    <mergeCell ref="B29:F29"/>
    <mergeCell ref="B31:F31"/>
    <mergeCell ref="B33:F33"/>
    <mergeCell ref="B37:F37"/>
    <mergeCell ref="B39:F39"/>
    <mergeCell ref="B46:F46"/>
    <mergeCell ref="B50:F50"/>
    <mergeCell ref="B68:F68"/>
    <mergeCell ref="B70:F70"/>
    <mergeCell ref="B56:F56"/>
    <mergeCell ref="B58:F58"/>
    <mergeCell ref="B60:F60"/>
    <mergeCell ref="B62:F62"/>
    <mergeCell ref="B64:F64"/>
    <mergeCell ref="B66:F66"/>
  </mergeCells>
  <pageMargins left="0" right="0" top="0" bottom="0" header="0" footer="0"/>
  <pageSetup paperSize="9" scale="3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საწვავი </vt:lpstr>
      <vt:lpstr>დანართი 1</vt:lpstr>
      <vt:lpstr>'დანართი 1'!Print_Area</vt:lpstr>
      <vt:lpstr>'საწვავი 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Guram Giorgobiani</cp:lastModifiedBy>
  <cp:lastPrinted>2017-11-09T13:59:08Z</cp:lastPrinted>
  <dcterms:created xsi:type="dcterms:W3CDTF">2009-05-14T14:44:41Z</dcterms:created>
  <dcterms:modified xsi:type="dcterms:W3CDTF">2018-01-09T12:57:48Z</dcterms:modified>
</cp:coreProperties>
</file>