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Sheet1!$A$3:$U$79</definedName>
    <definedName name="_xlnm.Print_Area" localSheetId="0">Sheet1!$A$1:$V$89</definedName>
  </definedNames>
  <calcPr calcId="125725"/>
</workbook>
</file>

<file path=xl/calcChain.xml><?xml version="1.0" encoding="utf-8"?>
<calcChain xmlns="http://schemas.openxmlformats.org/spreadsheetml/2006/main">
  <c r="Q69" i="1"/>
  <c r="Q68" s="1"/>
  <c r="Q57"/>
  <c r="Q56" s="1"/>
  <c r="Q45"/>
  <c r="Q44" s="1"/>
  <c r="Q33"/>
  <c r="Q32" s="1"/>
  <c r="Q21"/>
  <c r="Q20" s="1"/>
  <c r="Q5"/>
  <c r="Q4" s="1"/>
  <c r="R71" l="1"/>
  <c r="R65"/>
  <c r="R64"/>
  <c r="R59"/>
  <c r="R52"/>
  <c r="R47"/>
  <c r="R43"/>
  <c r="R39"/>
  <c r="R27"/>
  <c r="R19"/>
  <c r="R18"/>
  <c r="R17"/>
  <c r="R16"/>
  <c r="R15"/>
  <c r="R14"/>
  <c r="R10"/>
  <c r="P71"/>
  <c r="L69" l="1"/>
  <c r="L68" s="1"/>
  <c r="I69"/>
  <c r="I68" s="1"/>
  <c r="J69"/>
  <c r="J68" s="1"/>
  <c r="D69"/>
  <c r="U79"/>
  <c r="T79"/>
  <c r="V79" s="1"/>
  <c r="O79"/>
  <c r="H79"/>
  <c r="A79" s="1"/>
  <c r="U78"/>
  <c r="T78"/>
  <c r="V78" s="1"/>
  <c r="O78"/>
  <c r="H78"/>
  <c r="U77"/>
  <c r="T77"/>
  <c r="V77" s="1"/>
  <c r="O77"/>
  <c r="H77"/>
  <c r="A77" s="1"/>
  <c r="U76"/>
  <c r="T76"/>
  <c r="V76" s="1"/>
  <c r="O76"/>
  <c r="H76"/>
  <c r="U75"/>
  <c r="T75"/>
  <c r="V75" s="1"/>
  <c r="O75"/>
  <c r="H75"/>
  <c r="A75" s="1"/>
  <c r="U74"/>
  <c r="T74"/>
  <c r="V74" s="1"/>
  <c r="O74"/>
  <c r="H74"/>
  <c r="U73"/>
  <c r="T73"/>
  <c r="V73" s="1"/>
  <c r="O73"/>
  <c r="H73"/>
  <c r="A73" s="1"/>
  <c r="U72"/>
  <c r="T72"/>
  <c r="V72" s="1"/>
  <c r="O72"/>
  <c r="H72"/>
  <c r="T71"/>
  <c r="O71"/>
  <c r="H71"/>
  <c r="U70"/>
  <c r="T70"/>
  <c r="V70" s="1"/>
  <c r="O70"/>
  <c r="H70"/>
  <c r="S69"/>
  <c r="P69"/>
  <c r="K69"/>
  <c r="K68" s="1"/>
  <c r="G69"/>
  <c r="F69"/>
  <c r="E69"/>
  <c r="S68"/>
  <c r="P68"/>
  <c r="G68"/>
  <c r="E68"/>
  <c r="F68" l="1"/>
  <c r="R68" s="1"/>
  <c r="R69"/>
  <c r="U71"/>
  <c r="V71"/>
  <c r="V69" s="1"/>
  <c r="O68"/>
  <c r="O69"/>
  <c r="T68"/>
  <c r="U68" s="1"/>
  <c r="T69"/>
  <c r="U69" s="1"/>
  <c r="A72"/>
  <c r="A74"/>
  <c r="A76"/>
  <c r="A78"/>
  <c r="D68"/>
  <c r="A71"/>
  <c r="A70"/>
  <c r="H68"/>
  <c r="H69"/>
  <c r="V68" l="1"/>
  <c r="A68" s="1"/>
  <c r="A69"/>
  <c r="S59"/>
  <c r="P59"/>
  <c r="H67" l="1"/>
  <c r="H66"/>
  <c r="H65"/>
  <c r="H64"/>
  <c r="H63"/>
  <c r="H62"/>
  <c r="H61"/>
  <c r="H60"/>
  <c r="H59"/>
  <c r="H58"/>
  <c r="H55"/>
  <c r="H54"/>
  <c r="H53"/>
  <c r="H52"/>
  <c r="H51"/>
  <c r="H50"/>
  <c r="H49"/>
  <c r="H48"/>
  <c r="H47"/>
  <c r="H46"/>
  <c r="H43"/>
  <c r="H42"/>
  <c r="H41"/>
  <c r="H40"/>
  <c r="H39"/>
  <c r="H38"/>
  <c r="H37"/>
  <c r="H36"/>
  <c r="H35"/>
  <c r="H34"/>
  <c r="H31"/>
  <c r="H30"/>
  <c r="H29"/>
  <c r="H28"/>
  <c r="H27"/>
  <c r="H26"/>
  <c r="H25"/>
  <c r="H24"/>
  <c r="H23"/>
  <c r="H22"/>
  <c r="H19"/>
  <c r="H18"/>
  <c r="H17"/>
  <c r="H16"/>
  <c r="H15"/>
  <c r="H14"/>
  <c r="H13"/>
  <c r="H12"/>
  <c r="H11"/>
  <c r="H10"/>
  <c r="H9"/>
  <c r="H8"/>
  <c r="H7"/>
  <c r="O67" l="1"/>
  <c r="O66"/>
  <c r="O65"/>
  <c r="O64"/>
  <c r="O63"/>
  <c r="O62"/>
  <c r="O61"/>
  <c r="O60"/>
  <c r="O59"/>
  <c r="O58"/>
  <c r="O55"/>
  <c r="O54"/>
  <c r="O53"/>
  <c r="O52"/>
  <c r="O51"/>
  <c r="O50"/>
  <c r="O49"/>
  <c r="O48"/>
  <c r="O47"/>
  <c r="O46"/>
  <c r="O43"/>
  <c r="O42"/>
  <c r="O41"/>
  <c r="O40"/>
  <c r="O39"/>
  <c r="O38"/>
  <c r="O37"/>
  <c r="O36"/>
  <c r="O35"/>
  <c r="O34"/>
  <c r="O31"/>
  <c r="O30"/>
  <c r="O29"/>
  <c r="O28"/>
  <c r="O27"/>
  <c r="O26"/>
  <c r="O25"/>
  <c r="O24"/>
  <c r="O23"/>
  <c r="O22"/>
  <c r="O19"/>
  <c r="O18"/>
  <c r="O17"/>
  <c r="O16"/>
  <c r="O15"/>
  <c r="O14"/>
  <c r="O13"/>
  <c r="O12"/>
  <c r="O10"/>
  <c r="U67"/>
  <c r="U66"/>
  <c r="U63"/>
  <c r="U62"/>
  <c r="U61"/>
  <c r="U60"/>
  <c r="U58"/>
  <c r="U55"/>
  <c r="U54"/>
  <c r="U53"/>
  <c r="U51"/>
  <c r="U50"/>
  <c r="U49"/>
  <c r="U48"/>
  <c r="U46"/>
  <c r="U42"/>
  <c r="U41"/>
  <c r="U40"/>
  <c r="U38"/>
  <c r="U37"/>
  <c r="U36"/>
  <c r="U35"/>
  <c r="U34"/>
  <c r="U31"/>
  <c r="U30"/>
  <c r="U29"/>
  <c r="U28"/>
  <c r="U26"/>
  <c r="U25"/>
  <c r="U24"/>
  <c r="U23"/>
  <c r="U22"/>
  <c r="U18"/>
  <c r="U13"/>
  <c r="U12"/>
  <c r="U11"/>
  <c r="U9"/>
  <c r="U8"/>
  <c r="U7"/>
  <c r="T9" l="1"/>
  <c r="S8"/>
  <c r="A9" l="1"/>
  <c r="K57"/>
  <c r="K56" s="1"/>
  <c r="G57"/>
  <c r="G56" s="1"/>
  <c r="F57"/>
  <c r="E57"/>
  <c r="F56"/>
  <c r="K33"/>
  <c r="K32" s="1"/>
  <c r="K45"/>
  <c r="K44" s="1"/>
  <c r="G45"/>
  <c r="G44" s="1"/>
  <c r="F45"/>
  <c r="E45"/>
  <c r="F44"/>
  <c r="G33"/>
  <c r="F33"/>
  <c r="E33"/>
  <c r="F32"/>
  <c r="E32"/>
  <c r="K21"/>
  <c r="K20" s="1"/>
  <c r="G21"/>
  <c r="G20" s="1"/>
  <c r="F21"/>
  <c r="E21"/>
  <c r="K6"/>
  <c r="K5" s="1"/>
  <c r="K4" s="1"/>
  <c r="G6"/>
  <c r="F5"/>
  <c r="E4"/>
  <c r="S57"/>
  <c r="S56" s="1"/>
  <c r="P57"/>
  <c r="P56" s="1"/>
  <c r="S45"/>
  <c r="P45"/>
  <c r="P44" s="1"/>
  <c r="S33"/>
  <c r="S32" s="1"/>
  <c r="P33"/>
  <c r="P32"/>
  <c r="S21"/>
  <c r="S20" s="1"/>
  <c r="P21"/>
  <c r="P20" s="1"/>
  <c r="S6"/>
  <c r="S5" s="1"/>
  <c r="S4" s="1"/>
  <c r="P6"/>
  <c r="P5" s="1"/>
  <c r="T67"/>
  <c r="T66"/>
  <c r="T65"/>
  <c r="V65" s="1"/>
  <c r="T64"/>
  <c r="V64" s="1"/>
  <c r="T63"/>
  <c r="T62"/>
  <c r="T61"/>
  <c r="T60"/>
  <c r="T59"/>
  <c r="V59" s="1"/>
  <c r="T58"/>
  <c r="V58" s="1"/>
  <c r="T55"/>
  <c r="T54"/>
  <c r="T53"/>
  <c r="T52"/>
  <c r="V52" s="1"/>
  <c r="T51"/>
  <c r="T50"/>
  <c r="T49"/>
  <c r="T48"/>
  <c r="T47"/>
  <c r="V47" s="1"/>
  <c r="T46"/>
  <c r="V46" s="1"/>
  <c r="T43"/>
  <c r="V43" s="1"/>
  <c r="T42"/>
  <c r="T41"/>
  <c r="T40"/>
  <c r="T39"/>
  <c r="V39" s="1"/>
  <c r="T38"/>
  <c r="T37"/>
  <c r="T36"/>
  <c r="T35"/>
  <c r="T34"/>
  <c r="V34" s="1"/>
  <c r="T31"/>
  <c r="T30"/>
  <c r="T29"/>
  <c r="T28"/>
  <c r="T27"/>
  <c r="V27" s="1"/>
  <c r="T26"/>
  <c r="T25"/>
  <c r="T24"/>
  <c r="T23"/>
  <c r="T22"/>
  <c r="V22" s="1"/>
  <c r="T19"/>
  <c r="V19" s="1"/>
  <c r="T18"/>
  <c r="T17"/>
  <c r="V17" s="1"/>
  <c r="T16"/>
  <c r="V16" s="1"/>
  <c r="T15"/>
  <c r="V15" s="1"/>
  <c r="T14"/>
  <c r="V14" s="1"/>
  <c r="T13"/>
  <c r="T12"/>
  <c r="T11"/>
  <c r="A11" s="1"/>
  <c r="T10"/>
  <c r="V10" s="1"/>
  <c r="T8"/>
  <c r="A8" s="1"/>
  <c r="T7"/>
  <c r="R6" l="1"/>
  <c r="R21"/>
  <c r="R33"/>
  <c r="R44"/>
  <c r="R45"/>
  <c r="R56"/>
  <c r="R57"/>
  <c r="V13"/>
  <c r="A13" s="1"/>
  <c r="V23"/>
  <c r="A23" s="1"/>
  <c r="V25"/>
  <c r="A25" s="1"/>
  <c r="V29"/>
  <c r="A29" s="1"/>
  <c r="V31"/>
  <c r="A31" s="1"/>
  <c r="V35"/>
  <c r="A35" s="1"/>
  <c r="V37"/>
  <c r="A37" s="1"/>
  <c r="V41"/>
  <c r="A41" s="1"/>
  <c r="V49"/>
  <c r="A49" s="1"/>
  <c r="V51"/>
  <c r="A51" s="1"/>
  <c r="V53"/>
  <c r="A53" s="1"/>
  <c r="V55"/>
  <c r="A55" s="1"/>
  <c r="V61"/>
  <c r="A61" s="1"/>
  <c r="V63"/>
  <c r="A63" s="1"/>
  <c r="V67"/>
  <c r="A67" s="1"/>
  <c r="V12"/>
  <c r="A12" s="1"/>
  <c r="V18"/>
  <c r="A18" s="1"/>
  <c r="V24"/>
  <c r="A24" s="1"/>
  <c r="V26"/>
  <c r="A26" s="1"/>
  <c r="V28"/>
  <c r="A28" s="1"/>
  <c r="V30"/>
  <c r="A30" s="1"/>
  <c r="V36"/>
  <c r="A36" s="1"/>
  <c r="V38"/>
  <c r="A38" s="1"/>
  <c r="V40"/>
  <c r="A40" s="1"/>
  <c r="V42"/>
  <c r="A42" s="1"/>
  <c r="V48"/>
  <c r="A48" s="1"/>
  <c r="V50"/>
  <c r="A50" s="1"/>
  <c r="V54"/>
  <c r="A54" s="1"/>
  <c r="V60"/>
  <c r="A60" s="1"/>
  <c r="V62"/>
  <c r="A62" s="1"/>
  <c r="V66"/>
  <c r="A66" s="1"/>
  <c r="U10"/>
  <c r="A10" s="1"/>
  <c r="U14"/>
  <c r="A14" s="1"/>
  <c r="U16"/>
  <c r="A16" s="1"/>
  <c r="U52"/>
  <c r="A52" s="1"/>
  <c r="U64"/>
  <c r="A64" s="1"/>
  <c r="G5"/>
  <c r="G4" s="1"/>
  <c r="H6"/>
  <c r="T6"/>
  <c r="O6"/>
  <c r="E20"/>
  <c r="H33"/>
  <c r="O33"/>
  <c r="H44"/>
  <c r="O44"/>
  <c r="E44"/>
  <c r="E56"/>
  <c r="U15"/>
  <c r="A15" s="1"/>
  <c r="U17"/>
  <c r="A17" s="1"/>
  <c r="U19"/>
  <c r="A19" s="1"/>
  <c r="U27"/>
  <c r="A27" s="1"/>
  <c r="U39"/>
  <c r="A39" s="1"/>
  <c r="U43"/>
  <c r="A43" s="1"/>
  <c r="U47"/>
  <c r="A47" s="1"/>
  <c r="U59"/>
  <c r="A59" s="1"/>
  <c r="U65"/>
  <c r="A65" s="1"/>
  <c r="F4"/>
  <c r="F20"/>
  <c r="R20" s="1"/>
  <c r="H21"/>
  <c r="O21"/>
  <c r="H45"/>
  <c r="O45"/>
  <c r="H56"/>
  <c r="O56"/>
  <c r="H57"/>
  <c r="O57"/>
  <c r="A22"/>
  <c r="A34"/>
  <c r="A46"/>
  <c r="T45"/>
  <c r="U45" s="1"/>
  <c r="T33"/>
  <c r="T57"/>
  <c r="U57" s="1"/>
  <c r="T56"/>
  <c r="U56" s="1"/>
  <c r="G32"/>
  <c r="T32" s="1"/>
  <c r="U32" s="1"/>
  <c r="T21"/>
  <c r="U21" s="1"/>
  <c r="S44"/>
  <c r="T44" s="1"/>
  <c r="T20"/>
  <c r="P4"/>
  <c r="T5"/>
  <c r="U5" s="1"/>
  <c r="R4" l="1"/>
  <c r="R32"/>
  <c r="R5"/>
  <c r="V33"/>
  <c r="V32" s="1"/>
  <c r="V57"/>
  <c r="V56" s="1"/>
  <c r="V45"/>
  <c r="V44" s="1"/>
  <c r="V21"/>
  <c r="V20" s="1"/>
  <c r="U6"/>
  <c r="V6"/>
  <c r="V5" s="1"/>
  <c r="V4" s="1"/>
  <c r="O5"/>
  <c r="A45"/>
  <c r="H32"/>
  <c r="A21"/>
  <c r="U44"/>
  <c r="A44" s="1"/>
  <c r="U20"/>
  <c r="H20"/>
  <c r="O20"/>
  <c r="H4"/>
  <c r="O4"/>
  <c r="U33"/>
  <c r="A33" s="1"/>
  <c r="A56"/>
  <c r="T4"/>
  <c r="U4" s="1"/>
  <c r="A58"/>
  <c r="A7"/>
  <c r="H5"/>
  <c r="O32"/>
  <c r="A5" l="1"/>
  <c r="A57"/>
  <c r="A6"/>
  <c r="A32"/>
  <c r="A20"/>
  <c r="A4"/>
</calcChain>
</file>

<file path=xl/comments1.xml><?xml version="1.0" encoding="utf-8"?>
<comments xmlns="http://schemas.openxmlformats.org/spreadsheetml/2006/main">
  <authors>
    <author>mgotiashvili</author>
  </authors>
  <commentList>
    <comment ref="S14" authorId="0">
      <text>
        <r>
          <rPr>
            <b/>
            <sz val="9"/>
            <color indexed="81"/>
            <rFont val="Tahoma"/>
            <charset val="1"/>
          </rPr>
          <t>mgotiashvili:</t>
        </r>
        <r>
          <rPr>
            <sz val="9"/>
            <color indexed="81"/>
            <rFont val="Tahoma"/>
            <charset val="1"/>
          </rPr>
          <t xml:space="preserve">
საწევრო</t>
        </r>
      </text>
    </comment>
  </commentList>
</comments>
</file>

<file path=xl/sharedStrings.xml><?xml version="1.0" encoding="utf-8"?>
<sst xmlns="http://schemas.openxmlformats.org/spreadsheetml/2006/main" count="165" uniqueCount="49">
  <si>
    <t>პროგრამული კოდი</t>
  </si>
  <si>
    <t>დ ა ს ა ხ ე ლ ე ბ ა</t>
  </si>
  <si>
    <t>დამტკიცებული საბიუჯეტო</t>
  </si>
  <si>
    <t>2015 წლის გეგმა</t>
  </si>
  <si>
    <t>6 თვის გეგმა</t>
  </si>
  <si>
    <t>6 თვის საკასო</t>
  </si>
  <si>
    <t xml:space="preserve"> %</t>
  </si>
  <si>
    <t>აპრილი</t>
  </si>
  <si>
    <t>მაისი</t>
  </si>
  <si>
    <t>ივნისის მოსალოდნელი ხარჯი</t>
  </si>
  <si>
    <t>სხვაობა 6 თვის დაზუსტებულსა და  6 თვის საკასოს შორის</t>
  </si>
  <si>
    <t>6 თვის ხარჯი 6 თვის გეგმასთან მიმართებაში %</t>
  </si>
  <si>
    <t>6 თვის დაზუსტებულსა და 6 თვის საკასოს შორის სხვაობა</t>
  </si>
  <si>
    <t>III კვ. მოსალოდნელი ხარჯი</t>
  </si>
  <si>
    <t>IV კვ. მოსალოდნელი ხარჯი</t>
  </si>
  <si>
    <t>მოსალოდნელი წლის შესრულება</t>
  </si>
  <si>
    <t>%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</si>
  <si>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</si>
  <si>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</si>
  <si>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/>
  </si>
  <si>
    <t>ხარჯები</t>
  </si>
  <si>
    <t>შრომის ანაზღაურება</t>
  </si>
  <si>
    <t>თანამდებობრივი სარგო</t>
  </si>
  <si>
    <t>პრემია</t>
  </si>
  <si>
    <t>დანამატი</t>
  </si>
  <si>
    <t>საქონელი და მომსახურება</t>
  </si>
  <si>
    <t>მ.შ. შტატგარეშეთა შრომის ანაზღაურება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</si>
  <si>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</si>
  <si>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</si>
  <si>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</si>
  <si>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</si>
  <si>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</si>
  <si>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</si>
  <si>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</si>
  <si>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</si>
  <si>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35 03 02 06 02</t>
  </si>
  <si>
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</si>
  <si>
    <t>35 03 03 04 02</t>
  </si>
  <si>
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</si>
  <si>
    <t>35 03 04 01</t>
  </si>
  <si>
    <t>დიპლომისშემდგომი სამედიცინო განათლების რეფორმის მხარდაჭერა</t>
  </si>
  <si>
    <t>35 04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</si>
  <si>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</si>
  <si>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</si>
  <si>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დეფიციტი/პრფიციტი</t>
  </si>
  <si>
    <t>35 05 01</t>
  </si>
  <si>
    <t>III კვ. გეგმა</t>
  </si>
  <si>
    <t>9 თვის დეფიციტი/პტორფიციტი</t>
  </si>
  <si>
    <t>ივნისის საკასო ხარჯი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</si>
</sst>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</font>
    <font>
      <b/>
      <sz val="11"/>
      <color theme="3"/>
      <name val="Calibri"/>
      <family val="2"/>
      <charset val="204"/>
      <scheme val="minor"/>
    </font>
    <font>
      <b/>
      <sz val="12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3"/>
      <name val="Sylfaen"/>
      <family val="1"/>
    </font>
    <font>
      <sz val="11"/>
      <color theme="3" tint="-0.249977111117893"/>
      <name val="Calibri"/>
      <family val="2"/>
      <scheme val="minor"/>
    </font>
    <font>
      <sz val="1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  <font>
      <b/>
      <sz val="11"/>
      <color theme="3"/>
      <name val="Sylfaen"/>
      <family val="1"/>
    </font>
    <font>
      <b/>
      <sz val="12"/>
      <color theme="3"/>
      <name val="Calibri"/>
      <family val="2"/>
      <scheme val="minor"/>
    </font>
    <font>
      <sz val="12"/>
      <color theme="7" tint="-0.499984740745262"/>
      <name val="Sylfaen"/>
      <family val="1"/>
      <charset val="204"/>
    </font>
    <font>
      <sz val="12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2" tint="-9.9978637043366805E-2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165" fontId="7" fillId="7" borderId="4" xfId="1" applyNumberFormat="1" applyFont="1" applyFill="1" applyBorder="1" applyAlignment="1">
      <alignment horizontal="center" vertical="center" wrapText="1"/>
    </xf>
    <xf numFmtId="164" fontId="7" fillId="7" borderId="4" xfId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0" fillId="6" borderId="6" xfId="2" applyFont="1" applyFill="1" applyBorder="1" applyAlignment="1" applyProtection="1">
      <alignment horizontal="left" vertical="center" wrapText="1" indent="1"/>
    </xf>
    <xf numFmtId="164" fontId="7" fillId="6" borderId="7" xfId="2" applyNumberFormat="1" applyFont="1" applyFill="1" applyBorder="1" applyAlignment="1" applyProtection="1">
      <alignment horizontal="center" vertical="center" wrapText="1"/>
    </xf>
    <xf numFmtId="164" fontId="7" fillId="4" borderId="7" xfId="2" applyNumberFormat="1" applyFont="1" applyFill="1" applyBorder="1" applyAlignment="1" applyProtection="1">
      <alignment horizontal="center" vertical="center" wrapText="1"/>
    </xf>
    <xf numFmtId="165" fontId="7" fillId="7" borderId="7" xfId="1" applyNumberFormat="1" applyFont="1" applyFill="1" applyBorder="1" applyAlignment="1" applyProtection="1">
      <alignment horizontal="center" vertical="center" wrapText="1"/>
    </xf>
    <xf numFmtId="164" fontId="7" fillId="7" borderId="7" xfId="1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2" fillId="6" borderId="6" xfId="2" applyFont="1" applyFill="1" applyBorder="1" applyAlignment="1" applyProtection="1">
      <alignment horizontal="left" vertical="center" wrapText="1" indent="2"/>
    </xf>
    <xf numFmtId="164" fontId="13" fillId="6" borderId="7" xfId="2" applyNumberFormat="1" applyFont="1" applyFill="1" applyBorder="1" applyAlignment="1" applyProtection="1">
      <alignment horizontal="center" vertical="center" wrapText="1"/>
    </xf>
    <xf numFmtId="164" fontId="13" fillId="4" borderId="7" xfId="2" applyNumberFormat="1" applyFont="1" applyFill="1" applyBorder="1" applyAlignment="1" applyProtection="1">
      <alignment horizontal="center" vertical="center" wrapText="1"/>
    </xf>
    <xf numFmtId="165" fontId="13" fillId="7" borderId="7" xfId="1" applyNumberFormat="1" applyFont="1" applyFill="1" applyBorder="1" applyAlignment="1" applyProtection="1">
      <alignment horizontal="center" vertical="center" wrapText="1"/>
    </xf>
    <xf numFmtId="164" fontId="13" fillId="7" borderId="7" xfId="1" applyNumberFormat="1" applyFont="1" applyFill="1" applyBorder="1" applyAlignment="1" applyProtection="1">
      <alignment horizontal="center" vertical="center" wrapText="1"/>
    </xf>
    <xf numFmtId="0" fontId="12" fillId="6" borderId="6" xfId="2" applyFont="1" applyFill="1" applyBorder="1" applyAlignment="1" applyProtection="1">
      <alignment horizontal="left" vertical="center" wrapText="1" indent="4"/>
    </xf>
    <xf numFmtId="164" fontId="14" fillId="6" borderId="7" xfId="2" applyNumberFormat="1" applyFont="1" applyFill="1" applyBorder="1" applyAlignment="1" applyProtection="1">
      <alignment horizontal="center" vertical="center" wrapText="1"/>
    </xf>
    <xf numFmtId="164" fontId="14" fillId="4" borderId="7" xfId="2" applyNumberFormat="1" applyFont="1" applyFill="1" applyBorder="1" applyAlignment="1" applyProtection="1">
      <alignment horizontal="center" vertical="center" wrapText="1"/>
    </xf>
    <xf numFmtId="165" fontId="14" fillId="7" borderId="7" xfId="1" applyNumberFormat="1" applyFont="1" applyFill="1" applyBorder="1" applyAlignment="1" applyProtection="1">
      <alignment horizontal="center" vertical="center" wrapText="1"/>
    </xf>
    <xf numFmtId="164" fontId="14" fillId="7" borderId="7" xfId="1" applyNumberFormat="1" applyFont="1" applyFill="1" applyBorder="1" applyAlignment="1" applyProtection="1">
      <alignment horizontal="center" vertical="center" wrapText="1"/>
    </xf>
    <xf numFmtId="0" fontId="15" fillId="6" borderId="6" xfId="2" applyFont="1" applyFill="1" applyBorder="1" applyAlignment="1" applyProtection="1">
      <alignment horizontal="left" vertical="center" wrapText="1" indent="1"/>
    </xf>
    <xf numFmtId="164" fontId="6" fillId="6" borderId="7" xfId="2" applyNumberFormat="1" applyFont="1" applyFill="1" applyBorder="1" applyAlignment="1" applyProtection="1">
      <alignment horizontal="center" vertical="center" wrapText="1"/>
    </xf>
    <xf numFmtId="164" fontId="6" fillId="4" borderId="7" xfId="2" applyNumberFormat="1" applyFont="1" applyFill="1" applyBorder="1" applyAlignment="1" applyProtection="1">
      <alignment horizontal="center" vertical="center" wrapText="1"/>
    </xf>
    <xf numFmtId="165" fontId="6" fillId="7" borderId="7" xfId="1" applyNumberFormat="1" applyFont="1" applyFill="1" applyBorder="1" applyAlignment="1" applyProtection="1">
      <alignment horizontal="center" vertical="center" wrapText="1"/>
    </xf>
    <xf numFmtId="164" fontId="6" fillId="7" borderId="7" xfId="1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10" fillId="6" borderId="9" xfId="2" applyFont="1" applyFill="1" applyBorder="1" applyAlignment="1" applyProtection="1">
      <alignment horizontal="left" vertical="center" wrapText="1" indent="1"/>
    </xf>
    <xf numFmtId="164" fontId="7" fillId="6" borderId="10" xfId="2" applyNumberFormat="1" applyFont="1" applyFill="1" applyBorder="1" applyAlignment="1" applyProtection="1">
      <alignment horizontal="center" vertical="center" wrapText="1"/>
    </xf>
    <xf numFmtId="164" fontId="7" fillId="4" borderId="10" xfId="2" applyNumberFormat="1" applyFont="1" applyFill="1" applyBorder="1" applyAlignment="1" applyProtection="1">
      <alignment horizontal="center" vertical="center" wrapText="1"/>
    </xf>
    <xf numFmtId="165" fontId="7" fillId="7" borderId="10" xfId="1" applyNumberFormat="1" applyFont="1" applyFill="1" applyBorder="1" applyAlignment="1" applyProtection="1">
      <alignment horizontal="center" vertical="center" wrapText="1"/>
    </xf>
    <xf numFmtId="164" fontId="7" fillId="7" borderId="10" xfId="1" applyNumberFormat="1" applyFont="1" applyFill="1" applyBorder="1" applyAlignment="1" applyProtection="1">
      <alignment horizontal="center" vertical="center" wrapText="1"/>
    </xf>
    <xf numFmtId="164" fontId="16" fillId="6" borderId="4" xfId="0" applyNumberFormat="1" applyFont="1" applyFill="1" applyBorder="1" applyAlignment="1">
      <alignment horizontal="center" vertical="center" wrapText="1"/>
    </xf>
    <xf numFmtId="0" fontId="17" fillId="6" borderId="6" xfId="2" applyFont="1" applyFill="1" applyBorder="1" applyAlignment="1" applyProtection="1">
      <alignment horizontal="left" vertical="center" wrapText="1" indent="2"/>
    </xf>
    <xf numFmtId="0" fontId="15" fillId="6" borderId="9" xfId="2" applyFont="1" applyFill="1" applyBorder="1" applyAlignment="1" applyProtection="1">
      <alignment horizontal="left" vertical="center" wrapText="1" indent="1"/>
    </xf>
    <xf numFmtId="164" fontId="6" fillId="6" borderId="10" xfId="2" applyNumberFormat="1" applyFont="1" applyFill="1" applyBorder="1" applyAlignment="1" applyProtection="1">
      <alignment horizontal="center" vertical="center" wrapText="1"/>
    </xf>
    <xf numFmtId="164" fontId="6" fillId="4" borderId="10" xfId="2" applyNumberFormat="1" applyFont="1" applyFill="1" applyBorder="1" applyAlignment="1" applyProtection="1">
      <alignment horizontal="center" vertical="center" wrapText="1"/>
    </xf>
    <xf numFmtId="165" fontId="6" fillId="7" borderId="10" xfId="1" applyNumberFormat="1" applyFont="1" applyFill="1" applyBorder="1" applyAlignment="1" applyProtection="1">
      <alignment horizontal="center" vertical="center" wrapText="1"/>
    </xf>
    <xf numFmtId="164" fontId="6" fillId="7" borderId="10" xfId="1" applyNumberFormat="1" applyFont="1" applyFill="1" applyBorder="1" applyAlignment="1" applyProtection="1">
      <alignment horizontal="center" vertical="center" wrapText="1"/>
    </xf>
    <xf numFmtId="0" fontId="5" fillId="6" borderId="0" xfId="0" applyFont="1" applyFill="1" applyBorder="1"/>
    <xf numFmtId="0" fontId="8" fillId="0" borderId="11" xfId="0" applyFont="1" applyFill="1" applyBorder="1" applyAlignment="1">
      <alignment vertical="center" wrapText="1"/>
    </xf>
    <xf numFmtId="0" fontId="15" fillId="6" borderId="12" xfId="2" applyFont="1" applyFill="1" applyBorder="1" applyAlignment="1" applyProtection="1">
      <alignment horizontal="left" vertical="center" wrapText="1" indent="1"/>
    </xf>
    <xf numFmtId="0" fontId="18" fillId="0" borderId="0" xfId="0" applyFont="1" applyAlignment="1" applyProtection="1">
      <alignment horizontal="center"/>
      <protection locked="0"/>
    </xf>
    <xf numFmtId="0" fontId="11" fillId="0" borderId="13" xfId="0" applyFont="1" applyFill="1" applyBorder="1" applyAlignment="1">
      <alignment vertical="center" wrapText="1"/>
    </xf>
    <xf numFmtId="0" fontId="17" fillId="6" borderId="12" xfId="2" applyFont="1" applyFill="1" applyBorder="1" applyAlignment="1" applyProtection="1">
      <alignment horizontal="left" vertical="center" wrapText="1" indent="2"/>
    </xf>
    <xf numFmtId="164" fontId="14" fillId="6" borderId="14" xfId="2" applyNumberFormat="1" applyFont="1" applyFill="1" applyBorder="1" applyAlignment="1" applyProtection="1">
      <alignment horizontal="center" vertical="center" wrapText="1"/>
    </xf>
    <xf numFmtId="164" fontId="14" fillId="4" borderId="14" xfId="2" applyNumberFormat="1" applyFont="1" applyFill="1" applyBorder="1" applyAlignment="1" applyProtection="1">
      <alignment horizontal="center" vertical="center" wrapText="1"/>
    </xf>
    <xf numFmtId="165" fontId="14" fillId="7" borderId="14" xfId="1" applyNumberFormat="1" applyFont="1" applyFill="1" applyBorder="1" applyAlignment="1" applyProtection="1">
      <alignment horizontal="center" vertical="center" wrapText="1"/>
    </xf>
    <xf numFmtId="164" fontId="14" fillId="7" borderId="14" xfId="1" applyNumberFormat="1" applyFont="1" applyFill="1" applyBorder="1" applyAlignment="1" applyProtection="1">
      <alignment horizontal="center" vertical="center" wrapText="1"/>
    </xf>
    <xf numFmtId="164" fontId="13" fillId="6" borderId="14" xfId="2" applyNumberFormat="1" applyFont="1" applyFill="1" applyBorder="1" applyAlignment="1" applyProtection="1">
      <alignment horizontal="center" vertical="center" wrapText="1"/>
    </xf>
    <xf numFmtId="164" fontId="13" fillId="4" borderId="14" xfId="2" applyNumberFormat="1" applyFont="1" applyFill="1" applyBorder="1" applyAlignment="1" applyProtection="1">
      <alignment horizontal="center" vertical="center" wrapText="1"/>
    </xf>
    <xf numFmtId="165" fontId="13" fillId="7" borderId="14" xfId="1" applyNumberFormat="1" applyFont="1" applyFill="1" applyBorder="1" applyAlignment="1" applyProtection="1">
      <alignment horizontal="center" vertical="center" wrapText="1"/>
    </xf>
    <xf numFmtId="164" fontId="13" fillId="7" borderId="14" xfId="1" applyNumberFormat="1" applyFont="1" applyFill="1" applyBorder="1" applyAlignment="1" applyProtection="1">
      <alignment horizontal="center" vertical="center" wrapText="1"/>
    </xf>
    <xf numFmtId="164" fontId="13" fillId="8" borderId="7" xfId="1" applyNumberFormat="1" applyFont="1" applyFill="1" applyBorder="1" applyAlignment="1" applyProtection="1">
      <alignment horizontal="center" vertical="center" wrapText="1"/>
    </xf>
    <xf numFmtId="164" fontId="7" fillId="4" borderId="4" xfId="1" applyNumberFormat="1" applyFont="1" applyFill="1" applyBorder="1" applyAlignment="1">
      <alignment horizontal="center" vertical="center" wrapText="1"/>
    </xf>
    <xf numFmtId="164" fontId="7" fillId="4" borderId="7" xfId="1" applyNumberFormat="1" applyFont="1" applyFill="1" applyBorder="1" applyAlignment="1" applyProtection="1">
      <alignment horizontal="center" vertical="center" wrapText="1"/>
    </xf>
    <xf numFmtId="164" fontId="13" fillId="4" borderId="7" xfId="1" applyNumberFormat="1" applyFont="1" applyFill="1" applyBorder="1" applyAlignment="1" applyProtection="1">
      <alignment horizontal="center" vertical="center" wrapText="1"/>
    </xf>
    <xf numFmtId="164" fontId="6" fillId="4" borderId="7" xfId="1" applyNumberFormat="1" applyFont="1" applyFill="1" applyBorder="1" applyAlignment="1" applyProtection="1">
      <alignment horizontal="center" vertical="center" wrapText="1"/>
    </xf>
    <xf numFmtId="164" fontId="7" fillId="4" borderId="10" xfId="1" applyNumberFormat="1" applyFont="1" applyFill="1" applyBorder="1" applyAlignment="1" applyProtection="1">
      <alignment horizontal="center" vertical="center" wrapText="1"/>
    </xf>
    <xf numFmtId="164" fontId="14" fillId="4" borderId="7" xfId="1" applyNumberFormat="1" applyFont="1" applyFill="1" applyBorder="1" applyAlignment="1" applyProtection="1">
      <alignment horizontal="center" vertical="center" wrapText="1"/>
    </xf>
    <xf numFmtId="164" fontId="13" fillId="4" borderId="14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_cxrili 30.12.2008 BOLOOOOO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2:V79"/>
  <sheetViews>
    <sheetView showGridLines="0" tabSelected="1" view="pageBreakPreview" zoomScale="70" zoomScaleNormal="70" zoomScaleSheetLayoutView="70" workbookViewId="0">
      <pane ySplit="3" topLeftCell="A4" activePane="bottomLeft" state="frozen"/>
      <selection pane="bottomLeft" sqref="A1:A1048576"/>
    </sheetView>
  </sheetViews>
  <sheetFormatPr defaultRowHeight="15"/>
  <cols>
    <col min="1" max="1" width="2.5703125" hidden="1" customWidth="1"/>
    <col min="2" max="2" width="11.7109375" customWidth="1"/>
    <col min="3" max="3" width="46.7109375" customWidth="1"/>
    <col min="4" max="4" width="16.5703125" hidden="1" customWidth="1"/>
    <col min="5" max="5" width="16.5703125" customWidth="1"/>
    <col min="6" max="6" width="13.7109375" customWidth="1"/>
    <col min="7" max="7" width="12.5703125" customWidth="1"/>
    <col min="8" max="8" width="9.7109375" bestFit="1" customWidth="1"/>
    <col min="9" max="9" width="10.28515625" hidden="1" customWidth="1"/>
    <col min="10" max="10" width="12.5703125" hidden="1" customWidth="1"/>
    <col min="11" max="11" width="16.7109375" customWidth="1"/>
    <col min="12" max="12" width="13.7109375" hidden="1" customWidth="1"/>
    <col min="13" max="13" width="14.42578125" customWidth="1"/>
    <col min="14" max="14" width="13" customWidth="1"/>
    <col min="15" max="15" width="13" hidden="1" customWidth="1"/>
    <col min="16" max="22" width="13" customWidth="1"/>
  </cols>
  <sheetData>
    <row r="2" spans="1:22">
      <c r="J2" s="74"/>
      <c r="K2" s="74"/>
      <c r="L2" s="1">
        <v>0</v>
      </c>
    </row>
    <row r="3" spans="1:22" s="2" customFormat="1" ht="105.75" customHeight="1" thickBot="1">
      <c r="B3" s="3" t="s">
        <v>0</v>
      </c>
      <c r="C3" s="4" t="s">
        <v>1</v>
      </c>
      <c r="D3" s="4" t="s">
        <v>2</v>
      </c>
      <c r="E3" s="4" t="s">
        <v>3</v>
      </c>
      <c r="F3" s="5" t="s">
        <v>4</v>
      </c>
      <c r="G3" s="6" t="s">
        <v>5</v>
      </c>
      <c r="H3" s="7" t="s">
        <v>6</v>
      </c>
      <c r="I3" s="8" t="s">
        <v>7</v>
      </c>
      <c r="J3" s="9" t="s">
        <v>8</v>
      </c>
      <c r="K3" s="9" t="s">
        <v>48</v>
      </c>
      <c r="L3" s="9" t="s">
        <v>9</v>
      </c>
      <c r="M3" s="5" t="s">
        <v>10</v>
      </c>
      <c r="N3" s="10" t="s">
        <v>11</v>
      </c>
      <c r="O3" s="10" t="s">
        <v>12</v>
      </c>
      <c r="P3" s="10" t="s">
        <v>13</v>
      </c>
      <c r="Q3" s="10" t="s">
        <v>46</v>
      </c>
      <c r="R3" s="5" t="s">
        <v>47</v>
      </c>
      <c r="S3" s="10" t="s">
        <v>14</v>
      </c>
      <c r="T3" s="10" t="s">
        <v>15</v>
      </c>
      <c r="U3" s="10" t="s">
        <v>16</v>
      </c>
      <c r="V3" s="10" t="s">
        <v>44</v>
      </c>
    </row>
    <row r="4" spans="1:22" s="11" customFormat="1" ht="48.75" thickTop="1" thickBot="1">
      <c r="A4" s="55" t="str">
        <f>IF((D4+E4+F4+G4+H4+I4+J4+K4+L4+M4+N4+O4+P4+S4+T4+U4+V4)&lt;&gt;0,"a","b")</f>
        <v>a</v>
      </c>
      <c r="B4" s="12" t="s">
        <v>17</v>
      </c>
      <c r="C4" s="13" t="s">
        <v>18</v>
      </c>
      <c r="D4" s="13">
        <v>8870</v>
      </c>
      <c r="E4" s="13">
        <f>E5+E17+E18+E19</f>
        <v>8862.9610000000011</v>
      </c>
      <c r="F4" s="14">
        <f>F5+F17+F18+F19</f>
        <v>5242.7610000000004</v>
      </c>
      <c r="G4" s="14">
        <f>G5+G17+G18+G19</f>
        <v>3639.4016099999999</v>
      </c>
      <c r="H4" s="15">
        <f>IF(OR(F4="",F4=0),0,G4/F4)</f>
        <v>0.69417652454498679</v>
      </c>
      <c r="I4" s="13">
        <v>839.28897000000018</v>
      </c>
      <c r="J4" s="13">
        <v>724.70424999999989</v>
      </c>
      <c r="K4" s="13">
        <f>K5+K17+K18+K19</f>
        <v>535.49757999999963</v>
      </c>
      <c r="L4" s="13">
        <v>2112.4164900000001</v>
      </c>
      <c r="M4" s="14">
        <v>1603.3593900000005</v>
      </c>
      <c r="N4" s="15">
        <v>0.69417652454498679</v>
      </c>
      <c r="O4" s="16">
        <f>F4-G4</f>
        <v>1603.3593900000005</v>
      </c>
      <c r="P4" s="16">
        <f>P5+P17+P18+P19</f>
        <v>3212.3919999999998</v>
      </c>
      <c r="Q4" s="16">
        <f>Q5+Q17+Q18+Q19</f>
        <v>1759.9</v>
      </c>
      <c r="R4" s="67">
        <f>F4+Q4-G4-P4</f>
        <v>150.86739000000034</v>
      </c>
      <c r="S4" s="16">
        <f>S5+S17+S18+S19</f>
        <v>2675.3649999999998</v>
      </c>
      <c r="T4" s="16">
        <f>G4+P4+S4</f>
        <v>9527.1586099999986</v>
      </c>
      <c r="U4" s="15">
        <f>IF(OR(E4="",E4=0),0,T4/E4)</f>
        <v>1.0749408250809178</v>
      </c>
      <c r="V4" s="16">
        <f>V5+V17+V18+V19</f>
        <v>-664.19760999999903</v>
      </c>
    </row>
    <row r="5" spans="1:22" s="11" customFormat="1" ht="18.75" thickTop="1">
      <c r="A5" s="55" t="str">
        <f t="shared" ref="A5:A67" si="0">IF((D5+E5+F5+G5+H5+I5+J5+K5+L5+M5+N5+O5+P5+S5+T5+U5+V5)&lt;&gt;0,"a","b")</f>
        <v>a</v>
      </c>
      <c r="B5" s="17" t="s">
        <v>19</v>
      </c>
      <c r="C5" s="18" t="s">
        <v>20</v>
      </c>
      <c r="D5" s="19">
        <v>8850</v>
      </c>
      <c r="E5" s="19">
        <v>8827.0760000000009</v>
      </c>
      <c r="F5" s="20">
        <f>F6+F10+F14+F15+F16</f>
        <v>5220.3760000000002</v>
      </c>
      <c r="G5" s="20">
        <f>G6+G10+G14+G15+G16</f>
        <v>3622.9223900000002</v>
      </c>
      <c r="H5" s="21">
        <f t="shared" ref="H5:H67" si="1">IF(OR(F5="",F5=0),0,G5/F5)</f>
        <v>0.69399644584987752</v>
      </c>
      <c r="I5" s="19">
        <v>839.28897000000018</v>
      </c>
      <c r="J5" s="19">
        <v>724.70424999999989</v>
      </c>
      <c r="K5" s="19">
        <f>K6+K10+K14+K15+K16</f>
        <v>535.49757999999963</v>
      </c>
      <c r="L5" s="19">
        <v>2106.5564899999999</v>
      </c>
      <c r="M5" s="20">
        <v>1597.45361</v>
      </c>
      <c r="N5" s="21">
        <v>0.69399644584987752</v>
      </c>
      <c r="O5" s="22">
        <f t="shared" ref="O5:O67" si="2">F5-G5</f>
        <v>1597.45361</v>
      </c>
      <c r="P5" s="22">
        <f>P6+P10+P14+P15+P16</f>
        <v>3202.692</v>
      </c>
      <c r="Q5" s="22">
        <f>Q6+Q10+Q14+Q15+Q16</f>
        <v>1751.4</v>
      </c>
      <c r="R5" s="68">
        <f t="shared" ref="R5:R10" si="3">F5+Q5-G5-P5</f>
        <v>146.16160999999965</v>
      </c>
      <c r="S5" s="22">
        <f>S6+S10+S14+S15+S16</f>
        <v>2666.3649999999998</v>
      </c>
      <c r="T5" s="22">
        <f t="shared" ref="T5:T67" si="4">G5+P5+S5</f>
        <v>9491.9793900000004</v>
      </c>
      <c r="U5" s="21">
        <f t="shared" ref="U5:U67" si="5">IF(OR(E5="",E5=0),0,T5/E5)</f>
        <v>1.0753254407235193</v>
      </c>
      <c r="V5" s="22">
        <f>V6+V10+V14+V15+V16</f>
        <v>-664.90338999999904</v>
      </c>
    </row>
    <row r="6" spans="1:22" s="11" customFormat="1" ht="18">
      <c r="A6" s="55" t="str">
        <f t="shared" si="0"/>
        <v>a</v>
      </c>
      <c r="B6" s="23" t="s">
        <v>19</v>
      </c>
      <c r="C6" s="24" t="s">
        <v>21</v>
      </c>
      <c r="D6" s="25">
        <v>4060</v>
      </c>
      <c r="E6" s="25">
        <v>4036</v>
      </c>
      <c r="F6" s="26">
        <v>2065.8000000000002</v>
      </c>
      <c r="G6" s="26">
        <f>G7+G8+G9</f>
        <v>2051.8779</v>
      </c>
      <c r="H6" s="27">
        <f t="shared" si="1"/>
        <v>0.99326067383096128</v>
      </c>
      <c r="I6" s="25">
        <v>431.7694800000001</v>
      </c>
      <c r="J6" s="25">
        <v>328.98773999999997</v>
      </c>
      <c r="K6" s="25">
        <f>K7+K8+K9</f>
        <v>312.27958999999976</v>
      </c>
      <c r="L6" s="25">
        <v>324.41999999999996</v>
      </c>
      <c r="M6" s="26">
        <v>13.922100000000228</v>
      </c>
      <c r="N6" s="27">
        <v>0.99326067383096128</v>
      </c>
      <c r="O6" s="28">
        <f t="shared" si="2"/>
        <v>13.922100000000228</v>
      </c>
      <c r="P6" s="28">
        <f>P7+P8+P9</f>
        <v>950</v>
      </c>
      <c r="Q6" s="28">
        <v>954.9</v>
      </c>
      <c r="R6" s="69">
        <f t="shared" si="3"/>
        <v>18.822100000000319</v>
      </c>
      <c r="S6" s="28">
        <f>S7+S8+S9</f>
        <v>1178</v>
      </c>
      <c r="T6" s="28">
        <f>G6+P6+S6</f>
        <v>4179.8778999999995</v>
      </c>
      <c r="U6" s="27">
        <f t="shared" si="5"/>
        <v>1.0356486372646183</v>
      </c>
      <c r="V6" s="28">
        <f>E6-T6</f>
        <v>-143.8778999999995</v>
      </c>
    </row>
    <row r="7" spans="1:22" s="11" customFormat="1" ht="18">
      <c r="A7" s="55" t="str">
        <f t="shared" si="0"/>
        <v>a</v>
      </c>
      <c r="B7" s="23"/>
      <c r="C7" s="29" t="s">
        <v>22</v>
      </c>
      <c r="D7" s="25">
        <v>0</v>
      </c>
      <c r="E7" s="25">
        <v>0</v>
      </c>
      <c r="F7" s="26">
        <v>0</v>
      </c>
      <c r="G7" s="26">
        <v>1355.5528999999999</v>
      </c>
      <c r="H7" s="27">
        <f t="shared" si="1"/>
        <v>0</v>
      </c>
      <c r="I7" s="25">
        <v>0</v>
      </c>
      <c r="J7" s="25">
        <v>228.53774000000001</v>
      </c>
      <c r="K7" s="25">
        <v>225.72458999999981</v>
      </c>
      <c r="L7" s="25">
        <v>230</v>
      </c>
      <c r="M7" s="26">
        <v>0</v>
      </c>
      <c r="N7" s="27">
        <v>0</v>
      </c>
      <c r="O7" s="28"/>
      <c r="P7" s="28">
        <v>685</v>
      </c>
      <c r="Q7" s="28"/>
      <c r="R7" s="69"/>
      <c r="S7" s="28">
        <v>685</v>
      </c>
      <c r="T7" s="28">
        <f t="shared" si="4"/>
        <v>2725.5528999999997</v>
      </c>
      <c r="U7" s="27">
        <f t="shared" si="5"/>
        <v>0</v>
      </c>
      <c r="V7" s="28"/>
    </row>
    <row r="8" spans="1:22" s="11" customFormat="1" ht="18">
      <c r="A8" s="55" t="str">
        <f t="shared" si="0"/>
        <v>a</v>
      </c>
      <c r="B8" s="23"/>
      <c r="C8" s="29" t="s">
        <v>23</v>
      </c>
      <c r="D8" s="25">
        <v>0</v>
      </c>
      <c r="E8" s="25">
        <v>0</v>
      </c>
      <c r="F8" s="26">
        <v>0</v>
      </c>
      <c r="G8" s="26">
        <v>169.29</v>
      </c>
      <c r="H8" s="27">
        <f t="shared" si="1"/>
        <v>0</v>
      </c>
      <c r="I8" s="25">
        <v>0</v>
      </c>
      <c r="J8" s="25">
        <v>9.9000000000000057</v>
      </c>
      <c r="K8" s="25">
        <v>3.4199999999999875</v>
      </c>
      <c r="L8" s="25">
        <v>3.42</v>
      </c>
      <c r="M8" s="26">
        <v>0</v>
      </c>
      <c r="N8" s="27">
        <v>0</v>
      </c>
      <c r="O8" s="28"/>
      <c r="P8" s="28">
        <v>10</v>
      </c>
      <c r="Q8" s="28"/>
      <c r="R8" s="69"/>
      <c r="S8" s="28">
        <f>10+228</f>
        <v>238</v>
      </c>
      <c r="T8" s="28">
        <f t="shared" si="4"/>
        <v>417.28999999999996</v>
      </c>
      <c r="U8" s="27">
        <f t="shared" si="5"/>
        <v>0</v>
      </c>
      <c r="V8" s="28"/>
    </row>
    <row r="9" spans="1:22" s="11" customFormat="1" ht="18">
      <c r="A9" s="55" t="str">
        <f t="shared" si="0"/>
        <v>a</v>
      </c>
      <c r="B9" s="23"/>
      <c r="C9" s="29" t="s">
        <v>24</v>
      </c>
      <c r="D9" s="25">
        <v>0</v>
      </c>
      <c r="E9" s="25">
        <v>0</v>
      </c>
      <c r="F9" s="26">
        <v>0</v>
      </c>
      <c r="G9" s="26">
        <v>527.03499999999997</v>
      </c>
      <c r="H9" s="27">
        <f t="shared" si="1"/>
        <v>0</v>
      </c>
      <c r="I9" s="25">
        <v>0</v>
      </c>
      <c r="J9" s="25">
        <v>90.549999999999955</v>
      </c>
      <c r="K9" s="25">
        <v>83.134999999999991</v>
      </c>
      <c r="L9" s="25">
        <v>91</v>
      </c>
      <c r="M9" s="26">
        <v>0</v>
      </c>
      <c r="N9" s="27">
        <v>0</v>
      </c>
      <c r="O9" s="28"/>
      <c r="P9" s="28">
        <v>255</v>
      </c>
      <c r="Q9" s="28"/>
      <c r="R9" s="69"/>
      <c r="S9" s="28">
        <v>255</v>
      </c>
      <c r="T9" s="28">
        <f>G9+P9+S9</f>
        <v>1037.0349999999999</v>
      </c>
      <c r="U9" s="27">
        <f t="shared" si="5"/>
        <v>0</v>
      </c>
      <c r="V9" s="28"/>
    </row>
    <row r="10" spans="1:22" s="11" customFormat="1" ht="18">
      <c r="A10" s="55" t="str">
        <f t="shared" si="0"/>
        <v>a</v>
      </c>
      <c r="B10" s="23"/>
      <c r="C10" s="24" t="s">
        <v>25</v>
      </c>
      <c r="D10" s="25">
        <v>3000</v>
      </c>
      <c r="E10" s="25">
        <v>2968.076</v>
      </c>
      <c r="F10" s="26">
        <v>1370.076</v>
      </c>
      <c r="G10" s="26">
        <v>1348.4816499999999</v>
      </c>
      <c r="H10" s="27">
        <f t="shared" si="1"/>
        <v>0.98423857508634549</v>
      </c>
      <c r="I10" s="25">
        <v>388.49205000000006</v>
      </c>
      <c r="J10" s="25">
        <v>250.62433999999999</v>
      </c>
      <c r="K10" s="25">
        <v>207.23219999999992</v>
      </c>
      <c r="L10" s="25">
        <v>209.93648999999999</v>
      </c>
      <c r="M10" s="26">
        <v>21.594350000000077</v>
      </c>
      <c r="N10" s="27">
        <v>0.98423857508634549</v>
      </c>
      <c r="O10" s="28">
        <f t="shared" si="2"/>
        <v>21.594350000000077</v>
      </c>
      <c r="P10" s="28">
        <v>672</v>
      </c>
      <c r="Q10" s="28">
        <v>781</v>
      </c>
      <c r="R10" s="69">
        <f t="shared" si="3"/>
        <v>130.59435000000008</v>
      </c>
      <c r="S10" s="28">
        <v>894</v>
      </c>
      <c r="T10" s="28">
        <f t="shared" si="4"/>
        <v>2914.4816499999997</v>
      </c>
      <c r="U10" s="27">
        <f t="shared" si="5"/>
        <v>0.98194306682173893</v>
      </c>
      <c r="V10" s="28">
        <f t="shared" ref="V10:V19" si="6">E10-T10</f>
        <v>53.594350000000304</v>
      </c>
    </row>
    <row r="11" spans="1:22" s="11" customFormat="1" ht="36">
      <c r="A11" s="55" t="str">
        <f t="shared" si="0"/>
        <v>a</v>
      </c>
      <c r="B11" s="23"/>
      <c r="C11" s="29" t="s">
        <v>26</v>
      </c>
      <c r="D11" s="25">
        <v>0</v>
      </c>
      <c r="E11" s="25">
        <v>0</v>
      </c>
      <c r="F11" s="26">
        <v>0</v>
      </c>
      <c r="G11" s="26">
        <v>546.38614000000007</v>
      </c>
      <c r="H11" s="27">
        <f t="shared" si="1"/>
        <v>0</v>
      </c>
      <c r="I11" s="25">
        <v>0</v>
      </c>
      <c r="J11" s="25">
        <v>80.167360000000031</v>
      </c>
      <c r="K11" s="25">
        <v>77.776370000000043</v>
      </c>
      <c r="L11" s="25">
        <v>82</v>
      </c>
      <c r="M11" s="26">
        <v>0</v>
      </c>
      <c r="N11" s="27">
        <v>0</v>
      </c>
      <c r="O11" s="28"/>
      <c r="P11" s="28">
        <v>252.9</v>
      </c>
      <c r="Q11" s="28"/>
      <c r="R11" s="69"/>
      <c r="S11" s="28">
        <v>333.7</v>
      </c>
      <c r="T11" s="28">
        <f t="shared" si="4"/>
        <v>1132.98614</v>
      </c>
      <c r="U11" s="27">
        <f t="shared" si="5"/>
        <v>0</v>
      </c>
      <c r="V11" s="28"/>
    </row>
    <row r="12" spans="1:22" s="11" customFormat="1" ht="18" hidden="1">
      <c r="A12" s="55" t="str">
        <f t="shared" si="0"/>
        <v>b</v>
      </c>
      <c r="B12" s="23"/>
      <c r="C12" s="24" t="s">
        <v>27</v>
      </c>
      <c r="D12" s="30">
        <v>0</v>
      </c>
      <c r="E12" s="30">
        <v>0</v>
      </c>
      <c r="F12" s="31">
        <v>0</v>
      </c>
      <c r="G12" s="31">
        <v>0</v>
      </c>
      <c r="H12" s="32">
        <f t="shared" si="1"/>
        <v>0</v>
      </c>
      <c r="I12" s="30">
        <v>0</v>
      </c>
      <c r="J12" s="30">
        <v>0</v>
      </c>
      <c r="K12" s="30">
        <v>0</v>
      </c>
      <c r="L12" s="30">
        <v>0</v>
      </c>
      <c r="M12" s="31">
        <v>0</v>
      </c>
      <c r="N12" s="32">
        <v>0</v>
      </c>
      <c r="O12" s="33">
        <f t="shared" si="2"/>
        <v>0</v>
      </c>
      <c r="P12" s="33"/>
      <c r="Q12" s="33"/>
      <c r="R12" s="33"/>
      <c r="S12" s="33"/>
      <c r="T12" s="33">
        <f t="shared" si="4"/>
        <v>0</v>
      </c>
      <c r="U12" s="32">
        <f t="shared" si="5"/>
        <v>0</v>
      </c>
      <c r="V12" s="28">
        <f t="shared" si="6"/>
        <v>0</v>
      </c>
    </row>
    <row r="13" spans="1:22" s="11" customFormat="1" ht="18" hidden="1">
      <c r="A13" s="55" t="str">
        <f t="shared" si="0"/>
        <v>b</v>
      </c>
      <c r="B13" s="23"/>
      <c r="C13" s="24" t="s">
        <v>28</v>
      </c>
      <c r="D13" s="30">
        <v>0</v>
      </c>
      <c r="E13" s="30">
        <v>0</v>
      </c>
      <c r="F13" s="31">
        <v>0</v>
      </c>
      <c r="G13" s="31">
        <v>0</v>
      </c>
      <c r="H13" s="32">
        <f t="shared" si="1"/>
        <v>0</v>
      </c>
      <c r="I13" s="30">
        <v>0</v>
      </c>
      <c r="J13" s="30">
        <v>0</v>
      </c>
      <c r="K13" s="30">
        <v>0</v>
      </c>
      <c r="L13" s="30">
        <v>0</v>
      </c>
      <c r="M13" s="31">
        <v>0</v>
      </c>
      <c r="N13" s="32">
        <v>0</v>
      </c>
      <c r="O13" s="33">
        <f t="shared" si="2"/>
        <v>0</v>
      </c>
      <c r="P13" s="33"/>
      <c r="Q13" s="33"/>
      <c r="R13" s="33"/>
      <c r="S13" s="33"/>
      <c r="T13" s="33">
        <f t="shared" si="4"/>
        <v>0</v>
      </c>
      <c r="U13" s="32">
        <f t="shared" si="5"/>
        <v>0</v>
      </c>
      <c r="V13" s="28">
        <f t="shared" si="6"/>
        <v>0</v>
      </c>
    </row>
    <row r="14" spans="1:22" s="11" customFormat="1" ht="18">
      <c r="A14" s="55" t="str">
        <f t="shared" si="0"/>
        <v>a</v>
      </c>
      <c r="B14" s="23"/>
      <c r="C14" s="24" t="s">
        <v>29</v>
      </c>
      <c r="D14" s="25">
        <v>1700</v>
      </c>
      <c r="E14" s="25">
        <v>1700</v>
      </c>
      <c r="F14" s="26">
        <v>1700</v>
      </c>
      <c r="G14" s="26">
        <v>140</v>
      </c>
      <c r="H14" s="27">
        <f t="shared" si="1"/>
        <v>8.2352941176470587E-2</v>
      </c>
      <c r="I14" s="25">
        <v>0</v>
      </c>
      <c r="J14" s="25">
        <v>140</v>
      </c>
      <c r="K14" s="25">
        <v>0</v>
      </c>
      <c r="L14" s="25">
        <v>1560</v>
      </c>
      <c r="M14" s="26">
        <v>1560</v>
      </c>
      <c r="N14" s="27">
        <v>8.2352941176470587E-2</v>
      </c>
      <c r="O14" s="28">
        <f t="shared" si="2"/>
        <v>1560</v>
      </c>
      <c r="P14" s="28">
        <v>1560</v>
      </c>
      <c r="Q14" s="28"/>
      <c r="R14" s="69">
        <f t="shared" ref="R14:R21" si="7">F14+Q14-G14-P14</f>
        <v>0</v>
      </c>
      <c r="S14" s="66">
        <v>576.70000000000005</v>
      </c>
      <c r="T14" s="28">
        <f t="shared" si="4"/>
        <v>2276.6999999999998</v>
      </c>
      <c r="U14" s="27">
        <f t="shared" si="5"/>
        <v>1.3392352941176469</v>
      </c>
      <c r="V14" s="28">
        <f t="shared" si="6"/>
        <v>-576.69999999999982</v>
      </c>
    </row>
    <row r="15" spans="1:22" s="11" customFormat="1" ht="18">
      <c r="A15" s="55" t="str">
        <f t="shared" si="0"/>
        <v>a</v>
      </c>
      <c r="B15" s="23" t="s">
        <v>19</v>
      </c>
      <c r="C15" s="24" t="s">
        <v>30</v>
      </c>
      <c r="D15" s="25">
        <v>70</v>
      </c>
      <c r="E15" s="25">
        <v>103</v>
      </c>
      <c r="F15" s="26">
        <v>71</v>
      </c>
      <c r="G15" s="26">
        <v>70.743440000000007</v>
      </c>
      <c r="H15" s="27">
        <f t="shared" si="1"/>
        <v>0.9963864788732395</v>
      </c>
      <c r="I15" s="25">
        <v>18.027439999999995</v>
      </c>
      <c r="J15" s="25">
        <v>2.928289999999997</v>
      </c>
      <c r="K15" s="25">
        <v>13.82191000000001</v>
      </c>
      <c r="L15" s="25">
        <v>10</v>
      </c>
      <c r="M15" s="26">
        <v>0.25655999999999324</v>
      </c>
      <c r="N15" s="27">
        <v>0.9963864788732395</v>
      </c>
      <c r="O15" s="28">
        <f t="shared" si="2"/>
        <v>0.25655999999999324</v>
      </c>
      <c r="P15" s="28">
        <v>14.2</v>
      </c>
      <c r="Q15" s="28">
        <v>14</v>
      </c>
      <c r="R15" s="69">
        <f t="shared" si="7"/>
        <v>5.6559999999993948E-2</v>
      </c>
      <c r="S15" s="28">
        <v>10</v>
      </c>
      <c r="T15" s="28">
        <f t="shared" si="4"/>
        <v>94.94344000000001</v>
      </c>
      <c r="U15" s="27">
        <f t="shared" si="5"/>
        <v>0.92178097087378652</v>
      </c>
      <c r="V15" s="28">
        <f t="shared" si="6"/>
        <v>8.0565599999999904</v>
      </c>
    </row>
    <row r="16" spans="1:22" s="11" customFormat="1" ht="18">
      <c r="A16" s="55" t="str">
        <f t="shared" si="0"/>
        <v>a</v>
      </c>
      <c r="B16" s="23" t="s">
        <v>19</v>
      </c>
      <c r="C16" s="24" t="s">
        <v>31</v>
      </c>
      <c r="D16" s="25">
        <v>20</v>
      </c>
      <c r="E16" s="25">
        <v>20</v>
      </c>
      <c r="F16" s="26">
        <v>13.5</v>
      </c>
      <c r="G16" s="26">
        <v>11.8194</v>
      </c>
      <c r="H16" s="27">
        <f t="shared" si="1"/>
        <v>0.87551111111111113</v>
      </c>
      <c r="I16" s="25">
        <v>1</v>
      </c>
      <c r="J16" s="25">
        <v>2.1638800000000007</v>
      </c>
      <c r="K16" s="25">
        <v>2.1638799999999989</v>
      </c>
      <c r="L16" s="25">
        <v>2.2000000000000002</v>
      </c>
      <c r="M16" s="26">
        <v>1.6806000000000001</v>
      </c>
      <c r="N16" s="27">
        <v>0.87551111111111113</v>
      </c>
      <c r="O16" s="28">
        <f t="shared" si="2"/>
        <v>1.6806000000000001</v>
      </c>
      <c r="P16" s="28">
        <v>6.492</v>
      </c>
      <c r="Q16" s="28">
        <v>1.5</v>
      </c>
      <c r="R16" s="69">
        <f t="shared" si="7"/>
        <v>-3.3113999999999999</v>
      </c>
      <c r="S16" s="28">
        <v>7.665</v>
      </c>
      <c r="T16" s="28">
        <f t="shared" si="4"/>
        <v>25.976399999999998</v>
      </c>
      <c r="U16" s="27">
        <f t="shared" si="5"/>
        <v>1.2988199999999999</v>
      </c>
      <c r="V16" s="28">
        <f t="shared" si="6"/>
        <v>-5.9763999999999982</v>
      </c>
    </row>
    <row r="17" spans="1:22" s="11" customFormat="1" ht="18">
      <c r="A17" s="55" t="str">
        <f t="shared" si="0"/>
        <v>a</v>
      </c>
      <c r="B17" s="17" t="s">
        <v>19</v>
      </c>
      <c r="C17" s="18" t="s">
        <v>32</v>
      </c>
      <c r="D17" s="19">
        <v>20</v>
      </c>
      <c r="E17" s="19">
        <v>20</v>
      </c>
      <c r="F17" s="20">
        <v>6.5</v>
      </c>
      <c r="G17" s="20">
        <v>0.64</v>
      </c>
      <c r="H17" s="21">
        <f t="shared" si="1"/>
        <v>9.8461538461538461E-2</v>
      </c>
      <c r="I17" s="19">
        <v>0</v>
      </c>
      <c r="J17" s="19">
        <v>0</v>
      </c>
      <c r="K17" s="19">
        <v>0</v>
      </c>
      <c r="L17" s="19">
        <v>5.86</v>
      </c>
      <c r="M17" s="20">
        <v>5.86</v>
      </c>
      <c r="N17" s="21">
        <v>9.8461538461538461E-2</v>
      </c>
      <c r="O17" s="22">
        <f t="shared" si="2"/>
        <v>5.86</v>
      </c>
      <c r="P17" s="22">
        <v>9.6999999999999993</v>
      </c>
      <c r="Q17" s="22">
        <v>8.5</v>
      </c>
      <c r="R17" s="68">
        <f t="shared" si="7"/>
        <v>4.66</v>
      </c>
      <c r="S17" s="22">
        <v>9</v>
      </c>
      <c r="T17" s="22">
        <f t="shared" si="4"/>
        <v>19.34</v>
      </c>
      <c r="U17" s="21">
        <f t="shared" si="5"/>
        <v>0.96699999999999997</v>
      </c>
      <c r="V17" s="28">
        <f t="shared" si="6"/>
        <v>0.66000000000000014</v>
      </c>
    </row>
    <row r="18" spans="1:22" s="11" customFormat="1" ht="15.75">
      <c r="A18" s="55" t="str">
        <f t="shared" si="0"/>
        <v>b</v>
      </c>
      <c r="B18" s="17" t="s">
        <v>19</v>
      </c>
      <c r="C18" s="34" t="s">
        <v>33</v>
      </c>
      <c r="D18" s="35">
        <v>0</v>
      </c>
      <c r="E18" s="35">
        <v>0</v>
      </c>
      <c r="F18" s="36">
        <v>0</v>
      </c>
      <c r="G18" s="36">
        <v>0</v>
      </c>
      <c r="H18" s="37">
        <f t="shared" si="1"/>
        <v>0</v>
      </c>
      <c r="I18" s="35">
        <v>0</v>
      </c>
      <c r="J18" s="35">
        <v>0</v>
      </c>
      <c r="K18" s="35">
        <v>0</v>
      </c>
      <c r="L18" s="35">
        <v>0</v>
      </c>
      <c r="M18" s="36">
        <v>0</v>
      </c>
      <c r="N18" s="37">
        <v>0</v>
      </c>
      <c r="O18" s="38">
        <f t="shared" si="2"/>
        <v>0</v>
      </c>
      <c r="P18" s="38">
        <v>0</v>
      </c>
      <c r="Q18" s="38">
        <v>0</v>
      </c>
      <c r="R18" s="70">
        <f t="shared" si="7"/>
        <v>0</v>
      </c>
      <c r="S18" s="38"/>
      <c r="T18" s="38">
        <f t="shared" si="4"/>
        <v>0</v>
      </c>
      <c r="U18" s="37">
        <f t="shared" si="5"/>
        <v>0</v>
      </c>
      <c r="V18" s="28">
        <f t="shared" si="6"/>
        <v>0</v>
      </c>
    </row>
    <row r="19" spans="1:22" s="11" customFormat="1" ht="18.75" thickBot="1">
      <c r="A19" s="55" t="str">
        <f t="shared" si="0"/>
        <v>a</v>
      </c>
      <c r="B19" s="39" t="s">
        <v>19</v>
      </c>
      <c r="C19" s="40" t="s">
        <v>34</v>
      </c>
      <c r="D19" s="41">
        <v>0</v>
      </c>
      <c r="E19" s="41">
        <v>15.885</v>
      </c>
      <c r="F19" s="42">
        <v>15.885</v>
      </c>
      <c r="G19" s="42">
        <v>15.839219999999999</v>
      </c>
      <c r="H19" s="43">
        <f t="shared" si="1"/>
        <v>0.99711803588290837</v>
      </c>
      <c r="I19" s="41">
        <v>0</v>
      </c>
      <c r="J19" s="41">
        <v>0</v>
      </c>
      <c r="K19" s="41">
        <v>0</v>
      </c>
      <c r="L19" s="41">
        <v>0</v>
      </c>
      <c r="M19" s="42">
        <v>4.5780000000000598E-2</v>
      </c>
      <c r="N19" s="43">
        <v>0.99711803588290837</v>
      </c>
      <c r="O19" s="44">
        <f t="shared" si="2"/>
        <v>4.5780000000000598E-2</v>
      </c>
      <c r="P19" s="44">
        <v>0</v>
      </c>
      <c r="Q19" s="44">
        <v>0</v>
      </c>
      <c r="R19" s="71">
        <f t="shared" si="7"/>
        <v>4.5780000000000598E-2</v>
      </c>
      <c r="S19" s="44"/>
      <c r="T19" s="44">
        <f t="shared" si="4"/>
        <v>15.839219999999999</v>
      </c>
      <c r="U19" s="43">
        <f t="shared" si="5"/>
        <v>0.99711803588290837</v>
      </c>
      <c r="V19" s="28">
        <f t="shared" si="6"/>
        <v>4.5780000000000598E-2</v>
      </c>
    </row>
    <row r="20" spans="1:22" s="11" customFormat="1" ht="87" customHeight="1" thickTop="1" thickBot="1">
      <c r="A20" s="55" t="str">
        <f t="shared" si="0"/>
        <v>a</v>
      </c>
      <c r="B20" s="12" t="s">
        <v>35</v>
      </c>
      <c r="C20" s="45" t="s">
        <v>36</v>
      </c>
      <c r="D20" s="13">
        <v>2025</v>
      </c>
      <c r="E20" s="13">
        <f>E21+E29+E30+E31</f>
        <v>2025</v>
      </c>
      <c r="F20" s="14">
        <f>F21+F29+F30+F31</f>
        <v>0</v>
      </c>
      <c r="G20" s="14">
        <f>G21+G29+G30+G31</f>
        <v>0</v>
      </c>
      <c r="H20" s="15">
        <f t="shared" si="1"/>
        <v>0</v>
      </c>
      <c r="I20" s="13">
        <v>0</v>
      </c>
      <c r="J20" s="13">
        <v>0</v>
      </c>
      <c r="K20" s="13">
        <f>K21+K29+K30+K31</f>
        <v>0</v>
      </c>
      <c r="L20" s="13">
        <v>0</v>
      </c>
      <c r="M20" s="14">
        <v>0</v>
      </c>
      <c r="N20" s="15">
        <v>0</v>
      </c>
      <c r="O20" s="16">
        <f t="shared" si="2"/>
        <v>0</v>
      </c>
      <c r="P20" s="16">
        <f>P21+P29+P30+P31</f>
        <v>0</v>
      </c>
      <c r="Q20" s="16">
        <f>Q21+Q29+Q30+Q31</f>
        <v>915</v>
      </c>
      <c r="R20" s="67">
        <f t="shared" si="7"/>
        <v>915</v>
      </c>
      <c r="S20" s="16">
        <f>S21+S29+S30+S31</f>
        <v>0</v>
      </c>
      <c r="T20" s="16">
        <f t="shared" si="4"/>
        <v>0</v>
      </c>
      <c r="U20" s="15">
        <f t="shared" si="5"/>
        <v>0</v>
      </c>
      <c r="V20" s="16">
        <f>V21+V29+V30+V31</f>
        <v>2025</v>
      </c>
    </row>
    <row r="21" spans="1:22" s="11" customFormat="1" ht="18.75" thickTop="1">
      <c r="A21" s="55" t="str">
        <f t="shared" si="0"/>
        <v>a</v>
      </c>
      <c r="B21" s="17" t="s">
        <v>19</v>
      </c>
      <c r="C21" s="18" t="s">
        <v>20</v>
      </c>
      <c r="D21" s="19">
        <v>2025</v>
      </c>
      <c r="E21" s="19">
        <f>E22+E23+E24+E25+E26+E27+E28</f>
        <v>2025</v>
      </c>
      <c r="F21" s="20">
        <f>F22+F23+F24+F25+F26+F27+F28</f>
        <v>0</v>
      </c>
      <c r="G21" s="20">
        <f>G22+G23+G24+G25+G26+G27+G28</f>
        <v>0</v>
      </c>
      <c r="H21" s="21">
        <f t="shared" si="1"/>
        <v>0</v>
      </c>
      <c r="I21" s="19">
        <v>0</v>
      </c>
      <c r="J21" s="19">
        <v>0</v>
      </c>
      <c r="K21" s="19">
        <f>K22+K23+K24+K25+K26+K27+K28</f>
        <v>0</v>
      </c>
      <c r="L21" s="19">
        <v>0</v>
      </c>
      <c r="M21" s="20">
        <v>0</v>
      </c>
      <c r="N21" s="21">
        <v>0</v>
      </c>
      <c r="O21" s="22">
        <f t="shared" si="2"/>
        <v>0</v>
      </c>
      <c r="P21" s="22">
        <f>P22+P23+P24+P25+P26+P27+P28</f>
        <v>0</v>
      </c>
      <c r="Q21" s="22">
        <f>Q22+Q23+Q24+Q25+Q26+Q27+Q28</f>
        <v>915</v>
      </c>
      <c r="R21" s="68">
        <f t="shared" si="7"/>
        <v>915</v>
      </c>
      <c r="S21" s="22">
        <f>S22+S23+S24+S25+S26+S27+S28</f>
        <v>0</v>
      </c>
      <c r="T21" s="22">
        <f t="shared" si="4"/>
        <v>0</v>
      </c>
      <c r="U21" s="21">
        <f t="shared" si="5"/>
        <v>0</v>
      </c>
      <c r="V21" s="22">
        <f>V22+V23+V24+V25+V26+V27+V28</f>
        <v>2025</v>
      </c>
    </row>
    <row r="22" spans="1:22" s="11" customFormat="1" ht="18" hidden="1">
      <c r="A22" s="55" t="str">
        <f t="shared" si="0"/>
        <v>b</v>
      </c>
      <c r="B22" s="23" t="s">
        <v>19</v>
      </c>
      <c r="C22" s="46" t="s">
        <v>21</v>
      </c>
      <c r="D22" s="30">
        <v>0</v>
      </c>
      <c r="E22" s="30">
        <v>0</v>
      </c>
      <c r="F22" s="31">
        <v>0</v>
      </c>
      <c r="G22" s="31">
        <v>0</v>
      </c>
      <c r="H22" s="32">
        <f t="shared" si="1"/>
        <v>0</v>
      </c>
      <c r="I22" s="30">
        <v>0</v>
      </c>
      <c r="J22" s="30">
        <v>0</v>
      </c>
      <c r="K22" s="30">
        <v>0</v>
      </c>
      <c r="L22" s="30">
        <v>0</v>
      </c>
      <c r="M22" s="31">
        <v>0</v>
      </c>
      <c r="N22" s="32">
        <v>0</v>
      </c>
      <c r="O22" s="33">
        <f t="shared" si="2"/>
        <v>0</v>
      </c>
      <c r="P22" s="33"/>
      <c r="Q22" s="33"/>
      <c r="R22" s="33"/>
      <c r="S22" s="33"/>
      <c r="T22" s="33">
        <f t="shared" si="4"/>
        <v>0</v>
      </c>
      <c r="U22" s="32">
        <f t="shared" si="5"/>
        <v>0</v>
      </c>
      <c r="V22" s="33">
        <f t="shared" ref="V22:V31" si="8">E22-T22</f>
        <v>0</v>
      </c>
    </row>
    <row r="23" spans="1:22" s="11" customFormat="1" ht="18" hidden="1">
      <c r="A23" s="55" t="str">
        <f t="shared" si="0"/>
        <v>b</v>
      </c>
      <c r="B23" s="23" t="s">
        <v>19</v>
      </c>
      <c r="C23" s="46" t="s">
        <v>25</v>
      </c>
      <c r="D23" s="30">
        <v>0</v>
      </c>
      <c r="E23" s="30">
        <v>0</v>
      </c>
      <c r="F23" s="31">
        <v>0</v>
      </c>
      <c r="G23" s="31">
        <v>0</v>
      </c>
      <c r="H23" s="32">
        <f t="shared" si="1"/>
        <v>0</v>
      </c>
      <c r="I23" s="30">
        <v>0</v>
      </c>
      <c r="J23" s="30">
        <v>0</v>
      </c>
      <c r="K23" s="30">
        <v>0</v>
      </c>
      <c r="L23" s="30">
        <v>0</v>
      </c>
      <c r="M23" s="31">
        <v>0</v>
      </c>
      <c r="N23" s="32">
        <v>0</v>
      </c>
      <c r="O23" s="33">
        <f t="shared" si="2"/>
        <v>0</v>
      </c>
      <c r="P23" s="33"/>
      <c r="Q23" s="33"/>
      <c r="R23" s="33"/>
      <c r="S23" s="33"/>
      <c r="T23" s="33">
        <f t="shared" si="4"/>
        <v>0</v>
      </c>
      <c r="U23" s="32">
        <f t="shared" si="5"/>
        <v>0</v>
      </c>
      <c r="V23" s="33">
        <f t="shared" si="8"/>
        <v>0</v>
      </c>
    </row>
    <row r="24" spans="1:22" s="11" customFormat="1" ht="18" hidden="1">
      <c r="A24" s="55" t="str">
        <f t="shared" si="0"/>
        <v>b</v>
      </c>
      <c r="B24" s="23" t="s">
        <v>19</v>
      </c>
      <c r="C24" s="46" t="s">
        <v>27</v>
      </c>
      <c r="D24" s="30">
        <v>0</v>
      </c>
      <c r="E24" s="30">
        <v>0</v>
      </c>
      <c r="F24" s="31">
        <v>0</v>
      </c>
      <c r="G24" s="31">
        <v>0</v>
      </c>
      <c r="H24" s="32">
        <f t="shared" si="1"/>
        <v>0</v>
      </c>
      <c r="I24" s="30">
        <v>0</v>
      </c>
      <c r="J24" s="30">
        <v>0</v>
      </c>
      <c r="K24" s="30">
        <v>0</v>
      </c>
      <c r="L24" s="30">
        <v>0</v>
      </c>
      <c r="M24" s="31">
        <v>0</v>
      </c>
      <c r="N24" s="32">
        <v>0</v>
      </c>
      <c r="O24" s="33">
        <f t="shared" si="2"/>
        <v>0</v>
      </c>
      <c r="P24" s="33"/>
      <c r="Q24" s="33"/>
      <c r="R24" s="33"/>
      <c r="S24" s="33"/>
      <c r="T24" s="33">
        <f t="shared" si="4"/>
        <v>0</v>
      </c>
      <c r="U24" s="32">
        <f t="shared" si="5"/>
        <v>0</v>
      </c>
      <c r="V24" s="33">
        <f t="shared" si="8"/>
        <v>0</v>
      </c>
    </row>
    <row r="25" spans="1:22" s="11" customFormat="1" ht="18" hidden="1">
      <c r="A25" s="55" t="str">
        <f t="shared" si="0"/>
        <v>b</v>
      </c>
      <c r="B25" s="23" t="s">
        <v>19</v>
      </c>
      <c r="C25" s="46" t="s">
        <v>28</v>
      </c>
      <c r="D25" s="30">
        <v>0</v>
      </c>
      <c r="E25" s="30">
        <v>0</v>
      </c>
      <c r="F25" s="31">
        <v>0</v>
      </c>
      <c r="G25" s="31">
        <v>0</v>
      </c>
      <c r="H25" s="32">
        <f t="shared" si="1"/>
        <v>0</v>
      </c>
      <c r="I25" s="30">
        <v>0</v>
      </c>
      <c r="J25" s="30">
        <v>0</v>
      </c>
      <c r="K25" s="30">
        <v>0</v>
      </c>
      <c r="L25" s="30">
        <v>0</v>
      </c>
      <c r="M25" s="31">
        <v>0</v>
      </c>
      <c r="N25" s="32">
        <v>0</v>
      </c>
      <c r="O25" s="33">
        <f t="shared" si="2"/>
        <v>0</v>
      </c>
      <c r="P25" s="33"/>
      <c r="Q25" s="33"/>
      <c r="R25" s="33"/>
      <c r="S25" s="33"/>
      <c r="T25" s="33">
        <f t="shared" si="4"/>
        <v>0</v>
      </c>
      <c r="U25" s="32">
        <f t="shared" si="5"/>
        <v>0</v>
      </c>
      <c r="V25" s="33">
        <f t="shared" si="8"/>
        <v>0</v>
      </c>
    </row>
    <row r="26" spans="1:22" s="11" customFormat="1" ht="18" hidden="1">
      <c r="A26" s="55" t="str">
        <f t="shared" si="0"/>
        <v>b</v>
      </c>
      <c r="B26" s="23" t="s">
        <v>19</v>
      </c>
      <c r="C26" s="46" t="s">
        <v>29</v>
      </c>
      <c r="D26" s="30">
        <v>0</v>
      </c>
      <c r="E26" s="30">
        <v>0</v>
      </c>
      <c r="F26" s="31">
        <v>0</v>
      </c>
      <c r="G26" s="31">
        <v>0</v>
      </c>
      <c r="H26" s="32">
        <f t="shared" si="1"/>
        <v>0</v>
      </c>
      <c r="I26" s="30">
        <v>0</v>
      </c>
      <c r="J26" s="30">
        <v>0</v>
      </c>
      <c r="K26" s="30">
        <v>0</v>
      </c>
      <c r="L26" s="30">
        <v>0</v>
      </c>
      <c r="M26" s="31">
        <v>0</v>
      </c>
      <c r="N26" s="32">
        <v>0</v>
      </c>
      <c r="O26" s="33">
        <f t="shared" si="2"/>
        <v>0</v>
      </c>
      <c r="P26" s="33"/>
      <c r="Q26" s="33"/>
      <c r="R26" s="33"/>
      <c r="S26" s="33"/>
      <c r="T26" s="33">
        <f t="shared" si="4"/>
        <v>0</v>
      </c>
      <c r="U26" s="32">
        <f t="shared" si="5"/>
        <v>0</v>
      </c>
      <c r="V26" s="33">
        <f t="shared" si="8"/>
        <v>0</v>
      </c>
    </row>
    <row r="27" spans="1:22" s="11" customFormat="1" ht="18.75" thickBot="1">
      <c r="A27" s="55" t="str">
        <f t="shared" si="0"/>
        <v>a</v>
      </c>
      <c r="B27" s="23" t="s">
        <v>19</v>
      </c>
      <c r="C27" s="46" t="s">
        <v>30</v>
      </c>
      <c r="D27" s="25">
        <v>2025</v>
      </c>
      <c r="E27" s="25">
        <v>2025</v>
      </c>
      <c r="F27" s="26">
        <v>0</v>
      </c>
      <c r="G27" s="26">
        <v>0</v>
      </c>
      <c r="H27" s="27">
        <f t="shared" si="1"/>
        <v>0</v>
      </c>
      <c r="I27" s="25">
        <v>0</v>
      </c>
      <c r="J27" s="25">
        <v>0</v>
      </c>
      <c r="K27" s="25">
        <v>0</v>
      </c>
      <c r="L27" s="25">
        <v>0</v>
      </c>
      <c r="M27" s="26">
        <v>0</v>
      </c>
      <c r="N27" s="27">
        <v>0</v>
      </c>
      <c r="O27" s="28">
        <f t="shared" si="2"/>
        <v>0</v>
      </c>
      <c r="P27" s="28"/>
      <c r="Q27" s="28">
        <v>915</v>
      </c>
      <c r="R27" s="69">
        <f>F27+Q27-G27-P27</f>
        <v>915</v>
      </c>
      <c r="S27" s="28"/>
      <c r="T27" s="28">
        <f t="shared" si="4"/>
        <v>0</v>
      </c>
      <c r="U27" s="27">
        <f t="shared" si="5"/>
        <v>0</v>
      </c>
      <c r="V27" s="28">
        <f t="shared" si="8"/>
        <v>2025</v>
      </c>
    </row>
    <row r="28" spans="1:22" s="11" customFormat="1" ht="18.75" hidden="1" thickBot="1">
      <c r="A28" s="55" t="str">
        <f t="shared" si="0"/>
        <v>b</v>
      </c>
      <c r="B28" s="23" t="s">
        <v>19</v>
      </c>
      <c r="C28" s="46" t="s">
        <v>31</v>
      </c>
      <c r="D28" s="30">
        <v>0</v>
      </c>
      <c r="E28" s="30">
        <v>0</v>
      </c>
      <c r="F28" s="31">
        <v>0</v>
      </c>
      <c r="G28" s="31">
        <v>0</v>
      </c>
      <c r="H28" s="32">
        <f t="shared" si="1"/>
        <v>0</v>
      </c>
      <c r="I28" s="30">
        <v>0</v>
      </c>
      <c r="J28" s="30">
        <v>0</v>
      </c>
      <c r="K28" s="30">
        <v>0</v>
      </c>
      <c r="L28" s="30">
        <v>0</v>
      </c>
      <c r="M28" s="31">
        <v>0</v>
      </c>
      <c r="N28" s="32">
        <v>0</v>
      </c>
      <c r="O28" s="33">
        <f t="shared" si="2"/>
        <v>0</v>
      </c>
      <c r="P28" s="33"/>
      <c r="Q28" s="33"/>
      <c r="R28" s="33"/>
      <c r="S28" s="33"/>
      <c r="T28" s="33">
        <f t="shared" si="4"/>
        <v>0</v>
      </c>
      <c r="U28" s="32">
        <f t="shared" si="5"/>
        <v>0</v>
      </c>
      <c r="V28" s="33">
        <f t="shared" si="8"/>
        <v>0</v>
      </c>
    </row>
    <row r="29" spans="1:22" s="11" customFormat="1" ht="16.5" hidden="1" thickBot="1">
      <c r="A29" s="55" t="str">
        <f t="shared" si="0"/>
        <v>b</v>
      </c>
      <c r="B29" s="17" t="s">
        <v>19</v>
      </c>
      <c r="C29" s="34" t="s">
        <v>32</v>
      </c>
      <c r="D29" s="35">
        <v>0</v>
      </c>
      <c r="E29" s="35">
        <v>0</v>
      </c>
      <c r="F29" s="36">
        <v>0</v>
      </c>
      <c r="G29" s="36">
        <v>0</v>
      </c>
      <c r="H29" s="37">
        <f t="shared" si="1"/>
        <v>0</v>
      </c>
      <c r="I29" s="35">
        <v>0</v>
      </c>
      <c r="J29" s="35">
        <v>0</v>
      </c>
      <c r="K29" s="35">
        <v>0</v>
      </c>
      <c r="L29" s="35">
        <v>0</v>
      </c>
      <c r="M29" s="36">
        <v>0</v>
      </c>
      <c r="N29" s="37">
        <v>0</v>
      </c>
      <c r="O29" s="38">
        <f t="shared" si="2"/>
        <v>0</v>
      </c>
      <c r="P29" s="38"/>
      <c r="Q29" s="38"/>
      <c r="R29" s="38"/>
      <c r="S29" s="38"/>
      <c r="T29" s="38">
        <f t="shared" si="4"/>
        <v>0</v>
      </c>
      <c r="U29" s="37">
        <f t="shared" si="5"/>
        <v>0</v>
      </c>
      <c r="V29" s="38">
        <f t="shared" si="8"/>
        <v>0</v>
      </c>
    </row>
    <row r="30" spans="1:22" s="11" customFormat="1" ht="16.5" hidden="1" thickBot="1">
      <c r="A30" s="55" t="str">
        <f t="shared" si="0"/>
        <v>b</v>
      </c>
      <c r="B30" s="17" t="s">
        <v>19</v>
      </c>
      <c r="C30" s="34" t="s">
        <v>33</v>
      </c>
      <c r="D30" s="35">
        <v>0</v>
      </c>
      <c r="E30" s="35">
        <v>0</v>
      </c>
      <c r="F30" s="36">
        <v>0</v>
      </c>
      <c r="G30" s="36">
        <v>0</v>
      </c>
      <c r="H30" s="37">
        <f t="shared" si="1"/>
        <v>0</v>
      </c>
      <c r="I30" s="35">
        <v>0</v>
      </c>
      <c r="J30" s="35">
        <v>0</v>
      </c>
      <c r="K30" s="35">
        <v>0</v>
      </c>
      <c r="L30" s="35">
        <v>0</v>
      </c>
      <c r="M30" s="36">
        <v>0</v>
      </c>
      <c r="N30" s="37">
        <v>0</v>
      </c>
      <c r="O30" s="38">
        <f t="shared" si="2"/>
        <v>0</v>
      </c>
      <c r="P30" s="38"/>
      <c r="Q30" s="38"/>
      <c r="R30" s="38"/>
      <c r="S30" s="38"/>
      <c r="T30" s="38">
        <f t="shared" si="4"/>
        <v>0</v>
      </c>
      <c r="U30" s="37">
        <f t="shared" si="5"/>
        <v>0</v>
      </c>
      <c r="V30" s="38">
        <f t="shared" si="8"/>
        <v>0</v>
      </c>
    </row>
    <row r="31" spans="1:22" s="11" customFormat="1" ht="16.5" hidden="1" thickBot="1">
      <c r="A31" s="55" t="str">
        <f t="shared" si="0"/>
        <v>b</v>
      </c>
      <c r="B31" s="39" t="s">
        <v>19</v>
      </c>
      <c r="C31" s="47" t="s">
        <v>34</v>
      </c>
      <c r="D31" s="48">
        <v>0</v>
      </c>
      <c r="E31" s="48">
        <v>0</v>
      </c>
      <c r="F31" s="49">
        <v>0</v>
      </c>
      <c r="G31" s="49">
        <v>0</v>
      </c>
      <c r="H31" s="50">
        <f t="shared" si="1"/>
        <v>0</v>
      </c>
      <c r="I31" s="48">
        <v>0</v>
      </c>
      <c r="J31" s="48">
        <v>0</v>
      </c>
      <c r="K31" s="48">
        <v>0</v>
      </c>
      <c r="L31" s="48">
        <v>0</v>
      </c>
      <c r="M31" s="49">
        <v>0</v>
      </c>
      <c r="N31" s="50">
        <v>0</v>
      </c>
      <c r="O31" s="51">
        <f t="shared" si="2"/>
        <v>0</v>
      </c>
      <c r="P31" s="51"/>
      <c r="Q31" s="51"/>
      <c r="R31" s="51"/>
      <c r="S31" s="51"/>
      <c r="T31" s="51">
        <f t="shared" si="4"/>
        <v>0</v>
      </c>
      <c r="U31" s="50">
        <f t="shared" si="5"/>
        <v>0</v>
      </c>
      <c r="V31" s="51">
        <f t="shared" si="8"/>
        <v>0</v>
      </c>
    </row>
    <row r="32" spans="1:22" s="11" customFormat="1" ht="84.75" customHeight="1" thickTop="1" thickBot="1">
      <c r="A32" s="55" t="str">
        <f t="shared" si="0"/>
        <v>a</v>
      </c>
      <c r="B32" s="12" t="s">
        <v>37</v>
      </c>
      <c r="C32" s="45" t="s">
        <v>38</v>
      </c>
      <c r="D32" s="13">
        <v>15868</v>
      </c>
      <c r="E32" s="13">
        <f t="shared" ref="E32:G32" si="9">E33+E41+E42+E43</f>
        <v>6137.36</v>
      </c>
      <c r="F32" s="14">
        <f t="shared" si="9"/>
        <v>6137.36</v>
      </c>
      <c r="G32" s="14">
        <f t="shared" si="9"/>
        <v>6096.5168199999998</v>
      </c>
      <c r="H32" s="15">
        <f t="shared" si="1"/>
        <v>0.99334515492003084</v>
      </c>
      <c r="I32" s="13">
        <v>2121.7165800000002</v>
      </c>
      <c r="J32" s="13">
        <v>1405.6426299999994</v>
      </c>
      <c r="K32" s="13">
        <f>K33+K41+K42+K43</f>
        <v>0</v>
      </c>
      <c r="L32" s="13">
        <v>0</v>
      </c>
      <c r="M32" s="14">
        <v>40.843179999999847</v>
      </c>
      <c r="N32" s="15">
        <v>0.99334515492003084</v>
      </c>
      <c r="O32" s="16">
        <f t="shared" si="2"/>
        <v>40.843179999999847</v>
      </c>
      <c r="P32" s="16">
        <f>P33+P41+P42+P43</f>
        <v>0</v>
      </c>
      <c r="Q32" s="16">
        <f>Q33+Q41+Q42+Q43</f>
        <v>0</v>
      </c>
      <c r="R32" s="67">
        <f t="shared" ref="R32:R33" si="10">F32+Q32-G32-P32</f>
        <v>40.843179999999847</v>
      </c>
      <c r="S32" s="16">
        <f>S33+S41+S42+S43</f>
        <v>0</v>
      </c>
      <c r="T32" s="16">
        <f t="shared" si="4"/>
        <v>6096.5168199999998</v>
      </c>
      <c r="U32" s="15">
        <f t="shared" si="5"/>
        <v>0.99334515492003084</v>
      </c>
      <c r="V32" s="16">
        <f>V33+V41+V42+V43</f>
        <v>40.84317999999967</v>
      </c>
    </row>
    <row r="33" spans="1:22" s="11" customFormat="1" ht="18.75" thickTop="1">
      <c r="A33" s="55" t="str">
        <f t="shared" si="0"/>
        <v>a</v>
      </c>
      <c r="B33" s="17" t="s">
        <v>19</v>
      </c>
      <c r="C33" s="18" t="s">
        <v>20</v>
      </c>
      <c r="D33" s="19">
        <v>15868</v>
      </c>
      <c r="E33" s="19">
        <f t="shared" ref="E33:G33" si="11">E34+E35+E36+E37+E38+E39+E40</f>
        <v>6129.1819999999998</v>
      </c>
      <c r="F33" s="20">
        <f t="shared" si="11"/>
        <v>6129.1819999999998</v>
      </c>
      <c r="G33" s="20">
        <f t="shared" si="11"/>
        <v>6088.3559500000001</v>
      </c>
      <c r="H33" s="21">
        <f t="shared" si="1"/>
        <v>0.99333907036860714</v>
      </c>
      <c r="I33" s="19">
        <v>2121.7165800000002</v>
      </c>
      <c r="J33" s="19">
        <v>1405.6426299999994</v>
      </c>
      <c r="K33" s="19">
        <f>K34+K35+K36+K37+K38+K39+K40</f>
        <v>0</v>
      </c>
      <c r="L33" s="19">
        <v>0</v>
      </c>
      <c r="M33" s="20">
        <v>40.826049999999668</v>
      </c>
      <c r="N33" s="21">
        <v>0.99333907036860714</v>
      </c>
      <c r="O33" s="22">
        <f t="shared" si="2"/>
        <v>40.826049999999668</v>
      </c>
      <c r="P33" s="22">
        <f>P34+P35+P36+P37+P38+P39+P40</f>
        <v>0</v>
      </c>
      <c r="Q33" s="22">
        <f>Q34+Q35+Q36+Q37+Q38+Q39+Q40</f>
        <v>0</v>
      </c>
      <c r="R33" s="68">
        <f t="shared" si="10"/>
        <v>40.826049999999668</v>
      </c>
      <c r="S33" s="22">
        <f>S34+S35+S36+S37+S38+S39+S40</f>
        <v>0</v>
      </c>
      <c r="T33" s="22">
        <f t="shared" si="4"/>
        <v>6088.3559500000001</v>
      </c>
      <c r="U33" s="21">
        <f t="shared" si="5"/>
        <v>0.99333907036860714</v>
      </c>
      <c r="V33" s="22">
        <f>V34+V35+V36+V37+V38+V39+V40</f>
        <v>40.826049999999668</v>
      </c>
    </row>
    <row r="34" spans="1:22" s="11" customFormat="1" ht="18" hidden="1">
      <c r="A34" s="55" t="str">
        <f t="shared" si="0"/>
        <v>b</v>
      </c>
      <c r="B34" s="23" t="s">
        <v>19</v>
      </c>
      <c r="C34" s="46" t="s">
        <v>21</v>
      </c>
      <c r="D34" s="30">
        <v>0</v>
      </c>
      <c r="E34" s="30">
        <v>0</v>
      </c>
      <c r="F34" s="31">
        <v>0</v>
      </c>
      <c r="G34" s="31">
        <v>0</v>
      </c>
      <c r="H34" s="32">
        <f t="shared" si="1"/>
        <v>0</v>
      </c>
      <c r="I34" s="30">
        <v>0</v>
      </c>
      <c r="J34" s="30">
        <v>0</v>
      </c>
      <c r="K34" s="30">
        <v>0</v>
      </c>
      <c r="L34" s="30">
        <v>0</v>
      </c>
      <c r="M34" s="31">
        <v>0</v>
      </c>
      <c r="N34" s="32">
        <v>0</v>
      </c>
      <c r="O34" s="33">
        <f t="shared" si="2"/>
        <v>0</v>
      </c>
      <c r="P34" s="33"/>
      <c r="Q34" s="33"/>
      <c r="R34" s="33"/>
      <c r="S34" s="33"/>
      <c r="T34" s="33">
        <f t="shared" si="4"/>
        <v>0</v>
      </c>
      <c r="U34" s="32">
        <f t="shared" si="5"/>
        <v>0</v>
      </c>
      <c r="V34" s="33">
        <f t="shared" ref="V34:V43" si="12">E34-T34</f>
        <v>0</v>
      </c>
    </row>
    <row r="35" spans="1:22" s="11" customFormat="1" ht="18" hidden="1">
      <c r="A35" s="55" t="str">
        <f t="shared" si="0"/>
        <v>b</v>
      </c>
      <c r="B35" s="23" t="s">
        <v>19</v>
      </c>
      <c r="C35" s="46" t="s">
        <v>25</v>
      </c>
      <c r="D35" s="30">
        <v>0</v>
      </c>
      <c r="E35" s="30">
        <v>0</v>
      </c>
      <c r="F35" s="31">
        <v>0</v>
      </c>
      <c r="G35" s="31">
        <v>0</v>
      </c>
      <c r="H35" s="32">
        <f t="shared" si="1"/>
        <v>0</v>
      </c>
      <c r="I35" s="30">
        <v>0</v>
      </c>
      <c r="J35" s="30">
        <v>0</v>
      </c>
      <c r="K35" s="30">
        <v>0</v>
      </c>
      <c r="L35" s="30">
        <v>0</v>
      </c>
      <c r="M35" s="31">
        <v>0</v>
      </c>
      <c r="N35" s="32">
        <v>0</v>
      </c>
      <c r="O35" s="33">
        <f t="shared" si="2"/>
        <v>0</v>
      </c>
      <c r="P35" s="33"/>
      <c r="Q35" s="33"/>
      <c r="R35" s="33"/>
      <c r="S35" s="33"/>
      <c r="T35" s="33">
        <f t="shared" si="4"/>
        <v>0</v>
      </c>
      <c r="U35" s="32">
        <f t="shared" si="5"/>
        <v>0</v>
      </c>
      <c r="V35" s="33">
        <f t="shared" si="12"/>
        <v>0</v>
      </c>
    </row>
    <row r="36" spans="1:22" s="11" customFormat="1" ht="18" hidden="1">
      <c r="A36" s="55" t="str">
        <f t="shared" si="0"/>
        <v>b</v>
      </c>
      <c r="B36" s="23" t="s">
        <v>19</v>
      </c>
      <c r="C36" s="46" t="s">
        <v>27</v>
      </c>
      <c r="D36" s="30">
        <v>0</v>
      </c>
      <c r="E36" s="30">
        <v>0</v>
      </c>
      <c r="F36" s="31">
        <v>0</v>
      </c>
      <c r="G36" s="31">
        <v>0</v>
      </c>
      <c r="H36" s="32">
        <f t="shared" si="1"/>
        <v>0</v>
      </c>
      <c r="I36" s="30">
        <v>0</v>
      </c>
      <c r="J36" s="30">
        <v>0</v>
      </c>
      <c r="K36" s="30">
        <v>0</v>
      </c>
      <c r="L36" s="30">
        <v>0</v>
      </c>
      <c r="M36" s="31">
        <v>0</v>
      </c>
      <c r="N36" s="32">
        <v>0</v>
      </c>
      <c r="O36" s="33">
        <f t="shared" si="2"/>
        <v>0</v>
      </c>
      <c r="P36" s="33"/>
      <c r="Q36" s="33"/>
      <c r="R36" s="33"/>
      <c r="S36" s="33"/>
      <c r="T36" s="33">
        <f t="shared" si="4"/>
        <v>0</v>
      </c>
      <c r="U36" s="32">
        <f t="shared" si="5"/>
        <v>0</v>
      </c>
      <c r="V36" s="33">
        <f t="shared" si="12"/>
        <v>0</v>
      </c>
    </row>
    <row r="37" spans="1:22" s="11" customFormat="1" ht="18" hidden="1">
      <c r="A37" s="55" t="str">
        <f t="shared" si="0"/>
        <v>b</v>
      </c>
      <c r="B37" s="23" t="s">
        <v>19</v>
      </c>
      <c r="C37" s="46" t="s">
        <v>28</v>
      </c>
      <c r="D37" s="30">
        <v>0</v>
      </c>
      <c r="E37" s="30">
        <v>0</v>
      </c>
      <c r="F37" s="31">
        <v>0</v>
      </c>
      <c r="G37" s="31">
        <v>0</v>
      </c>
      <c r="H37" s="32">
        <f t="shared" si="1"/>
        <v>0</v>
      </c>
      <c r="I37" s="30">
        <v>0</v>
      </c>
      <c r="J37" s="30">
        <v>0</v>
      </c>
      <c r="K37" s="30">
        <v>0</v>
      </c>
      <c r="L37" s="30">
        <v>0</v>
      </c>
      <c r="M37" s="31">
        <v>0</v>
      </c>
      <c r="N37" s="32">
        <v>0</v>
      </c>
      <c r="O37" s="33">
        <f t="shared" si="2"/>
        <v>0</v>
      </c>
      <c r="P37" s="33"/>
      <c r="Q37" s="33"/>
      <c r="R37" s="33"/>
      <c r="S37" s="33"/>
      <c r="T37" s="33">
        <f t="shared" si="4"/>
        <v>0</v>
      </c>
      <c r="U37" s="32">
        <f t="shared" si="5"/>
        <v>0</v>
      </c>
      <c r="V37" s="33">
        <f t="shared" si="12"/>
        <v>0</v>
      </c>
    </row>
    <row r="38" spans="1:22" s="11" customFormat="1" ht="18" hidden="1">
      <c r="A38" s="55" t="str">
        <f t="shared" si="0"/>
        <v>b</v>
      </c>
      <c r="B38" s="23" t="s">
        <v>19</v>
      </c>
      <c r="C38" s="46" t="s">
        <v>29</v>
      </c>
      <c r="D38" s="30">
        <v>0</v>
      </c>
      <c r="E38" s="30">
        <v>0</v>
      </c>
      <c r="F38" s="31">
        <v>0</v>
      </c>
      <c r="G38" s="31">
        <v>0</v>
      </c>
      <c r="H38" s="32">
        <f t="shared" si="1"/>
        <v>0</v>
      </c>
      <c r="I38" s="30">
        <v>0</v>
      </c>
      <c r="J38" s="30">
        <v>0</v>
      </c>
      <c r="K38" s="30">
        <v>0</v>
      </c>
      <c r="L38" s="30">
        <v>0</v>
      </c>
      <c r="M38" s="31">
        <v>0</v>
      </c>
      <c r="N38" s="32">
        <v>0</v>
      </c>
      <c r="O38" s="33">
        <f t="shared" si="2"/>
        <v>0</v>
      </c>
      <c r="P38" s="33"/>
      <c r="Q38" s="33"/>
      <c r="R38" s="33"/>
      <c r="S38" s="33"/>
      <c r="T38" s="33">
        <f t="shared" si="4"/>
        <v>0</v>
      </c>
      <c r="U38" s="32">
        <f t="shared" si="5"/>
        <v>0</v>
      </c>
      <c r="V38" s="33">
        <f t="shared" si="12"/>
        <v>0</v>
      </c>
    </row>
    <row r="39" spans="1:22" s="11" customFormat="1" ht="18">
      <c r="A39" s="55" t="str">
        <f t="shared" si="0"/>
        <v>a</v>
      </c>
      <c r="B39" s="23" t="s">
        <v>19</v>
      </c>
      <c r="C39" s="46" t="s">
        <v>30</v>
      </c>
      <c r="D39" s="25">
        <v>15868</v>
      </c>
      <c r="E39" s="25">
        <v>6129.1819999999998</v>
      </c>
      <c r="F39" s="26">
        <v>6129.1819999999998</v>
      </c>
      <c r="G39" s="26">
        <v>6088.3559500000001</v>
      </c>
      <c r="H39" s="27">
        <f t="shared" si="1"/>
        <v>0.99333907036860714</v>
      </c>
      <c r="I39" s="25">
        <v>2121.7165800000002</v>
      </c>
      <c r="J39" s="25">
        <v>1405.6426299999994</v>
      </c>
      <c r="K39" s="25">
        <v>0</v>
      </c>
      <c r="L39" s="25">
        <v>0</v>
      </c>
      <c r="M39" s="26">
        <v>40.826049999999668</v>
      </c>
      <c r="N39" s="27">
        <v>0.99333907036860714</v>
      </c>
      <c r="O39" s="28">
        <f t="shared" si="2"/>
        <v>40.826049999999668</v>
      </c>
      <c r="P39" s="28">
        <v>0</v>
      </c>
      <c r="Q39" s="28">
        <v>0</v>
      </c>
      <c r="R39" s="69">
        <f>F39+Q39-G39-P39</f>
        <v>40.826049999999668</v>
      </c>
      <c r="S39" s="28">
        <v>0</v>
      </c>
      <c r="T39" s="28">
        <f t="shared" si="4"/>
        <v>6088.3559500000001</v>
      </c>
      <c r="U39" s="27">
        <f t="shared" si="5"/>
        <v>0.99333907036860714</v>
      </c>
      <c r="V39" s="28">
        <f t="shared" si="12"/>
        <v>40.826049999999668</v>
      </c>
    </row>
    <row r="40" spans="1:22" s="11" customFormat="1" ht="18" hidden="1">
      <c r="A40" s="55" t="str">
        <f t="shared" si="0"/>
        <v>b</v>
      </c>
      <c r="B40" s="23" t="s">
        <v>19</v>
      </c>
      <c r="C40" s="46" t="s">
        <v>31</v>
      </c>
      <c r="D40" s="30">
        <v>0</v>
      </c>
      <c r="E40" s="30">
        <v>0</v>
      </c>
      <c r="F40" s="31">
        <v>0</v>
      </c>
      <c r="G40" s="31">
        <v>0</v>
      </c>
      <c r="H40" s="32">
        <f t="shared" si="1"/>
        <v>0</v>
      </c>
      <c r="I40" s="30">
        <v>0</v>
      </c>
      <c r="J40" s="30">
        <v>0</v>
      </c>
      <c r="K40" s="30">
        <v>0</v>
      </c>
      <c r="L40" s="30">
        <v>0</v>
      </c>
      <c r="M40" s="31">
        <v>0</v>
      </c>
      <c r="N40" s="32">
        <v>0</v>
      </c>
      <c r="O40" s="33">
        <f t="shared" si="2"/>
        <v>0</v>
      </c>
      <c r="P40" s="33"/>
      <c r="Q40" s="33"/>
      <c r="R40" s="33"/>
      <c r="S40" s="33"/>
      <c r="T40" s="33">
        <f t="shared" si="4"/>
        <v>0</v>
      </c>
      <c r="U40" s="32">
        <f t="shared" si="5"/>
        <v>0</v>
      </c>
      <c r="V40" s="33">
        <f t="shared" si="12"/>
        <v>0</v>
      </c>
    </row>
    <row r="41" spans="1:22" s="11" customFormat="1" ht="15.75" hidden="1">
      <c r="A41" s="55" t="str">
        <f t="shared" si="0"/>
        <v>b</v>
      </c>
      <c r="B41" s="17" t="s">
        <v>19</v>
      </c>
      <c r="C41" s="34" t="s">
        <v>32</v>
      </c>
      <c r="D41" s="35">
        <v>0</v>
      </c>
      <c r="E41" s="35">
        <v>0</v>
      </c>
      <c r="F41" s="36">
        <v>0</v>
      </c>
      <c r="G41" s="36">
        <v>0</v>
      </c>
      <c r="H41" s="37">
        <f t="shared" si="1"/>
        <v>0</v>
      </c>
      <c r="I41" s="35">
        <v>0</v>
      </c>
      <c r="J41" s="35">
        <v>0</v>
      </c>
      <c r="K41" s="35">
        <v>0</v>
      </c>
      <c r="L41" s="35">
        <v>0</v>
      </c>
      <c r="M41" s="36">
        <v>0</v>
      </c>
      <c r="N41" s="37">
        <v>0</v>
      </c>
      <c r="O41" s="38">
        <f t="shared" si="2"/>
        <v>0</v>
      </c>
      <c r="P41" s="38"/>
      <c r="Q41" s="38"/>
      <c r="R41" s="38"/>
      <c r="S41" s="38"/>
      <c r="T41" s="38">
        <f t="shared" si="4"/>
        <v>0</v>
      </c>
      <c r="U41" s="37">
        <f t="shared" si="5"/>
        <v>0</v>
      </c>
      <c r="V41" s="38">
        <f t="shared" si="12"/>
        <v>0</v>
      </c>
    </row>
    <row r="42" spans="1:22" s="11" customFormat="1" ht="15.75" hidden="1">
      <c r="A42" s="55" t="str">
        <f t="shared" si="0"/>
        <v>b</v>
      </c>
      <c r="B42" s="17" t="s">
        <v>19</v>
      </c>
      <c r="C42" s="34" t="s">
        <v>33</v>
      </c>
      <c r="D42" s="35">
        <v>0</v>
      </c>
      <c r="E42" s="35">
        <v>0</v>
      </c>
      <c r="F42" s="36">
        <v>0</v>
      </c>
      <c r="G42" s="36">
        <v>0</v>
      </c>
      <c r="H42" s="37">
        <f t="shared" si="1"/>
        <v>0</v>
      </c>
      <c r="I42" s="35">
        <v>0</v>
      </c>
      <c r="J42" s="35">
        <v>0</v>
      </c>
      <c r="K42" s="35">
        <v>0</v>
      </c>
      <c r="L42" s="35">
        <v>0</v>
      </c>
      <c r="M42" s="36">
        <v>0</v>
      </c>
      <c r="N42" s="37">
        <v>0</v>
      </c>
      <c r="O42" s="38">
        <f t="shared" si="2"/>
        <v>0</v>
      </c>
      <c r="P42" s="38"/>
      <c r="Q42" s="38"/>
      <c r="R42" s="38"/>
      <c r="S42" s="38"/>
      <c r="T42" s="38">
        <f t="shared" si="4"/>
        <v>0</v>
      </c>
      <c r="U42" s="37">
        <f t="shared" si="5"/>
        <v>0</v>
      </c>
      <c r="V42" s="38">
        <f t="shared" si="12"/>
        <v>0</v>
      </c>
    </row>
    <row r="43" spans="1:22" s="11" customFormat="1" ht="18.75" thickBot="1">
      <c r="A43" s="55" t="str">
        <f t="shared" si="0"/>
        <v>a</v>
      </c>
      <c r="B43" s="39" t="s">
        <v>19</v>
      </c>
      <c r="C43" s="40" t="s">
        <v>34</v>
      </c>
      <c r="D43" s="41">
        <v>0</v>
      </c>
      <c r="E43" s="41">
        <v>8.1780000000000008</v>
      </c>
      <c r="F43" s="42">
        <v>8.1780000000000008</v>
      </c>
      <c r="G43" s="42">
        <v>8.1608699999999992</v>
      </c>
      <c r="H43" s="43">
        <f t="shared" si="1"/>
        <v>0.99790535583272177</v>
      </c>
      <c r="I43" s="41">
        <v>0</v>
      </c>
      <c r="J43" s="41">
        <v>0</v>
      </c>
      <c r="K43" s="41">
        <v>0</v>
      </c>
      <c r="L43" s="41">
        <v>0</v>
      </c>
      <c r="M43" s="42">
        <v>1.7130000000001644E-2</v>
      </c>
      <c r="N43" s="43">
        <v>0.99790535583272177</v>
      </c>
      <c r="O43" s="44">
        <f t="shared" si="2"/>
        <v>1.7130000000001644E-2</v>
      </c>
      <c r="P43" s="44">
        <v>0</v>
      </c>
      <c r="Q43" s="44">
        <v>0</v>
      </c>
      <c r="R43" s="71">
        <f t="shared" ref="R43:R45" si="13">F43+Q43-G43-P43</f>
        <v>1.7130000000001644E-2</v>
      </c>
      <c r="S43" s="44">
        <v>0</v>
      </c>
      <c r="T43" s="44">
        <f t="shared" si="4"/>
        <v>8.1608699999999992</v>
      </c>
      <c r="U43" s="43">
        <f t="shared" si="5"/>
        <v>0.99790535583272177</v>
      </c>
      <c r="V43" s="44">
        <f t="shared" si="12"/>
        <v>1.7130000000001644E-2</v>
      </c>
    </row>
    <row r="44" spans="1:22" s="52" customFormat="1" ht="48.75" customHeight="1" thickTop="1" thickBot="1">
      <c r="A44" s="55" t="str">
        <f t="shared" si="0"/>
        <v>a</v>
      </c>
      <c r="B44" s="12" t="s">
        <v>39</v>
      </c>
      <c r="C44" s="45" t="s">
        <v>40</v>
      </c>
      <c r="D44" s="13">
        <v>1000</v>
      </c>
      <c r="E44" s="13">
        <f t="shared" ref="E44:G44" si="14">E45+E53+E54+E55</f>
        <v>1000</v>
      </c>
      <c r="F44" s="14">
        <f t="shared" si="14"/>
        <v>300</v>
      </c>
      <c r="G44" s="14">
        <f t="shared" si="14"/>
        <v>4.4869500000000002</v>
      </c>
      <c r="H44" s="15">
        <f t="shared" si="1"/>
        <v>1.4956500000000001E-2</v>
      </c>
      <c r="I44" s="13">
        <v>0</v>
      </c>
      <c r="J44" s="13">
        <v>0</v>
      </c>
      <c r="K44" s="13">
        <f>K45+K53+K54+K55</f>
        <v>4.4869500000000002</v>
      </c>
      <c r="L44" s="13">
        <v>4.0999999999999996</v>
      </c>
      <c r="M44" s="14">
        <v>295.51305000000002</v>
      </c>
      <c r="N44" s="15">
        <v>1.4956500000000001E-2</v>
      </c>
      <c r="O44" s="16">
        <f t="shared" si="2"/>
        <v>295.51305000000002</v>
      </c>
      <c r="P44" s="16">
        <f>P45+P53+P54+P55</f>
        <v>16.2</v>
      </c>
      <c r="Q44" s="16">
        <f>Q45+Q53+Q54+Q55</f>
        <v>400</v>
      </c>
      <c r="R44" s="67">
        <f t="shared" si="13"/>
        <v>679.31304999999998</v>
      </c>
      <c r="S44" s="16">
        <f>S45+S53+S54+S55</f>
        <v>25</v>
      </c>
      <c r="T44" s="16">
        <f t="shared" si="4"/>
        <v>45.686949999999996</v>
      </c>
      <c r="U44" s="15">
        <f t="shared" si="5"/>
        <v>4.5686949999999997E-2</v>
      </c>
      <c r="V44" s="16">
        <f>V45+V53+V54+V55</f>
        <v>954.31304999999998</v>
      </c>
    </row>
    <row r="45" spans="1:22" s="52" customFormat="1" ht="18.75" thickTop="1">
      <c r="A45" s="55" t="str">
        <f t="shared" si="0"/>
        <v>a</v>
      </c>
      <c r="B45" s="17" t="s">
        <v>19</v>
      </c>
      <c r="C45" s="18" t="s">
        <v>20</v>
      </c>
      <c r="D45" s="19">
        <v>1000</v>
      </c>
      <c r="E45" s="19">
        <f t="shared" ref="E45:G45" si="15">E46+E47+E48+E49+E50+E51+E52</f>
        <v>1000</v>
      </c>
      <c r="F45" s="20">
        <f t="shared" si="15"/>
        <v>300</v>
      </c>
      <c r="G45" s="20">
        <f t="shared" si="15"/>
        <v>4.4869500000000002</v>
      </c>
      <c r="H45" s="21">
        <f t="shared" si="1"/>
        <v>1.4956500000000001E-2</v>
      </c>
      <c r="I45" s="19">
        <v>0</v>
      </c>
      <c r="J45" s="19">
        <v>0</v>
      </c>
      <c r="K45" s="19">
        <f>K46+K47+K48+K49+K50+K51+K52</f>
        <v>4.4869500000000002</v>
      </c>
      <c r="L45" s="19">
        <v>4.0999999999999996</v>
      </c>
      <c r="M45" s="20">
        <v>295.51305000000002</v>
      </c>
      <c r="N45" s="21">
        <v>1.4956500000000001E-2</v>
      </c>
      <c r="O45" s="22">
        <f t="shared" si="2"/>
        <v>295.51305000000002</v>
      </c>
      <c r="P45" s="22">
        <f>P46+P47+P48+P49+P50+P51+P52</f>
        <v>16.2</v>
      </c>
      <c r="Q45" s="22">
        <f>Q46+Q47+Q48+Q49+Q50+Q51+Q52</f>
        <v>400</v>
      </c>
      <c r="R45" s="68">
        <f t="shared" si="13"/>
        <v>679.31304999999998</v>
      </c>
      <c r="S45" s="22">
        <f>S46+S47+S48+S49+S50+S51+S52</f>
        <v>25</v>
      </c>
      <c r="T45" s="22">
        <f t="shared" si="4"/>
        <v>45.686949999999996</v>
      </c>
      <c r="U45" s="21">
        <f t="shared" si="5"/>
        <v>4.5686949999999997E-2</v>
      </c>
      <c r="V45" s="22">
        <f>V46+V47+V48+V49+V50+V51+V52</f>
        <v>954.31304999999998</v>
      </c>
    </row>
    <row r="46" spans="1:22" s="52" customFormat="1" ht="18" hidden="1">
      <c r="A46" s="55" t="str">
        <f t="shared" si="0"/>
        <v>b</v>
      </c>
      <c r="B46" s="23" t="s">
        <v>19</v>
      </c>
      <c r="C46" s="46" t="s">
        <v>21</v>
      </c>
      <c r="D46" s="30">
        <v>0</v>
      </c>
      <c r="E46" s="30">
        <v>0</v>
      </c>
      <c r="F46" s="31">
        <v>0</v>
      </c>
      <c r="G46" s="31">
        <v>0</v>
      </c>
      <c r="H46" s="32">
        <f t="shared" si="1"/>
        <v>0</v>
      </c>
      <c r="I46" s="30">
        <v>0</v>
      </c>
      <c r="J46" s="30">
        <v>0</v>
      </c>
      <c r="K46" s="30">
        <v>0</v>
      </c>
      <c r="L46" s="30">
        <v>0</v>
      </c>
      <c r="M46" s="31">
        <v>0</v>
      </c>
      <c r="N46" s="32">
        <v>0</v>
      </c>
      <c r="O46" s="33">
        <f t="shared" si="2"/>
        <v>0</v>
      </c>
      <c r="P46" s="33"/>
      <c r="Q46" s="33"/>
      <c r="R46" s="33"/>
      <c r="S46" s="33"/>
      <c r="T46" s="33">
        <f t="shared" si="4"/>
        <v>0</v>
      </c>
      <c r="U46" s="32">
        <f t="shared" si="5"/>
        <v>0</v>
      </c>
      <c r="V46" s="33">
        <f t="shared" ref="V46:V55" si="16">E46-T46</f>
        <v>0</v>
      </c>
    </row>
    <row r="47" spans="1:22" s="52" customFormat="1" ht="18">
      <c r="A47" s="55" t="str">
        <f t="shared" si="0"/>
        <v>a</v>
      </c>
      <c r="B47" s="23" t="s">
        <v>19</v>
      </c>
      <c r="C47" s="46" t="s">
        <v>25</v>
      </c>
      <c r="D47" s="25">
        <v>1000</v>
      </c>
      <c r="E47" s="25">
        <v>991.9</v>
      </c>
      <c r="F47" s="26">
        <v>291.89999999999998</v>
      </c>
      <c r="G47" s="26">
        <v>0</v>
      </c>
      <c r="H47" s="27">
        <f t="shared" si="1"/>
        <v>0</v>
      </c>
      <c r="I47" s="25">
        <v>0</v>
      </c>
      <c r="J47" s="25">
        <v>0</v>
      </c>
      <c r="K47" s="25">
        <v>0</v>
      </c>
      <c r="L47" s="25">
        <v>0</v>
      </c>
      <c r="M47" s="26">
        <v>291.89999999999998</v>
      </c>
      <c r="N47" s="27">
        <v>0</v>
      </c>
      <c r="O47" s="28">
        <f t="shared" si="2"/>
        <v>291.89999999999998</v>
      </c>
      <c r="P47" s="28">
        <v>16.2</v>
      </c>
      <c r="Q47" s="28">
        <v>400</v>
      </c>
      <c r="R47" s="69">
        <f>F47+Q47-G47-P47</f>
        <v>675.69999999999993</v>
      </c>
      <c r="S47" s="28">
        <v>25</v>
      </c>
      <c r="T47" s="28">
        <f t="shared" si="4"/>
        <v>41.2</v>
      </c>
      <c r="U47" s="27">
        <f t="shared" si="5"/>
        <v>4.1536445206169982E-2</v>
      </c>
      <c r="V47" s="28">
        <f t="shared" si="16"/>
        <v>950.69999999999993</v>
      </c>
    </row>
    <row r="48" spans="1:22" s="52" customFormat="1" ht="18" hidden="1">
      <c r="A48" s="55" t="str">
        <f t="shared" si="0"/>
        <v>b</v>
      </c>
      <c r="B48" s="23" t="s">
        <v>19</v>
      </c>
      <c r="C48" s="46" t="s">
        <v>27</v>
      </c>
      <c r="D48" s="30">
        <v>0</v>
      </c>
      <c r="E48" s="30">
        <v>0</v>
      </c>
      <c r="F48" s="31">
        <v>0</v>
      </c>
      <c r="G48" s="31">
        <v>0</v>
      </c>
      <c r="H48" s="32">
        <f t="shared" si="1"/>
        <v>0</v>
      </c>
      <c r="I48" s="30">
        <v>0</v>
      </c>
      <c r="J48" s="30">
        <v>0</v>
      </c>
      <c r="K48" s="30">
        <v>0</v>
      </c>
      <c r="L48" s="30">
        <v>0</v>
      </c>
      <c r="M48" s="31">
        <v>0</v>
      </c>
      <c r="N48" s="32">
        <v>0</v>
      </c>
      <c r="O48" s="33">
        <f t="shared" si="2"/>
        <v>0</v>
      </c>
      <c r="P48" s="33"/>
      <c r="Q48" s="33"/>
      <c r="R48" s="33"/>
      <c r="S48" s="33"/>
      <c r="T48" s="33">
        <f t="shared" si="4"/>
        <v>0</v>
      </c>
      <c r="U48" s="32">
        <f t="shared" si="5"/>
        <v>0</v>
      </c>
      <c r="V48" s="33">
        <f t="shared" si="16"/>
        <v>0</v>
      </c>
    </row>
    <row r="49" spans="1:22" s="52" customFormat="1" ht="18" hidden="1">
      <c r="A49" s="55" t="str">
        <f t="shared" si="0"/>
        <v>b</v>
      </c>
      <c r="B49" s="23" t="s">
        <v>19</v>
      </c>
      <c r="C49" s="46" t="s">
        <v>28</v>
      </c>
      <c r="D49" s="30">
        <v>0</v>
      </c>
      <c r="E49" s="30">
        <v>0</v>
      </c>
      <c r="F49" s="31">
        <v>0</v>
      </c>
      <c r="G49" s="31">
        <v>0</v>
      </c>
      <c r="H49" s="32">
        <f t="shared" si="1"/>
        <v>0</v>
      </c>
      <c r="I49" s="30">
        <v>0</v>
      </c>
      <c r="J49" s="30">
        <v>0</v>
      </c>
      <c r="K49" s="30">
        <v>0</v>
      </c>
      <c r="L49" s="30">
        <v>0</v>
      </c>
      <c r="M49" s="31">
        <v>0</v>
      </c>
      <c r="N49" s="32">
        <v>0</v>
      </c>
      <c r="O49" s="33">
        <f t="shared" si="2"/>
        <v>0</v>
      </c>
      <c r="P49" s="33"/>
      <c r="Q49" s="33"/>
      <c r="R49" s="33"/>
      <c r="S49" s="33"/>
      <c r="T49" s="33">
        <f t="shared" si="4"/>
        <v>0</v>
      </c>
      <c r="U49" s="32">
        <f t="shared" si="5"/>
        <v>0</v>
      </c>
      <c r="V49" s="33">
        <f t="shared" si="16"/>
        <v>0</v>
      </c>
    </row>
    <row r="50" spans="1:22" s="52" customFormat="1" ht="18" hidden="1">
      <c r="A50" s="55" t="str">
        <f t="shared" si="0"/>
        <v>b</v>
      </c>
      <c r="B50" s="23" t="s">
        <v>19</v>
      </c>
      <c r="C50" s="46" t="s">
        <v>29</v>
      </c>
      <c r="D50" s="30">
        <v>0</v>
      </c>
      <c r="E50" s="30">
        <v>0</v>
      </c>
      <c r="F50" s="31">
        <v>0</v>
      </c>
      <c r="G50" s="31">
        <v>0</v>
      </c>
      <c r="H50" s="32">
        <f t="shared" si="1"/>
        <v>0</v>
      </c>
      <c r="I50" s="30">
        <v>0</v>
      </c>
      <c r="J50" s="30">
        <v>0</v>
      </c>
      <c r="K50" s="30">
        <v>0</v>
      </c>
      <c r="L50" s="30">
        <v>0</v>
      </c>
      <c r="M50" s="31">
        <v>0</v>
      </c>
      <c r="N50" s="32">
        <v>0</v>
      </c>
      <c r="O50" s="33">
        <f t="shared" si="2"/>
        <v>0</v>
      </c>
      <c r="P50" s="33"/>
      <c r="Q50" s="33"/>
      <c r="R50" s="33"/>
      <c r="S50" s="33"/>
      <c r="T50" s="33">
        <f t="shared" si="4"/>
        <v>0</v>
      </c>
      <c r="U50" s="32">
        <f t="shared" si="5"/>
        <v>0</v>
      </c>
      <c r="V50" s="33">
        <f t="shared" si="16"/>
        <v>0</v>
      </c>
    </row>
    <row r="51" spans="1:22" s="52" customFormat="1" ht="18" hidden="1">
      <c r="A51" s="55" t="str">
        <f t="shared" si="0"/>
        <v>b</v>
      </c>
      <c r="B51" s="23" t="s">
        <v>19</v>
      </c>
      <c r="C51" s="46" t="s">
        <v>30</v>
      </c>
      <c r="D51" s="30">
        <v>0</v>
      </c>
      <c r="E51" s="30">
        <v>0</v>
      </c>
      <c r="F51" s="31">
        <v>0</v>
      </c>
      <c r="G51" s="31">
        <v>0</v>
      </c>
      <c r="H51" s="32">
        <f t="shared" si="1"/>
        <v>0</v>
      </c>
      <c r="I51" s="30">
        <v>0</v>
      </c>
      <c r="J51" s="30">
        <v>0</v>
      </c>
      <c r="K51" s="30">
        <v>0</v>
      </c>
      <c r="L51" s="30">
        <v>0</v>
      </c>
      <c r="M51" s="31">
        <v>0</v>
      </c>
      <c r="N51" s="32">
        <v>0</v>
      </c>
      <c r="O51" s="33">
        <f t="shared" si="2"/>
        <v>0</v>
      </c>
      <c r="P51" s="33"/>
      <c r="Q51" s="33"/>
      <c r="R51" s="33"/>
      <c r="S51" s="33"/>
      <c r="T51" s="33">
        <f t="shared" si="4"/>
        <v>0</v>
      </c>
      <c r="U51" s="32">
        <f t="shared" si="5"/>
        <v>0</v>
      </c>
      <c r="V51" s="33">
        <f t="shared" si="16"/>
        <v>0</v>
      </c>
    </row>
    <row r="52" spans="1:22" s="52" customFormat="1" ht="18.75" thickBot="1">
      <c r="A52" s="55" t="str">
        <f t="shared" si="0"/>
        <v>a</v>
      </c>
      <c r="B52" s="23" t="s">
        <v>19</v>
      </c>
      <c r="C52" s="46" t="s">
        <v>31</v>
      </c>
      <c r="D52" s="30">
        <v>0</v>
      </c>
      <c r="E52" s="30">
        <v>8.1</v>
      </c>
      <c r="F52" s="31">
        <v>8.1</v>
      </c>
      <c r="G52" s="31">
        <v>4.4869500000000002</v>
      </c>
      <c r="H52" s="32">
        <f t="shared" si="1"/>
        <v>0.55394444444444446</v>
      </c>
      <c r="I52" s="30">
        <v>0</v>
      </c>
      <c r="J52" s="30">
        <v>0</v>
      </c>
      <c r="K52" s="30">
        <v>4.4869500000000002</v>
      </c>
      <c r="L52" s="30">
        <v>4.0999999999999996</v>
      </c>
      <c r="M52" s="31">
        <v>3.6130499999999994</v>
      </c>
      <c r="N52" s="32">
        <v>0.55394444444444446</v>
      </c>
      <c r="O52" s="33">
        <f t="shared" si="2"/>
        <v>3.6130499999999994</v>
      </c>
      <c r="P52" s="33">
        <v>0</v>
      </c>
      <c r="Q52" s="33">
        <v>0</v>
      </c>
      <c r="R52" s="72">
        <f>F52+Q52-G52-P52</f>
        <v>3.6130499999999994</v>
      </c>
      <c r="S52" s="33">
        <v>0</v>
      </c>
      <c r="T52" s="33">
        <f t="shared" si="4"/>
        <v>4.4869500000000002</v>
      </c>
      <c r="U52" s="32">
        <f t="shared" si="5"/>
        <v>0.55394444444444446</v>
      </c>
      <c r="V52" s="33">
        <f t="shared" si="16"/>
        <v>3.6130499999999994</v>
      </c>
    </row>
    <row r="53" spans="1:22" s="52" customFormat="1" ht="16.5" hidden="1" thickBot="1">
      <c r="A53" s="55" t="str">
        <f t="shared" si="0"/>
        <v>b</v>
      </c>
      <c r="B53" s="17" t="s">
        <v>19</v>
      </c>
      <c r="C53" s="34" t="s">
        <v>32</v>
      </c>
      <c r="D53" s="35">
        <v>0</v>
      </c>
      <c r="E53" s="35">
        <v>0</v>
      </c>
      <c r="F53" s="36">
        <v>0</v>
      </c>
      <c r="G53" s="36">
        <v>0</v>
      </c>
      <c r="H53" s="37">
        <f t="shared" si="1"/>
        <v>0</v>
      </c>
      <c r="I53" s="35">
        <v>0</v>
      </c>
      <c r="J53" s="35">
        <v>0</v>
      </c>
      <c r="K53" s="35">
        <v>0</v>
      </c>
      <c r="L53" s="35">
        <v>0</v>
      </c>
      <c r="M53" s="36">
        <v>0</v>
      </c>
      <c r="N53" s="37">
        <v>0</v>
      </c>
      <c r="O53" s="38">
        <f t="shared" si="2"/>
        <v>0</v>
      </c>
      <c r="P53" s="38"/>
      <c r="Q53" s="38"/>
      <c r="R53" s="38"/>
      <c r="S53" s="38"/>
      <c r="T53" s="38">
        <f t="shared" si="4"/>
        <v>0</v>
      </c>
      <c r="U53" s="37">
        <f t="shared" si="5"/>
        <v>0</v>
      </c>
      <c r="V53" s="38">
        <f t="shared" si="16"/>
        <v>0</v>
      </c>
    </row>
    <row r="54" spans="1:22" s="52" customFormat="1" ht="16.5" hidden="1" thickBot="1">
      <c r="A54" s="55" t="str">
        <f t="shared" si="0"/>
        <v>b</v>
      </c>
      <c r="B54" s="17" t="s">
        <v>19</v>
      </c>
      <c r="C54" s="34" t="s">
        <v>33</v>
      </c>
      <c r="D54" s="35">
        <v>0</v>
      </c>
      <c r="E54" s="35">
        <v>0</v>
      </c>
      <c r="F54" s="36">
        <v>0</v>
      </c>
      <c r="G54" s="36">
        <v>0</v>
      </c>
      <c r="H54" s="37">
        <f t="shared" si="1"/>
        <v>0</v>
      </c>
      <c r="I54" s="35">
        <v>0</v>
      </c>
      <c r="J54" s="35">
        <v>0</v>
      </c>
      <c r="K54" s="35">
        <v>0</v>
      </c>
      <c r="L54" s="35">
        <v>0</v>
      </c>
      <c r="M54" s="36">
        <v>0</v>
      </c>
      <c r="N54" s="37">
        <v>0</v>
      </c>
      <c r="O54" s="38">
        <f t="shared" si="2"/>
        <v>0</v>
      </c>
      <c r="P54" s="38"/>
      <c r="Q54" s="38"/>
      <c r="R54" s="38"/>
      <c r="S54" s="38"/>
      <c r="T54" s="38">
        <f t="shared" si="4"/>
        <v>0</v>
      </c>
      <c r="U54" s="37">
        <f t="shared" si="5"/>
        <v>0</v>
      </c>
      <c r="V54" s="38">
        <f t="shared" si="16"/>
        <v>0</v>
      </c>
    </row>
    <row r="55" spans="1:22" s="52" customFormat="1" ht="16.5" hidden="1" thickBot="1">
      <c r="A55" s="55" t="str">
        <f t="shared" si="0"/>
        <v>b</v>
      </c>
      <c r="B55" s="39" t="s">
        <v>19</v>
      </c>
      <c r="C55" s="47" t="s">
        <v>34</v>
      </c>
      <c r="D55" s="48">
        <v>0</v>
      </c>
      <c r="E55" s="48">
        <v>0</v>
      </c>
      <c r="F55" s="49">
        <v>0</v>
      </c>
      <c r="G55" s="49">
        <v>0</v>
      </c>
      <c r="H55" s="50">
        <f t="shared" si="1"/>
        <v>0</v>
      </c>
      <c r="I55" s="48">
        <v>0</v>
      </c>
      <c r="J55" s="48">
        <v>0</v>
      </c>
      <c r="K55" s="48">
        <v>0</v>
      </c>
      <c r="L55" s="48">
        <v>0</v>
      </c>
      <c r="M55" s="49">
        <v>0</v>
      </c>
      <c r="N55" s="50">
        <v>0</v>
      </c>
      <c r="O55" s="51">
        <f t="shared" si="2"/>
        <v>0</v>
      </c>
      <c r="P55" s="51"/>
      <c r="Q55" s="51"/>
      <c r="R55" s="51"/>
      <c r="S55" s="51"/>
      <c r="T55" s="51">
        <f t="shared" si="4"/>
        <v>0</v>
      </c>
      <c r="U55" s="50">
        <f t="shared" si="5"/>
        <v>0</v>
      </c>
      <c r="V55" s="51">
        <f t="shared" si="16"/>
        <v>0</v>
      </c>
    </row>
    <row r="56" spans="1:22" s="11" customFormat="1" ht="43.5" customHeight="1" thickTop="1" thickBot="1">
      <c r="A56" s="55" t="str">
        <f t="shared" si="0"/>
        <v>a</v>
      </c>
      <c r="B56" s="12" t="s">
        <v>41</v>
      </c>
      <c r="C56" s="45" t="s">
        <v>42</v>
      </c>
      <c r="D56" s="13">
        <v>31293</v>
      </c>
      <c r="E56" s="13">
        <f t="shared" ref="E56:G56" si="17">E57+E65+E66+E67</f>
        <v>31257.309999999998</v>
      </c>
      <c r="F56" s="14">
        <f t="shared" si="17"/>
        <v>8194.01</v>
      </c>
      <c r="G56" s="14">
        <f t="shared" si="17"/>
        <v>7705.9830199999997</v>
      </c>
      <c r="H56" s="15">
        <f t="shared" si="1"/>
        <v>0.9404410075164662</v>
      </c>
      <c r="I56" s="13">
        <v>12.71</v>
      </c>
      <c r="J56" s="13">
        <v>205.70077000000003</v>
      </c>
      <c r="K56" s="13">
        <f>K57+K65+K66+K67</f>
        <v>132.84688000000037</v>
      </c>
      <c r="L56" s="13">
        <v>6701.05</v>
      </c>
      <c r="M56" s="14">
        <v>488.02698000000055</v>
      </c>
      <c r="N56" s="15">
        <v>0.9404410075164662</v>
      </c>
      <c r="O56" s="16">
        <f t="shared" si="2"/>
        <v>488.02698000000055</v>
      </c>
      <c r="P56" s="16">
        <f>P57+P65+P66+P67</f>
        <v>13843.7</v>
      </c>
      <c r="Q56" s="16">
        <f>Q57+Q65+Q66+Q67</f>
        <v>13097.7</v>
      </c>
      <c r="R56" s="67">
        <f t="shared" ref="R56:R57" si="18">F56+Q56-G56-P56</f>
        <v>-257.97302000000127</v>
      </c>
      <c r="S56" s="16">
        <f>S57+S65+S66+S67</f>
        <v>4419.7</v>
      </c>
      <c r="T56" s="16">
        <f t="shared" si="4"/>
        <v>25969.383020000001</v>
      </c>
      <c r="U56" s="15">
        <f t="shared" si="5"/>
        <v>0.83082590984316962</v>
      </c>
      <c r="V56" s="16">
        <f>V57+V65+V66+V67</f>
        <v>5287.9269799999984</v>
      </c>
    </row>
    <row r="57" spans="1:22" s="11" customFormat="1" ht="18.75" thickTop="1">
      <c r="A57" s="55" t="str">
        <f t="shared" si="0"/>
        <v>a</v>
      </c>
      <c r="B57" s="17" t="s">
        <v>19</v>
      </c>
      <c r="C57" s="18" t="s">
        <v>20</v>
      </c>
      <c r="D57" s="19">
        <v>538</v>
      </c>
      <c r="E57" s="19">
        <f t="shared" ref="E57:G57" si="19">E58+E59+E60+E61+E62+E63+E64</f>
        <v>7837.55</v>
      </c>
      <c r="F57" s="20">
        <f t="shared" si="19"/>
        <v>7468.95</v>
      </c>
      <c r="G57" s="20">
        <f t="shared" si="19"/>
        <v>7465.7615999999998</v>
      </c>
      <c r="H57" s="21">
        <f t="shared" si="1"/>
        <v>0.99957311268652216</v>
      </c>
      <c r="I57" s="19">
        <v>11.125</v>
      </c>
      <c r="J57" s="19">
        <v>8.980000000000004</v>
      </c>
      <c r="K57" s="19">
        <f>K58+K59+K60+K61+K62+K63+K64</f>
        <v>124.03585000000035</v>
      </c>
      <c r="L57" s="19">
        <v>219.75</v>
      </c>
      <c r="M57" s="20">
        <v>3.1884000000000015</v>
      </c>
      <c r="N57" s="21">
        <v>0.99957311268652216</v>
      </c>
      <c r="O57" s="22">
        <f t="shared" si="2"/>
        <v>3.1884000000000015</v>
      </c>
      <c r="P57" s="22">
        <f>P58+P59+P60+P61+P62+P63+P64</f>
        <v>7401.7</v>
      </c>
      <c r="Q57" s="22">
        <f>Q58+Q59+Q60+Q61+Q62+Q63+Q64</f>
        <v>234.70000000000002</v>
      </c>
      <c r="R57" s="68">
        <f t="shared" si="18"/>
        <v>-7163.8116</v>
      </c>
      <c r="S57" s="22">
        <f>S58+S59+S60+S61+S62+S63+S64</f>
        <v>174.7</v>
      </c>
      <c r="T57" s="22">
        <f t="shared" si="4"/>
        <v>15042.161599999999</v>
      </c>
      <c r="U57" s="21">
        <f t="shared" si="5"/>
        <v>1.9192428246071793</v>
      </c>
      <c r="V57" s="22">
        <f>V58+V59+V60+V61+V62+V63+V64</f>
        <v>-7204.6116000000002</v>
      </c>
    </row>
    <row r="58" spans="1:22" s="11" customFormat="1" ht="18" hidden="1">
      <c r="A58" s="55" t="str">
        <f t="shared" si="0"/>
        <v>b</v>
      </c>
      <c r="B58" s="23" t="s">
        <v>19</v>
      </c>
      <c r="C58" s="24" t="s">
        <v>21</v>
      </c>
      <c r="D58" s="30">
        <v>0</v>
      </c>
      <c r="E58" s="30">
        <v>0</v>
      </c>
      <c r="F58" s="31">
        <v>0</v>
      </c>
      <c r="G58" s="31">
        <v>0</v>
      </c>
      <c r="H58" s="32">
        <f t="shared" si="1"/>
        <v>0</v>
      </c>
      <c r="I58" s="30">
        <v>0</v>
      </c>
      <c r="J58" s="30">
        <v>0</v>
      </c>
      <c r="K58" s="30">
        <v>0</v>
      </c>
      <c r="L58" s="30">
        <v>0</v>
      </c>
      <c r="M58" s="31">
        <v>0</v>
      </c>
      <c r="N58" s="32">
        <v>0</v>
      </c>
      <c r="O58" s="33">
        <f t="shared" si="2"/>
        <v>0</v>
      </c>
      <c r="P58" s="33"/>
      <c r="Q58" s="33"/>
      <c r="R58" s="33"/>
      <c r="S58" s="33"/>
      <c r="T58" s="33">
        <f t="shared" si="4"/>
        <v>0</v>
      </c>
      <c r="U58" s="32">
        <f t="shared" si="5"/>
        <v>0</v>
      </c>
      <c r="V58" s="33">
        <f t="shared" ref="V58:V67" si="20">E58-T58</f>
        <v>0</v>
      </c>
    </row>
    <row r="59" spans="1:22" s="11" customFormat="1" ht="18">
      <c r="A59" s="55" t="str">
        <f t="shared" si="0"/>
        <v>a</v>
      </c>
      <c r="B59" s="23" t="s">
        <v>19</v>
      </c>
      <c r="C59" s="24" t="s">
        <v>25</v>
      </c>
      <c r="D59" s="25">
        <v>105</v>
      </c>
      <c r="E59" s="25">
        <v>96.31</v>
      </c>
      <c r="F59" s="26">
        <v>44.11</v>
      </c>
      <c r="G59" s="26">
        <v>40.921599999999998</v>
      </c>
      <c r="H59" s="27">
        <f t="shared" si="1"/>
        <v>0.92771707095896616</v>
      </c>
      <c r="I59" s="25">
        <v>11.125</v>
      </c>
      <c r="J59" s="25">
        <v>8.980000000000004</v>
      </c>
      <c r="K59" s="25">
        <v>7.435849999999995</v>
      </c>
      <c r="L59" s="25">
        <v>3.75</v>
      </c>
      <c r="M59" s="26">
        <v>3.1884000000000015</v>
      </c>
      <c r="N59" s="27">
        <v>0.92771707095896616</v>
      </c>
      <c r="O59" s="28">
        <f t="shared" si="2"/>
        <v>3.1884000000000015</v>
      </c>
      <c r="P59" s="28">
        <f>173.4+11.3</f>
        <v>184.70000000000002</v>
      </c>
      <c r="Q59" s="28">
        <v>26.4</v>
      </c>
      <c r="R59" s="69">
        <f>F59+Q59-G59-P59</f>
        <v>-155.11160000000001</v>
      </c>
      <c r="S59" s="28">
        <f>55+11.3</f>
        <v>66.3</v>
      </c>
      <c r="T59" s="28">
        <f t="shared" si="4"/>
        <v>291.92160000000001</v>
      </c>
      <c r="U59" s="27">
        <f t="shared" si="5"/>
        <v>3.0310621949953278</v>
      </c>
      <c r="V59" s="28">
        <f t="shared" si="20"/>
        <v>-195.61160000000001</v>
      </c>
    </row>
    <row r="60" spans="1:22" s="11" customFormat="1" ht="18" hidden="1">
      <c r="A60" s="55" t="str">
        <f t="shared" si="0"/>
        <v>b</v>
      </c>
      <c r="B60" s="23" t="s">
        <v>19</v>
      </c>
      <c r="C60" s="46" t="s">
        <v>27</v>
      </c>
      <c r="D60" s="30">
        <v>0</v>
      </c>
      <c r="E60" s="30">
        <v>0</v>
      </c>
      <c r="F60" s="31">
        <v>0</v>
      </c>
      <c r="G60" s="31">
        <v>0</v>
      </c>
      <c r="H60" s="32">
        <f t="shared" si="1"/>
        <v>0</v>
      </c>
      <c r="I60" s="30">
        <v>0</v>
      </c>
      <c r="J60" s="30">
        <v>0</v>
      </c>
      <c r="K60" s="30">
        <v>0</v>
      </c>
      <c r="L60" s="30">
        <v>0</v>
      </c>
      <c r="M60" s="31">
        <v>0</v>
      </c>
      <c r="N60" s="32">
        <v>0</v>
      </c>
      <c r="O60" s="33">
        <f t="shared" si="2"/>
        <v>0</v>
      </c>
      <c r="P60" s="33"/>
      <c r="Q60" s="33"/>
      <c r="R60" s="33"/>
      <c r="S60" s="33"/>
      <c r="T60" s="33">
        <f t="shared" si="4"/>
        <v>0</v>
      </c>
      <c r="U60" s="32">
        <f t="shared" si="5"/>
        <v>0</v>
      </c>
      <c r="V60" s="33">
        <f t="shared" si="20"/>
        <v>0</v>
      </c>
    </row>
    <row r="61" spans="1:22" s="11" customFormat="1" ht="18" hidden="1">
      <c r="A61" s="55" t="str">
        <f t="shared" si="0"/>
        <v>b</v>
      </c>
      <c r="B61" s="23" t="s">
        <v>19</v>
      </c>
      <c r="C61" s="46" t="s">
        <v>28</v>
      </c>
      <c r="D61" s="30">
        <v>0</v>
      </c>
      <c r="E61" s="30">
        <v>0</v>
      </c>
      <c r="F61" s="31">
        <v>0</v>
      </c>
      <c r="G61" s="31">
        <v>0</v>
      </c>
      <c r="H61" s="32">
        <f t="shared" si="1"/>
        <v>0</v>
      </c>
      <c r="I61" s="30">
        <v>0</v>
      </c>
      <c r="J61" s="30">
        <v>0</v>
      </c>
      <c r="K61" s="30">
        <v>0</v>
      </c>
      <c r="L61" s="30">
        <v>0</v>
      </c>
      <c r="M61" s="31">
        <v>0</v>
      </c>
      <c r="N61" s="32">
        <v>0</v>
      </c>
      <c r="O61" s="33">
        <f t="shared" si="2"/>
        <v>0</v>
      </c>
      <c r="P61" s="33"/>
      <c r="Q61" s="33"/>
      <c r="R61" s="33"/>
      <c r="S61" s="33"/>
      <c r="T61" s="33">
        <f t="shared" si="4"/>
        <v>0</v>
      </c>
      <c r="U61" s="32">
        <f t="shared" si="5"/>
        <v>0</v>
      </c>
      <c r="V61" s="33">
        <f t="shared" si="20"/>
        <v>0</v>
      </c>
    </row>
    <row r="62" spans="1:22" s="11" customFormat="1" ht="18" hidden="1">
      <c r="A62" s="55" t="str">
        <f t="shared" si="0"/>
        <v>b</v>
      </c>
      <c r="B62" s="23" t="s">
        <v>19</v>
      </c>
      <c r="C62" s="46" t="s">
        <v>29</v>
      </c>
      <c r="D62" s="30">
        <v>0</v>
      </c>
      <c r="E62" s="30">
        <v>0</v>
      </c>
      <c r="F62" s="31">
        <v>0</v>
      </c>
      <c r="G62" s="31">
        <v>0</v>
      </c>
      <c r="H62" s="32">
        <f t="shared" si="1"/>
        <v>0</v>
      </c>
      <c r="I62" s="30">
        <v>0</v>
      </c>
      <c r="J62" s="30">
        <v>0</v>
      </c>
      <c r="K62" s="30">
        <v>0</v>
      </c>
      <c r="L62" s="30">
        <v>0</v>
      </c>
      <c r="M62" s="31">
        <v>0</v>
      </c>
      <c r="N62" s="32">
        <v>0</v>
      </c>
      <c r="O62" s="33">
        <f t="shared" si="2"/>
        <v>0</v>
      </c>
      <c r="P62" s="33"/>
      <c r="Q62" s="33"/>
      <c r="R62" s="33"/>
      <c r="S62" s="33"/>
      <c r="T62" s="33">
        <f t="shared" si="4"/>
        <v>0</v>
      </c>
      <c r="U62" s="32">
        <f t="shared" si="5"/>
        <v>0</v>
      </c>
      <c r="V62" s="33">
        <f t="shared" si="20"/>
        <v>0</v>
      </c>
    </row>
    <row r="63" spans="1:22" s="11" customFormat="1" ht="18" hidden="1">
      <c r="A63" s="55" t="str">
        <f t="shared" si="0"/>
        <v>b</v>
      </c>
      <c r="B63" s="23" t="s">
        <v>19</v>
      </c>
      <c r="C63" s="46" t="s">
        <v>30</v>
      </c>
      <c r="D63" s="30">
        <v>0</v>
      </c>
      <c r="E63" s="30">
        <v>0</v>
      </c>
      <c r="F63" s="31">
        <v>0</v>
      </c>
      <c r="G63" s="31">
        <v>0</v>
      </c>
      <c r="H63" s="32">
        <f t="shared" si="1"/>
        <v>0</v>
      </c>
      <c r="I63" s="30">
        <v>0</v>
      </c>
      <c r="J63" s="30">
        <v>0</v>
      </c>
      <c r="K63" s="30">
        <v>0</v>
      </c>
      <c r="L63" s="30">
        <v>0</v>
      </c>
      <c r="M63" s="31">
        <v>0</v>
      </c>
      <c r="N63" s="32">
        <v>0</v>
      </c>
      <c r="O63" s="33">
        <f t="shared" si="2"/>
        <v>0</v>
      </c>
      <c r="P63" s="33"/>
      <c r="Q63" s="33"/>
      <c r="R63" s="33"/>
      <c r="S63" s="33"/>
      <c r="T63" s="33">
        <f t="shared" si="4"/>
        <v>0</v>
      </c>
      <c r="U63" s="32">
        <f t="shared" si="5"/>
        <v>0</v>
      </c>
      <c r="V63" s="33">
        <f t="shared" si="20"/>
        <v>0</v>
      </c>
    </row>
    <row r="64" spans="1:22" s="11" customFormat="1" ht="18">
      <c r="A64" s="55" t="str">
        <f t="shared" si="0"/>
        <v>a</v>
      </c>
      <c r="B64" s="23" t="s">
        <v>19</v>
      </c>
      <c r="C64" s="24" t="s">
        <v>31</v>
      </c>
      <c r="D64" s="25">
        <v>433</v>
      </c>
      <c r="E64" s="25">
        <v>7741.24</v>
      </c>
      <c r="F64" s="26">
        <v>7424.84</v>
      </c>
      <c r="G64" s="26">
        <v>7424.84</v>
      </c>
      <c r="H64" s="27">
        <f t="shared" si="1"/>
        <v>1</v>
      </c>
      <c r="I64" s="25">
        <v>0</v>
      </c>
      <c r="J64" s="25">
        <v>0</v>
      </c>
      <c r="K64" s="25">
        <v>116.60000000000036</v>
      </c>
      <c r="L64" s="25">
        <v>216</v>
      </c>
      <c r="M64" s="26">
        <v>0</v>
      </c>
      <c r="N64" s="27">
        <v>1</v>
      </c>
      <c r="O64" s="28">
        <f t="shared" si="2"/>
        <v>0</v>
      </c>
      <c r="P64" s="28">
        <v>7217</v>
      </c>
      <c r="Q64" s="28">
        <v>208.3</v>
      </c>
      <c r="R64" s="69">
        <f t="shared" ref="R64:R65" si="21">F64+Q64-G64-P64</f>
        <v>-7008.7</v>
      </c>
      <c r="S64" s="28">
        <v>108.4</v>
      </c>
      <c r="T64" s="28">
        <f t="shared" si="4"/>
        <v>14750.24</v>
      </c>
      <c r="U64" s="27">
        <f t="shared" si="5"/>
        <v>1.9054105027101602</v>
      </c>
      <c r="V64" s="28">
        <f t="shared" si="20"/>
        <v>-7009</v>
      </c>
    </row>
    <row r="65" spans="1:22" s="11" customFormat="1" ht="18.75" thickBot="1">
      <c r="A65" s="55" t="str">
        <f t="shared" si="0"/>
        <v>a</v>
      </c>
      <c r="B65" s="17" t="s">
        <v>19</v>
      </c>
      <c r="C65" s="18" t="s">
        <v>32</v>
      </c>
      <c r="D65" s="19">
        <v>30755</v>
      </c>
      <c r="E65" s="19">
        <v>23419.759999999998</v>
      </c>
      <c r="F65" s="20">
        <v>725.06</v>
      </c>
      <c r="G65" s="20">
        <v>240.22142000000002</v>
      </c>
      <c r="H65" s="21">
        <f t="shared" si="1"/>
        <v>0.3313124706920807</v>
      </c>
      <c r="I65" s="19">
        <v>1.585</v>
      </c>
      <c r="J65" s="19">
        <v>196.72077000000002</v>
      </c>
      <c r="K65" s="19">
        <v>8.8110300000000166</v>
      </c>
      <c r="L65" s="19">
        <v>6481.3</v>
      </c>
      <c r="M65" s="20">
        <v>484.83857999999992</v>
      </c>
      <c r="N65" s="21">
        <v>0.3313124706920807</v>
      </c>
      <c r="O65" s="22">
        <f t="shared" si="2"/>
        <v>484.83857999999992</v>
      </c>
      <c r="P65" s="22">
        <v>6442</v>
      </c>
      <c r="Q65" s="22">
        <v>12863</v>
      </c>
      <c r="R65" s="68">
        <f t="shared" si="21"/>
        <v>6905.8385799999996</v>
      </c>
      <c r="S65" s="22">
        <v>4245</v>
      </c>
      <c r="T65" s="22">
        <f t="shared" si="4"/>
        <v>10927.22142</v>
      </c>
      <c r="U65" s="21">
        <f t="shared" si="5"/>
        <v>0.46658127239561809</v>
      </c>
      <c r="V65" s="22">
        <f t="shared" si="20"/>
        <v>12492.538579999999</v>
      </c>
    </row>
    <row r="66" spans="1:22" s="11" customFormat="1" ht="16.5" hidden="1" thickBot="1">
      <c r="A66" s="55" t="str">
        <f t="shared" si="0"/>
        <v>b</v>
      </c>
      <c r="B66" s="17" t="s">
        <v>19</v>
      </c>
      <c r="C66" s="34" t="s">
        <v>33</v>
      </c>
      <c r="D66" s="35">
        <v>0</v>
      </c>
      <c r="E66" s="35">
        <v>0</v>
      </c>
      <c r="F66" s="36">
        <v>0</v>
      </c>
      <c r="G66" s="36">
        <v>0</v>
      </c>
      <c r="H66" s="37">
        <f t="shared" si="1"/>
        <v>0</v>
      </c>
      <c r="I66" s="35">
        <v>0</v>
      </c>
      <c r="J66" s="35">
        <v>0</v>
      </c>
      <c r="K66" s="35">
        <v>0</v>
      </c>
      <c r="L66" s="35">
        <v>0</v>
      </c>
      <c r="M66" s="36">
        <v>0</v>
      </c>
      <c r="N66" s="37">
        <v>0</v>
      </c>
      <c r="O66" s="38">
        <f t="shared" si="2"/>
        <v>0</v>
      </c>
      <c r="P66" s="38"/>
      <c r="Q66" s="38"/>
      <c r="R66" s="38"/>
      <c r="S66" s="38"/>
      <c r="T66" s="38">
        <f t="shared" si="4"/>
        <v>0</v>
      </c>
      <c r="U66" s="37">
        <f t="shared" si="5"/>
        <v>0</v>
      </c>
      <c r="V66" s="38">
        <f t="shared" si="20"/>
        <v>0</v>
      </c>
    </row>
    <row r="67" spans="1:22" s="11" customFormat="1" ht="16.5" hidden="1" thickBot="1">
      <c r="A67" s="55" t="str">
        <f t="shared" si="0"/>
        <v>b</v>
      </c>
      <c r="B67" s="39" t="s">
        <v>19</v>
      </c>
      <c r="C67" s="47" t="s">
        <v>34</v>
      </c>
      <c r="D67" s="48">
        <v>0</v>
      </c>
      <c r="E67" s="48">
        <v>0</v>
      </c>
      <c r="F67" s="49">
        <v>0</v>
      </c>
      <c r="G67" s="49">
        <v>0</v>
      </c>
      <c r="H67" s="50">
        <f t="shared" si="1"/>
        <v>0</v>
      </c>
      <c r="I67" s="48">
        <v>0</v>
      </c>
      <c r="J67" s="48">
        <v>0</v>
      </c>
      <c r="K67" s="48">
        <v>0</v>
      </c>
      <c r="L67" s="48">
        <v>0</v>
      </c>
      <c r="M67" s="49">
        <v>0</v>
      </c>
      <c r="N67" s="50">
        <v>0</v>
      </c>
      <c r="O67" s="51">
        <f t="shared" si="2"/>
        <v>0</v>
      </c>
      <c r="P67" s="51"/>
      <c r="Q67" s="51"/>
      <c r="R67" s="51"/>
      <c r="S67" s="51"/>
      <c r="T67" s="51">
        <f t="shared" si="4"/>
        <v>0</v>
      </c>
      <c r="U67" s="50">
        <f t="shared" si="5"/>
        <v>0</v>
      </c>
      <c r="V67" s="51">
        <f t="shared" si="20"/>
        <v>0</v>
      </c>
    </row>
    <row r="68" spans="1:22" s="11" customFormat="1" ht="40.5" customHeight="1" thickTop="1" thickBot="1">
      <c r="A68" s="55" t="str">
        <f t="shared" ref="A68" si="22">IF((D68+E68+F68+G68+H68+I68+J68+K68+L68+M68+N68+O68+P68+S68+T68+U68+V68)&lt;&gt;0,"a","b")</f>
        <v>a</v>
      </c>
      <c r="B68" s="12" t="s">
        <v>45</v>
      </c>
      <c r="C68" s="45" t="s">
        <v>43</v>
      </c>
      <c r="D68" s="13">
        <f t="shared" ref="D68:G68" si="23">D69+D77+D78+D79</f>
        <v>4000</v>
      </c>
      <c r="E68" s="13">
        <f t="shared" si="23"/>
        <v>3571.9</v>
      </c>
      <c r="F68" s="14">
        <f t="shared" si="23"/>
        <v>62.298999999999999</v>
      </c>
      <c r="G68" s="14">
        <f t="shared" si="23"/>
        <v>62.260080000000002</v>
      </c>
      <c r="H68" s="15">
        <f t="shared" ref="H68" si="24">IF(OR(F68="",F68=0),0,G68/F68)</f>
        <v>0.99937527087112155</v>
      </c>
      <c r="I68" s="13">
        <f t="shared" ref="I68:J68" si="25">I69+I77+I78+I79</f>
        <v>4.9991000000000003</v>
      </c>
      <c r="J68" s="13">
        <f t="shared" si="25"/>
        <v>0</v>
      </c>
      <c r="K68" s="13">
        <f>K69+K77+K78+K79</f>
        <v>57.260980000000004</v>
      </c>
      <c r="L68" s="13">
        <f>L69+L77+L78+L79</f>
        <v>57.260980000000004</v>
      </c>
      <c r="M68" s="14">
        <v>3.8919999999997401E-2</v>
      </c>
      <c r="N68" s="15">
        <v>0.99937527087112155</v>
      </c>
      <c r="O68" s="16">
        <f t="shared" ref="O68" si="26">F68-G68</f>
        <v>3.8919999999997401E-2</v>
      </c>
      <c r="P68" s="16">
        <f>P69+P77+P78+P79</f>
        <v>132.69999999999999</v>
      </c>
      <c r="Q68" s="16">
        <f>Q69+Q77+Q78+Q79</f>
        <v>1253.7</v>
      </c>
      <c r="R68" s="67">
        <f t="shared" ref="R68:R69" si="27">F68+Q68-G68-P68</f>
        <v>1121.03892</v>
      </c>
      <c r="S68" s="16">
        <f>S69+S77+S78+S79</f>
        <v>75</v>
      </c>
      <c r="T68" s="16">
        <f t="shared" ref="T68" si="28">G68+P68+S68</f>
        <v>269.96008</v>
      </c>
      <c r="U68" s="15">
        <f t="shared" ref="U68" si="29">IF(OR(E68="",E68=0),0,T68/E68)</f>
        <v>7.5578845992329016E-2</v>
      </c>
      <c r="V68" s="16">
        <f>V69+V77+V78+V79</f>
        <v>3301.9399200000003</v>
      </c>
    </row>
    <row r="69" spans="1:22" s="11" customFormat="1" ht="18.75" thickTop="1">
      <c r="A69" s="55" t="str">
        <f t="shared" ref="A69:A79" si="30">IF((D69+E69+F69+G69+H69+I69+J69+K69+L69+M69+N69+O69+P69+S69+T69+U69+V69)&lt;&gt;0,"a","b")</f>
        <v>a</v>
      </c>
      <c r="B69" s="17" t="s">
        <v>19</v>
      </c>
      <c r="C69" s="18" t="s">
        <v>20</v>
      </c>
      <c r="D69" s="19">
        <f t="shared" ref="D69:G69" si="31">D70+D71+D72+D73+D74+D75+D76</f>
        <v>4000</v>
      </c>
      <c r="E69" s="19">
        <f t="shared" si="31"/>
        <v>3571.9</v>
      </c>
      <c r="F69" s="20">
        <f t="shared" si="31"/>
        <v>62.298999999999999</v>
      </c>
      <c r="G69" s="20">
        <f t="shared" si="31"/>
        <v>62.260080000000002</v>
      </c>
      <c r="H69" s="21">
        <f t="shared" ref="H69:H79" si="32">IF(OR(F69="",F69=0),0,G69/F69)</f>
        <v>0.99937527087112155</v>
      </c>
      <c r="I69" s="19">
        <f t="shared" ref="I69:J69" si="33">I70+I71+I72+I73+I74+I75+I76</f>
        <v>4.9991000000000003</v>
      </c>
      <c r="J69" s="19">
        <f t="shared" si="33"/>
        <v>0</v>
      </c>
      <c r="K69" s="19">
        <f>K70+K71+K72+K73+K74+K75+K76</f>
        <v>57.260980000000004</v>
      </c>
      <c r="L69" s="19">
        <f>L70+L71+L72+L73+L74+L75+L76</f>
        <v>57.260980000000004</v>
      </c>
      <c r="M69" s="20">
        <v>3.8919999999997401E-2</v>
      </c>
      <c r="N69" s="21">
        <v>0.99937527087112155</v>
      </c>
      <c r="O69" s="22">
        <f t="shared" ref="O69:O79" si="34">F69-G69</f>
        <v>3.8919999999997401E-2</v>
      </c>
      <c r="P69" s="22">
        <f>P70+P71+P72+P73+P74+P75+P76</f>
        <v>132.69999999999999</v>
      </c>
      <c r="Q69" s="22">
        <f>Q70+Q71+Q72+Q73+Q74+Q75+Q76</f>
        <v>1253.7</v>
      </c>
      <c r="R69" s="68">
        <f t="shared" si="27"/>
        <v>1121.03892</v>
      </c>
      <c r="S69" s="22">
        <f>S70+S71+S72+S73+S74+S75+S76</f>
        <v>75</v>
      </c>
      <c r="T69" s="22">
        <f t="shared" ref="T69:T79" si="35">G69+P69+S69</f>
        <v>269.96008</v>
      </c>
      <c r="U69" s="21">
        <f t="shared" ref="U69:U79" si="36">IF(OR(E69="",E69=0),0,T69/E69)</f>
        <v>7.5578845992329016E-2</v>
      </c>
      <c r="V69" s="22">
        <f>V70+V71+V72+V73+V74+V75+V76</f>
        <v>3301.9399200000003</v>
      </c>
    </row>
    <row r="70" spans="1:22" s="11" customFormat="1" ht="18" hidden="1">
      <c r="A70" s="55" t="str">
        <f t="shared" si="30"/>
        <v>b</v>
      </c>
      <c r="B70" s="23" t="s">
        <v>19</v>
      </c>
      <c r="C70" s="46" t="s">
        <v>21</v>
      </c>
      <c r="D70" s="30">
        <v>0</v>
      </c>
      <c r="E70" s="30">
        <v>0</v>
      </c>
      <c r="F70" s="31">
        <v>0</v>
      </c>
      <c r="G70" s="31">
        <v>0</v>
      </c>
      <c r="H70" s="32">
        <f t="shared" si="32"/>
        <v>0</v>
      </c>
      <c r="I70" s="30">
        <v>0</v>
      </c>
      <c r="J70" s="30">
        <v>0</v>
      </c>
      <c r="K70" s="30">
        <v>0</v>
      </c>
      <c r="L70" s="30">
        <v>0</v>
      </c>
      <c r="M70" s="31">
        <v>0</v>
      </c>
      <c r="N70" s="32">
        <v>0</v>
      </c>
      <c r="O70" s="33">
        <f t="shared" si="34"/>
        <v>0</v>
      </c>
      <c r="P70" s="33"/>
      <c r="Q70" s="33"/>
      <c r="R70" s="33"/>
      <c r="S70" s="33"/>
      <c r="T70" s="33">
        <f t="shared" si="35"/>
        <v>0</v>
      </c>
      <c r="U70" s="32">
        <f t="shared" si="36"/>
        <v>0</v>
      </c>
      <c r="V70" s="33">
        <f t="shared" ref="V70:V79" si="37">E70-T70</f>
        <v>0</v>
      </c>
    </row>
    <row r="71" spans="1:22" s="11" customFormat="1" ht="18.75" thickBot="1">
      <c r="A71" s="55" t="str">
        <f t="shared" si="30"/>
        <v>a</v>
      </c>
      <c r="B71" s="56" t="s">
        <v>19</v>
      </c>
      <c r="C71" s="57" t="s">
        <v>25</v>
      </c>
      <c r="D71" s="62">
        <v>4000</v>
      </c>
      <c r="E71" s="62">
        <v>3571.9</v>
      </c>
      <c r="F71" s="63">
        <v>62.298999999999999</v>
      </c>
      <c r="G71" s="63">
        <v>62.260080000000002</v>
      </c>
      <c r="H71" s="64">
        <f t="shared" si="32"/>
        <v>0.99937527087112155</v>
      </c>
      <c r="I71" s="62">
        <v>4.9991000000000003</v>
      </c>
      <c r="J71" s="62">
        <v>0</v>
      </c>
      <c r="K71" s="62">
        <v>57.260980000000004</v>
      </c>
      <c r="L71" s="62">
        <v>57.260980000000004</v>
      </c>
      <c r="M71" s="63">
        <v>3.8919999999997401E-2</v>
      </c>
      <c r="N71" s="64">
        <v>0.99937527087112155</v>
      </c>
      <c r="O71" s="65">
        <f t="shared" si="34"/>
        <v>3.8919999999997401E-2</v>
      </c>
      <c r="P71" s="65">
        <f>57.7+75</f>
        <v>132.69999999999999</v>
      </c>
      <c r="Q71" s="65">
        <v>1253.7</v>
      </c>
      <c r="R71" s="73">
        <f>F71+Q71-G71-P71</f>
        <v>1121.03892</v>
      </c>
      <c r="S71" s="65">
        <v>75</v>
      </c>
      <c r="T71" s="65">
        <f t="shared" si="35"/>
        <v>269.96008</v>
      </c>
      <c r="U71" s="64">
        <f t="shared" si="36"/>
        <v>7.5578845992329016E-2</v>
      </c>
      <c r="V71" s="65">
        <f t="shared" si="37"/>
        <v>3301.9399200000003</v>
      </c>
    </row>
    <row r="72" spans="1:22" s="11" customFormat="1" ht="18.75" hidden="1" thickBot="1">
      <c r="A72" s="55" t="str">
        <f t="shared" si="30"/>
        <v>b</v>
      </c>
      <c r="B72" s="56" t="s">
        <v>19</v>
      </c>
      <c r="C72" s="57" t="s">
        <v>27</v>
      </c>
      <c r="D72" s="58">
        <v>0</v>
      </c>
      <c r="E72" s="58">
        <v>0</v>
      </c>
      <c r="F72" s="59">
        <v>0</v>
      </c>
      <c r="G72" s="59">
        <v>0</v>
      </c>
      <c r="H72" s="60">
        <f t="shared" si="32"/>
        <v>0</v>
      </c>
      <c r="I72" s="58">
        <v>0</v>
      </c>
      <c r="J72" s="58">
        <v>0</v>
      </c>
      <c r="K72" s="58">
        <v>0</v>
      </c>
      <c r="L72" s="58">
        <v>0</v>
      </c>
      <c r="M72" s="59">
        <v>0</v>
      </c>
      <c r="N72" s="60">
        <v>0</v>
      </c>
      <c r="O72" s="61">
        <f t="shared" si="34"/>
        <v>0</v>
      </c>
      <c r="P72" s="61"/>
      <c r="Q72" s="61"/>
      <c r="R72" s="61"/>
      <c r="S72" s="61"/>
      <c r="T72" s="61">
        <f t="shared" si="35"/>
        <v>0</v>
      </c>
      <c r="U72" s="60">
        <f t="shared" si="36"/>
        <v>0</v>
      </c>
      <c r="V72" s="61">
        <f t="shared" si="37"/>
        <v>0</v>
      </c>
    </row>
    <row r="73" spans="1:22" s="11" customFormat="1" ht="18" hidden="1">
      <c r="A73" s="55" t="str">
        <f t="shared" si="30"/>
        <v>b</v>
      </c>
      <c r="B73" s="23" t="s">
        <v>19</v>
      </c>
      <c r="C73" s="46" t="s">
        <v>28</v>
      </c>
      <c r="D73" s="30">
        <v>0</v>
      </c>
      <c r="E73" s="30">
        <v>0</v>
      </c>
      <c r="F73" s="31">
        <v>0</v>
      </c>
      <c r="G73" s="31">
        <v>0</v>
      </c>
      <c r="H73" s="32">
        <f t="shared" si="32"/>
        <v>0</v>
      </c>
      <c r="I73" s="30">
        <v>0</v>
      </c>
      <c r="J73" s="30">
        <v>0</v>
      </c>
      <c r="K73" s="30">
        <v>0</v>
      </c>
      <c r="L73" s="30">
        <v>0</v>
      </c>
      <c r="M73" s="31">
        <v>0</v>
      </c>
      <c r="N73" s="32">
        <v>0</v>
      </c>
      <c r="O73" s="33">
        <f t="shared" si="34"/>
        <v>0</v>
      </c>
      <c r="P73" s="33"/>
      <c r="Q73" s="33"/>
      <c r="R73" s="33"/>
      <c r="S73" s="33"/>
      <c r="T73" s="33">
        <f t="shared" si="35"/>
        <v>0</v>
      </c>
      <c r="U73" s="32">
        <f t="shared" si="36"/>
        <v>0</v>
      </c>
      <c r="V73" s="33">
        <f t="shared" si="37"/>
        <v>0</v>
      </c>
    </row>
    <row r="74" spans="1:22" s="11" customFormat="1" ht="18" hidden="1">
      <c r="A74" s="55" t="str">
        <f t="shared" si="30"/>
        <v>b</v>
      </c>
      <c r="B74" s="23" t="s">
        <v>19</v>
      </c>
      <c r="C74" s="46" t="s">
        <v>29</v>
      </c>
      <c r="D74" s="30">
        <v>0</v>
      </c>
      <c r="E74" s="30">
        <v>0</v>
      </c>
      <c r="F74" s="31">
        <v>0</v>
      </c>
      <c r="G74" s="31">
        <v>0</v>
      </c>
      <c r="H74" s="32">
        <f t="shared" si="32"/>
        <v>0</v>
      </c>
      <c r="I74" s="30">
        <v>0</v>
      </c>
      <c r="J74" s="30">
        <v>0</v>
      </c>
      <c r="K74" s="30">
        <v>0</v>
      </c>
      <c r="L74" s="30">
        <v>0</v>
      </c>
      <c r="M74" s="31">
        <v>0</v>
      </c>
      <c r="N74" s="32">
        <v>0</v>
      </c>
      <c r="O74" s="33">
        <f t="shared" si="34"/>
        <v>0</v>
      </c>
      <c r="P74" s="33"/>
      <c r="Q74" s="33"/>
      <c r="R74" s="33"/>
      <c r="S74" s="33"/>
      <c r="T74" s="33">
        <f t="shared" si="35"/>
        <v>0</v>
      </c>
      <c r="U74" s="32">
        <f t="shared" si="36"/>
        <v>0</v>
      </c>
      <c r="V74" s="33">
        <f t="shared" si="37"/>
        <v>0</v>
      </c>
    </row>
    <row r="75" spans="1:22" s="11" customFormat="1" ht="18" hidden="1">
      <c r="A75" s="55" t="str">
        <f t="shared" si="30"/>
        <v>b</v>
      </c>
      <c r="B75" s="23" t="s">
        <v>19</v>
      </c>
      <c r="C75" s="46" t="s">
        <v>30</v>
      </c>
      <c r="D75" s="30">
        <v>0</v>
      </c>
      <c r="E75" s="30">
        <v>0</v>
      </c>
      <c r="F75" s="31">
        <v>0</v>
      </c>
      <c r="G75" s="31">
        <v>0</v>
      </c>
      <c r="H75" s="32">
        <f t="shared" si="32"/>
        <v>0</v>
      </c>
      <c r="I75" s="30">
        <v>0</v>
      </c>
      <c r="J75" s="30">
        <v>0</v>
      </c>
      <c r="K75" s="30">
        <v>0</v>
      </c>
      <c r="L75" s="30">
        <v>0</v>
      </c>
      <c r="M75" s="31">
        <v>0</v>
      </c>
      <c r="N75" s="32">
        <v>0</v>
      </c>
      <c r="O75" s="33">
        <f t="shared" si="34"/>
        <v>0</v>
      </c>
      <c r="P75" s="33"/>
      <c r="Q75" s="33"/>
      <c r="R75" s="33"/>
      <c r="S75" s="33"/>
      <c r="T75" s="33">
        <f t="shared" si="35"/>
        <v>0</v>
      </c>
      <c r="U75" s="32">
        <f t="shared" si="36"/>
        <v>0</v>
      </c>
      <c r="V75" s="33">
        <f t="shared" si="37"/>
        <v>0</v>
      </c>
    </row>
    <row r="76" spans="1:22" s="11" customFormat="1" ht="18" hidden="1">
      <c r="A76" s="55" t="str">
        <f t="shared" si="30"/>
        <v>b</v>
      </c>
      <c r="B76" s="23" t="s">
        <v>19</v>
      </c>
      <c r="C76" s="46" t="s">
        <v>31</v>
      </c>
      <c r="D76" s="30">
        <v>0</v>
      </c>
      <c r="E76" s="30">
        <v>0</v>
      </c>
      <c r="F76" s="31">
        <v>0</v>
      </c>
      <c r="G76" s="31">
        <v>0</v>
      </c>
      <c r="H76" s="32">
        <f t="shared" si="32"/>
        <v>0</v>
      </c>
      <c r="I76" s="30">
        <v>0</v>
      </c>
      <c r="J76" s="30">
        <v>0</v>
      </c>
      <c r="K76" s="30">
        <v>0</v>
      </c>
      <c r="L76" s="30">
        <v>0</v>
      </c>
      <c r="M76" s="31">
        <v>0</v>
      </c>
      <c r="N76" s="32">
        <v>0</v>
      </c>
      <c r="O76" s="33">
        <f t="shared" si="34"/>
        <v>0</v>
      </c>
      <c r="P76" s="33"/>
      <c r="Q76" s="33"/>
      <c r="R76" s="33"/>
      <c r="S76" s="33"/>
      <c r="T76" s="33">
        <f t="shared" si="35"/>
        <v>0</v>
      </c>
      <c r="U76" s="32">
        <f t="shared" si="36"/>
        <v>0</v>
      </c>
      <c r="V76" s="33">
        <f t="shared" si="37"/>
        <v>0</v>
      </c>
    </row>
    <row r="77" spans="1:22" s="11" customFormat="1" ht="15.75" hidden="1">
      <c r="A77" s="55" t="str">
        <f t="shared" si="30"/>
        <v>b</v>
      </c>
      <c r="B77" s="17" t="s">
        <v>19</v>
      </c>
      <c r="C77" s="34" t="s">
        <v>32</v>
      </c>
      <c r="D77" s="35">
        <v>0</v>
      </c>
      <c r="E77" s="35">
        <v>0</v>
      </c>
      <c r="F77" s="36">
        <v>0</v>
      </c>
      <c r="G77" s="36">
        <v>0</v>
      </c>
      <c r="H77" s="37">
        <f t="shared" si="32"/>
        <v>0</v>
      </c>
      <c r="I77" s="35">
        <v>0</v>
      </c>
      <c r="J77" s="35">
        <v>0</v>
      </c>
      <c r="K77" s="35">
        <v>0</v>
      </c>
      <c r="L77" s="35">
        <v>0</v>
      </c>
      <c r="M77" s="36">
        <v>0</v>
      </c>
      <c r="N77" s="37">
        <v>0</v>
      </c>
      <c r="O77" s="38">
        <f t="shared" si="34"/>
        <v>0</v>
      </c>
      <c r="P77" s="38"/>
      <c r="Q77" s="38"/>
      <c r="R77" s="38"/>
      <c r="S77" s="38"/>
      <c r="T77" s="38">
        <f t="shared" si="35"/>
        <v>0</v>
      </c>
      <c r="U77" s="37">
        <f t="shared" si="36"/>
        <v>0</v>
      </c>
      <c r="V77" s="38">
        <f t="shared" si="37"/>
        <v>0</v>
      </c>
    </row>
    <row r="78" spans="1:22" s="11" customFormat="1" ht="15.75" hidden="1">
      <c r="A78" s="55" t="str">
        <f t="shared" si="30"/>
        <v>b</v>
      </c>
      <c r="B78" s="17" t="s">
        <v>19</v>
      </c>
      <c r="C78" s="34" t="s">
        <v>33</v>
      </c>
      <c r="D78" s="35">
        <v>0</v>
      </c>
      <c r="E78" s="35">
        <v>0</v>
      </c>
      <c r="F78" s="36">
        <v>0</v>
      </c>
      <c r="G78" s="36">
        <v>0</v>
      </c>
      <c r="H78" s="37">
        <f t="shared" si="32"/>
        <v>0</v>
      </c>
      <c r="I78" s="35">
        <v>0</v>
      </c>
      <c r="J78" s="35">
        <v>0</v>
      </c>
      <c r="K78" s="35">
        <v>0</v>
      </c>
      <c r="L78" s="35">
        <v>0</v>
      </c>
      <c r="M78" s="36">
        <v>0</v>
      </c>
      <c r="N78" s="37">
        <v>0</v>
      </c>
      <c r="O78" s="38">
        <f t="shared" si="34"/>
        <v>0</v>
      </c>
      <c r="P78" s="38"/>
      <c r="Q78" s="38"/>
      <c r="R78" s="38"/>
      <c r="S78" s="38"/>
      <c r="T78" s="38">
        <f t="shared" si="35"/>
        <v>0</v>
      </c>
      <c r="U78" s="37">
        <f t="shared" si="36"/>
        <v>0</v>
      </c>
      <c r="V78" s="38">
        <f t="shared" si="37"/>
        <v>0</v>
      </c>
    </row>
    <row r="79" spans="1:22" s="11" customFormat="1" ht="16.5" hidden="1" thickBot="1">
      <c r="A79" s="55" t="str">
        <f t="shared" si="30"/>
        <v>b</v>
      </c>
      <c r="B79" s="53" t="s">
        <v>19</v>
      </c>
      <c r="C79" s="54" t="s">
        <v>34</v>
      </c>
      <c r="D79" s="48">
        <v>0</v>
      </c>
      <c r="E79" s="48">
        <v>0</v>
      </c>
      <c r="F79" s="49">
        <v>0</v>
      </c>
      <c r="G79" s="49">
        <v>0</v>
      </c>
      <c r="H79" s="50">
        <f t="shared" si="32"/>
        <v>0</v>
      </c>
      <c r="I79" s="48">
        <v>0</v>
      </c>
      <c r="J79" s="48">
        <v>0</v>
      </c>
      <c r="K79" s="48">
        <v>0</v>
      </c>
      <c r="L79" s="48">
        <v>0</v>
      </c>
      <c r="M79" s="49">
        <v>0</v>
      </c>
      <c r="N79" s="50">
        <v>0</v>
      </c>
      <c r="O79" s="51">
        <f t="shared" si="34"/>
        <v>0</v>
      </c>
      <c r="P79" s="51"/>
      <c r="Q79" s="51"/>
      <c r="R79" s="51"/>
      <c r="S79" s="51"/>
      <c r="T79" s="51">
        <f t="shared" si="35"/>
        <v>0</v>
      </c>
      <c r="U79" s="50">
        <f t="shared" si="36"/>
        <v>0</v>
      </c>
      <c r="V79" s="51">
        <f t="shared" si="37"/>
        <v>0</v>
      </c>
    </row>
  </sheetData>
  <autoFilter ref="A3:U79">
    <filterColumn colId="0">
      <filters>
        <filter val="a"/>
      </filters>
    </filterColumn>
    <filterColumn colId="16"/>
    <filterColumn colId="17"/>
  </autoFilter>
  <mergeCells count="1">
    <mergeCell ref="J2:K2"/>
  </mergeCells>
  <pageMargins left="0.2" right="0.2" top="0.5" bottom="0.25" header="0.05" footer="0"/>
  <pageSetup scale="4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Teona Tsertsvadze</dc:creator>
  <cp:lastModifiedBy>mgotiashvili</cp:lastModifiedBy>
  <cp:lastPrinted>2015-07-09T13:16:23Z</cp:lastPrinted>
  <dcterms:created xsi:type="dcterms:W3CDTF">2015-07-03T05:52:40Z</dcterms:created>
  <dcterms:modified xsi:type="dcterms:W3CDTF">2015-07-09T13:16:28Z</dcterms:modified>
</cp:coreProperties>
</file>