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05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Sheet1!$A$3:$U$31</definedName>
    <definedName name="_xlnm.Print_Area" localSheetId="0">Sheet1!$B$2:$V$32</definedName>
  </definedNames>
  <calcPr calcId="125725"/>
</workbook>
</file>

<file path=xl/calcChain.xml><?xml version="1.0" encoding="utf-8"?>
<calcChain xmlns="http://schemas.openxmlformats.org/spreadsheetml/2006/main">
  <c r="R10" i="1"/>
  <c r="R11"/>
  <c r="R12"/>
  <c r="R13"/>
  <c r="R14"/>
  <c r="R15"/>
  <c r="R16"/>
  <c r="R17"/>
  <c r="R18"/>
  <c r="R19"/>
  <c r="R22"/>
  <c r="R23"/>
  <c r="R24"/>
  <c r="R25"/>
  <c r="R26"/>
  <c r="R27"/>
  <c r="R28"/>
  <c r="R29"/>
  <c r="R30"/>
  <c r="R31"/>
  <c r="Q21"/>
  <c r="Q20" s="1"/>
  <c r="Q5"/>
  <c r="Q4" s="1"/>
  <c r="AA23"/>
  <c r="Z23"/>
  <c r="Y23"/>
  <c r="T10" l="1"/>
  <c r="V10" s="1"/>
  <c r="P6" l="1"/>
  <c r="K21" l="1"/>
  <c r="K20" s="1"/>
  <c r="G21"/>
  <c r="G20" s="1"/>
  <c r="E21"/>
  <c r="F21"/>
  <c r="K6"/>
  <c r="K5" s="1"/>
  <c r="K4" s="1"/>
  <c r="G6"/>
  <c r="R6" s="1"/>
  <c r="F5"/>
  <c r="E5"/>
  <c r="P5"/>
  <c r="P4" s="1"/>
  <c r="P21"/>
  <c r="S21"/>
  <c r="S6"/>
  <c r="S5" s="1"/>
  <c r="S4" s="1"/>
  <c r="H31"/>
  <c r="H30"/>
  <c r="H29"/>
  <c r="H28"/>
  <c r="H27"/>
  <c r="H26"/>
  <c r="H25"/>
  <c r="H24"/>
  <c r="H23"/>
  <c r="H22"/>
  <c r="H19"/>
  <c r="H18"/>
  <c r="H17"/>
  <c r="H16"/>
  <c r="H15"/>
  <c r="H14"/>
  <c r="H13"/>
  <c r="H12"/>
  <c r="H11"/>
  <c r="H10"/>
  <c r="H9"/>
  <c r="H8"/>
  <c r="H7"/>
  <c r="O31"/>
  <c r="O30"/>
  <c r="O29"/>
  <c r="O28"/>
  <c r="O27"/>
  <c r="O26"/>
  <c r="O25"/>
  <c r="O24"/>
  <c r="O23"/>
  <c r="O22"/>
  <c r="O19"/>
  <c r="O18"/>
  <c r="O17"/>
  <c r="O16"/>
  <c r="O15"/>
  <c r="O14"/>
  <c r="O13"/>
  <c r="O12"/>
  <c r="O10"/>
  <c r="U30"/>
  <c r="U29"/>
  <c r="U26"/>
  <c r="U25"/>
  <c r="U24"/>
  <c r="U22"/>
  <c r="U18"/>
  <c r="U17"/>
  <c r="U14"/>
  <c r="U13"/>
  <c r="U12"/>
  <c r="U11"/>
  <c r="U9"/>
  <c r="U8"/>
  <c r="U7"/>
  <c r="T31"/>
  <c r="T30"/>
  <c r="V30" s="1"/>
  <c r="T29"/>
  <c r="V29" s="1"/>
  <c r="T28"/>
  <c r="T27"/>
  <c r="T26"/>
  <c r="V26" s="1"/>
  <c r="T25"/>
  <c r="V25" s="1"/>
  <c r="T24"/>
  <c r="V24" s="1"/>
  <c r="T23"/>
  <c r="T22"/>
  <c r="V22" s="1"/>
  <c r="T19"/>
  <c r="T18"/>
  <c r="V18" s="1"/>
  <c r="T17"/>
  <c r="V17" s="1"/>
  <c r="T16"/>
  <c r="T15"/>
  <c r="T14"/>
  <c r="V14" s="1"/>
  <c r="T13"/>
  <c r="V13" s="1"/>
  <c r="T12"/>
  <c r="V12" s="1"/>
  <c r="T11"/>
  <c r="V11" s="1"/>
  <c r="T9"/>
  <c r="V9" s="1"/>
  <c r="T8"/>
  <c r="T7"/>
  <c r="F4" l="1"/>
  <c r="F20"/>
  <c r="R21"/>
  <c r="U15"/>
  <c r="V15"/>
  <c r="U19"/>
  <c r="V19"/>
  <c r="U23"/>
  <c r="V23"/>
  <c r="U27"/>
  <c r="V27"/>
  <c r="U31"/>
  <c r="V31"/>
  <c r="U16"/>
  <c r="V16"/>
  <c r="U28"/>
  <c r="V28"/>
  <c r="E20"/>
  <c r="A7"/>
  <c r="A9"/>
  <c r="A11"/>
  <c r="A13"/>
  <c r="A17"/>
  <c r="A23"/>
  <c r="A25"/>
  <c r="A27"/>
  <c r="A29"/>
  <c r="A31"/>
  <c r="E4"/>
  <c r="A8"/>
  <c r="A12"/>
  <c r="A14"/>
  <c r="A18"/>
  <c r="A22"/>
  <c r="A24"/>
  <c r="A26"/>
  <c r="A28"/>
  <c r="A30"/>
  <c r="G5"/>
  <c r="G4" s="1"/>
  <c r="H4" s="1"/>
  <c r="U10"/>
  <c r="A10" s="1"/>
  <c r="S20"/>
  <c r="P20"/>
  <c r="H21"/>
  <c r="H20"/>
  <c r="O20"/>
  <c r="O21"/>
  <c r="H6"/>
  <c r="O6"/>
  <c r="O4"/>
  <c r="T21"/>
  <c r="U21" s="1"/>
  <c r="T6"/>
  <c r="R20" l="1"/>
  <c r="R4"/>
  <c r="A16"/>
  <c r="V21"/>
  <c r="V20" s="1"/>
  <c r="A19"/>
  <c r="A15"/>
  <c r="R5"/>
  <c r="T4"/>
  <c r="H5"/>
  <c r="U6"/>
  <c r="V6"/>
  <c r="V5" s="1"/>
  <c r="V4" s="1"/>
  <c r="T5"/>
  <c r="U5" s="1"/>
  <c r="O5"/>
  <c r="A21"/>
  <c r="T20"/>
  <c r="U20" s="1"/>
  <c r="U4"/>
  <c r="A4" s="1"/>
  <c r="A6" l="1"/>
  <c r="A5"/>
  <c r="A20"/>
</calcChain>
</file>

<file path=xl/comments1.xml><?xml version="1.0" encoding="utf-8"?>
<comments xmlns="http://schemas.openxmlformats.org/spreadsheetml/2006/main">
  <authors>
    <author>mgotiashvili</author>
  </authors>
  <commentList>
    <comment ref="Z22" authorId="0">
      <text>
        <r>
          <rPr>
            <b/>
            <sz val="9"/>
            <color indexed="81"/>
            <rFont val="Tahoma"/>
            <family val="2"/>
            <charset val="204"/>
          </rPr>
          <t>mgotiashvili:</t>
        </r>
        <r>
          <rPr>
            <sz val="9"/>
            <color indexed="81"/>
            <rFont val="Tahoma"/>
            <family val="2"/>
            <charset val="204"/>
          </rPr>
          <t xml:space="preserve">
premiaaa
</t>
        </r>
      </text>
    </comment>
    <comment ref="W25" authorId="0">
      <text>
        <r>
          <rPr>
            <b/>
            <sz val="9"/>
            <color indexed="81"/>
            <rFont val="Tahoma"/>
            <family val="2"/>
            <charset val="204"/>
          </rPr>
          <t>mgotiashvili:</t>
        </r>
        <r>
          <rPr>
            <sz val="9"/>
            <color indexed="81"/>
            <rFont val="Tahoma"/>
            <family val="2"/>
            <charset val="204"/>
          </rPr>
          <t xml:space="preserve">
tenderi, sacvavi, medikamentebi, medikament, transp shenaxva,
</t>
        </r>
      </text>
    </comment>
    <comment ref="R29" authorId="0">
      <text>
        <r>
          <rPr>
            <b/>
            <sz val="9"/>
            <color indexed="81"/>
            <rFont val="Tahoma"/>
            <charset val="1"/>
          </rPr>
          <t>mgotiashvili:</t>
        </r>
        <r>
          <rPr>
            <sz val="9"/>
            <color indexed="81"/>
            <rFont val="Tahoma"/>
            <charset val="1"/>
          </rPr>
          <t xml:space="preserve">
ჯიქიას ქუჩაზე ახალი ფართის პროექტისათვის
</t>
        </r>
      </text>
    </comment>
  </commentList>
</comments>
</file>

<file path=xl/sharedStrings.xml><?xml version="1.0" encoding="utf-8"?>
<sst xmlns="http://schemas.openxmlformats.org/spreadsheetml/2006/main" count="67" uniqueCount="43">
  <si>
    <t>პროგრამული კოდი</t>
  </si>
  <si>
    <t>დ ა ს ა ხ ე ლ ე ბ ა</t>
  </si>
  <si>
    <t>დამტკიცებული საბიუჯეტო</t>
  </si>
  <si>
    <t>2015 წლის გეგმა</t>
  </si>
  <si>
    <t>6 თვის გეგმა</t>
  </si>
  <si>
    <t>6 თვის საკასო</t>
  </si>
  <si>
    <t xml:space="preserve"> %</t>
  </si>
  <si>
    <t>აპრილი</t>
  </si>
  <si>
    <t>მაისი</t>
  </si>
  <si>
    <t>ივნისი საკასო ხარჯი</t>
  </si>
  <si>
    <t>ივნისის მოსალოდნელი ხარჯი</t>
  </si>
  <si>
    <t>სხვაობა 6 თვის დაზუსტებულსა და  6 თვის საკასოს შორის</t>
  </si>
  <si>
    <t>6 თვის ხარჯი 6 თვის გეგმასთან მიმართებაში %</t>
  </si>
  <si>
    <t>6 თვის დაზუსტებულსა და 6 თვის საკასოს შორის სხვაობა</t>
  </si>
  <si>
    <t>III კვ. მოსალოდნელი ხარჯი</t>
  </si>
  <si>
    <t>IV კვ. მოსალოდნელი ხარჯი</t>
  </si>
  <si>
    <t>მოსალოდნელი წლის შესრულება</t>
  </si>
  <si>
    <t>%</t>
  </si>
  <si>
    <t>35 01 08</t>
  </si>
  <si>
    <t>სასწრაფო სამედიცინო დახმარების მართვის პროგრამა</t>
  </si>
  <si>
    <t>ხარჯები</t>
  </si>
  <si>
    <t>შრომის ანაზღაურება</t>
  </si>
  <si>
    <t>თანამდებობრივი სარგო</t>
  </si>
  <si>
    <t>პრემია</t>
  </si>
  <si>
    <t>დანამატი</t>
  </si>
  <si>
    <t>საქონელი და მომსახურება</t>
  </si>
  <si>
    <t xml:space="preserve">      შტატგარეშე მომუშავეთა ანაზღაურება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</si>
  <si>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</si>
  <si>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</si>
  <si>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</si>
  <si>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</si>
  <si>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</si>
  <si>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/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</si>
  <si>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</si>
  <si>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</si>
  <si>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</si>
  <si>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35 03 03 07 02</t>
  </si>
  <si>
    <t>სასწრაფო გადაუდებელი დახმარება</t>
  </si>
  <si>
    <t>500+100+700+100+3960</t>
  </si>
  <si>
    <t>xelfasis zrdistvis</t>
  </si>
  <si>
    <t>დეფიციტი/პროფიციტი</t>
  </si>
  <si>
    <t>III კვ. გეგმა</t>
  </si>
  <si>
    <t>9 თვის დეფიციტი/პტორფიციტი</t>
  </si>
</sst>
</file>

<file path=xl/styles.xml><?xml version="1.0" encoding="utf-8"?>
<styleSheet xmlns="http://schemas.openxmlformats.org/spreadsheetml/2006/main">
  <numFmts count="3">
    <numFmt numFmtId="43" formatCode="_-* #,##0.00\ _L_a_r_i_-;\-* #,##0.00\ _L_a_r_i_-;_-* &quot;-&quot;??\ _L_a_r_i_-;_-@_-"/>
    <numFmt numFmtId="164" formatCode="#,##0.0"/>
    <numFmt numFmtId="165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i/>
      <sz val="1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2" tint="-9.9978637043366805E-2"/>
        <bgColor indexed="9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165" fontId="8" fillId="7" borderId="4" xfId="1" applyNumberFormat="1" applyFont="1" applyFill="1" applyBorder="1" applyAlignment="1">
      <alignment horizontal="center" vertical="center" wrapText="1"/>
    </xf>
    <xf numFmtId="164" fontId="8" fillId="7" borderId="4" xfId="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1" fillId="5" borderId="6" xfId="2" applyFont="1" applyFill="1" applyBorder="1" applyAlignment="1" applyProtection="1">
      <alignment horizontal="left" vertical="center" wrapText="1" indent="1"/>
    </xf>
    <xf numFmtId="164" fontId="8" fillId="5" borderId="7" xfId="2" applyNumberFormat="1" applyFont="1" applyFill="1" applyBorder="1" applyAlignment="1" applyProtection="1">
      <alignment horizontal="center" vertical="center" wrapText="1"/>
    </xf>
    <xf numFmtId="164" fontId="8" fillId="6" borderId="7" xfId="2" applyNumberFormat="1" applyFont="1" applyFill="1" applyBorder="1" applyAlignment="1" applyProtection="1">
      <alignment horizontal="center" vertical="center" wrapText="1"/>
    </xf>
    <xf numFmtId="165" fontId="8" fillId="7" borderId="7" xfId="1" applyNumberFormat="1" applyFont="1" applyFill="1" applyBorder="1" applyAlignment="1" applyProtection="1">
      <alignment horizontal="center" vertical="center" wrapText="1"/>
    </xf>
    <xf numFmtId="164" fontId="8" fillId="7" borderId="7" xfId="1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3" fillId="5" borderId="6" xfId="2" applyFont="1" applyFill="1" applyBorder="1" applyAlignment="1" applyProtection="1">
      <alignment horizontal="left" vertical="center" wrapText="1" indent="2"/>
    </xf>
    <xf numFmtId="164" fontId="14" fillId="5" borderId="7" xfId="2" applyNumberFormat="1" applyFont="1" applyFill="1" applyBorder="1" applyAlignment="1" applyProtection="1">
      <alignment horizontal="center" vertical="center" wrapText="1"/>
    </xf>
    <xf numFmtId="164" fontId="14" fillId="6" borderId="7" xfId="2" applyNumberFormat="1" applyFont="1" applyFill="1" applyBorder="1" applyAlignment="1" applyProtection="1">
      <alignment horizontal="center" vertical="center" wrapText="1"/>
    </xf>
    <xf numFmtId="165" fontId="14" fillId="7" borderId="7" xfId="1" applyNumberFormat="1" applyFont="1" applyFill="1" applyBorder="1" applyAlignment="1" applyProtection="1">
      <alignment horizontal="center" vertical="center" wrapText="1"/>
    </xf>
    <xf numFmtId="164" fontId="14" fillId="7" borderId="7" xfId="1" applyNumberFormat="1" applyFont="1" applyFill="1" applyBorder="1" applyAlignment="1" applyProtection="1">
      <alignment horizontal="center" vertical="center" wrapText="1"/>
    </xf>
    <xf numFmtId="0" fontId="15" fillId="5" borderId="6" xfId="2" applyFont="1" applyFill="1" applyBorder="1" applyAlignment="1" applyProtection="1">
      <alignment horizontal="left" vertical="center" wrapText="1" indent="4"/>
    </xf>
    <xf numFmtId="164" fontId="16" fillId="5" borderId="7" xfId="2" applyNumberFormat="1" applyFont="1" applyFill="1" applyBorder="1" applyAlignment="1" applyProtection="1">
      <alignment horizontal="center" vertical="center" wrapText="1"/>
    </xf>
    <xf numFmtId="164" fontId="16" fillId="6" borderId="7" xfId="2" applyNumberFormat="1" applyFont="1" applyFill="1" applyBorder="1" applyAlignment="1" applyProtection="1">
      <alignment horizontal="center" vertical="center" wrapText="1"/>
    </xf>
    <xf numFmtId="165" fontId="16" fillId="7" borderId="7" xfId="1" applyNumberFormat="1" applyFont="1" applyFill="1" applyBorder="1" applyAlignment="1" applyProtection="1">
      <alignment horizontal="center" vertical="center" wrapText="1"/>
    </xf>
    <xf numFmtId="164" fontId="16" fillId="7" borderId="7" xfId="1" applyNumberFormat="1" applyFont="1" applyFill="1" applyBorder="1" applyAlignment="1" applyProtection="1">
      <alignment horizontal="center" vertical="center" wrapText="1"/>
    </xf>
    <xf numFmtId="0" fontId="17" fillId="5" borderId="6" xfId="2" applyFont="1" applyFill="1" applyBorder="1" applyAlignment="1" applyProtection="1">
      <alignment horizontal="left" vertical="center" wrapText="1" indent="1"/>
    </xf>
    <xf numFmtId="164" fontId="6" fillId="5" borderId="7" xfId="2" applyNumberFormat="1" applyFont="1" applyFill="1" applyBorder="1" applyAlignment="1" applyProtection="1">
      <alignment horizontal="center" vertical="center" wrapText="1"/>
    </xf>
    <xf numFmtId="164" fontId="6" fillId="6" borderId="7" xfId="2" applyNumberFormat="1" applyFont="1" applyFill="1" applyBorder="1" applyAlignment="1" applyProtection="1">
      <alignment horizontal="center" vertical="center" wrapText="1"/>
    </xf>
    <xf numFmtId="165" fontId="6" fillId="7" borderId="7" xfId="1" applyNumberFormat="1" applyFont="1" applyFill="1" applyBorder="1" applyAlignment="1" applyProtection="1">
      <alignment horizontal="center" vertical="center" wrapText="1"/>
    </xf>
    <xf numFmtId="164" fontId="6" fillId="7" borderId="7" xfId="1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11" fillId="5" borderId="9" xfId="2" applyFont="1" applyFill="1" applyBorder="1" applyAlignment="1" applyProtection="1">
      <alignment horizontal="left" vertical="center" wrapText="1" indent="1"/>
    </xf>
    <xf numFmtId="164" fontId="8" fillId="5" borderId="10" xfId="2" applyNumberFormat="1" applyFont="1" applyFill="1" applyBorder="1" applyAlignment="1" applyProtection="1">
      <alignment horizontal="center" vertical="center" wrapText="1"/>
    </xf>
    <xf numFmtId="164" fontId="8" fillId="6" borderId="10" xfId="2" applyNumberFormat="1" applyFont="1" applyFill="1" applyBorder="1" applyAlignment="1" applyProtection="1">
      <alignment horizontal="center" vertical="center" wrapText="1"/>
    </xf>
    <xf numFmtId="165" fontId="8" fillId="7" borderId="10" xfId="1" applyNumberFormat="1" applyFont="1" applyFill="1" applyBorder="1" applyAlignment="1" applyProtection="1">
      <alignment horizontal="center" vertical="center" wrapText="1"/>
    </xf>
    <xf numFmtId="164" fontId="8" fillId="7" borderId="10" xfId="1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/>
    <xf numFmtId="43" fontId="5" fillId="0" borderId="0" xfId="3" applyFont="1" applyFill="1" applyBorder="1"/>
    <xf numFmtId="0" fontId="20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_cxrili 30.12.2008 BOLOOOOO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2:AA32"/>
  <sheetViews>
    <sheetView showGridLines="0" tabSelected="1" view="pageBreakPreview" zoomScale="70" zoomScaleNormal="100" zoomScaleSheetLayoutView="70" workbookViewId="0">
      <pane ySplit="3" topLeftCell="A4" activePane="bottomLeft" state="frozen"/>
      <selection pane="bottomLeft" activeCell="Q29" sqref="Q29"/>
    </sheetView>
  </sheetViews>
  <sheetFormatPr defaultRowHeight="15"/>
  <cols>
    <col min="1" max="1" width="4" customWidth="1"/>
    <col min="2" max="2" width="11.5703125" customWidth="1"/>
    <col min="3" max="3" width="38.7109375" customWidth="1"/>
    <col min="4" max="4" width="19.5703125" hidden="1" customWidth="1"/>
    <col min="5" max="5" width="13.42578125" customWidth="1"/>
    <col min="6" max="6" width="10.140625" customWidth="1"/>
    <col min="7" max="7" width="11.5703125" customWidth="1"/>
    <col min="9" max="9" width="11.5703125" hidden="1" customWidth="1"/>
    <col min="10" max="10" width="13" hidden="1" customWidth="1"/>
    <col min="11" max="11" width="13.85546875" customWidth="1"/>
    <col min="12" max="12" width="13.85546875" hidden="1" customWidth="1"/>
    <col min="13" max="14" width="13.85546875" customWidth="1"/>
    <col min="15" max="15" width="13.85546875" hidden="1" customWidth="1"/>
    <col min="16" max="20" width="13.85546875" customWidth="1"/>
    <col min="21" max="21" width="12.85546875" customWidth="1"/>
    <col min="22" max="22" width="14.28515625" customWidth="1"/>
    <col min="23" max="23" width="16.85546875" bestFit="1" customWidth="1"/>
  </cols>
  <sheetData>
    <row r="2" spans="1:22" ht="21.75" customHeight="1">
      <c r="J2" s="48"/>
      <c r="K2" s="48"/>
      <c r="L2" s="1"/>
    </row>
    <row r="3" spans="1:22" s="2" customFormat="1" ht="105.75" thickBot="1">
      <c r="B3" s="3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5" t="s">
        <v>5</v>
      </c>
      <c r="H3" s="6" t="s">
        <v>6</v>
      </c>
      <c r="I3" s="7" t="s">
        <v>7</v>
      </c>
      <c r="J3" s="8" t="s">
        <v>8</v>
      </c>
      <c r="K3" s="8" t="s">
        <v>9</v>
      </c>
      <c r="L3" s="8" t="s">
        <v>10</v>
      </c>
      <c r="M3" s="5" t="s">
        <v>11</v>
      </c>
      <c r="N3" s="9" t="s">
        <v>12</v>
      </c>
      <c r="O3" s="9" t="s">
        <v>13</v>
      </c>
      <c r="P3" s="9" t="s">
        <v>14</v>
      </c>
      <c r="Q3" s="9" t="s">
        <v>41</v>
      </c>
      <c r="R3" s="9" t="s">
        <v>42</v>
      </c>
      <c r="S3" s="9" t="s">
        <v>15</v>
      </c>
      <c r="T3" s="9" t="s">
        <v>16</v>
      </c>
      <c r="U3" s="9" t="s">
        <v>17</v>
      </c>
      <c r="V3" s="9" t="s">
        <v>40</v>
      </c>
    </row>
    <row r="4" spans="1:22" s="10" customFormat="1" ht="48.75" customHeight="1" thickTop="1" thickBot="1">
      <c r="A4" s="47" t="str">
        <f>IF((D4+E4+F4+G4+H4+I4+J4+K4+L4+M4+N4+O4+P4+S4+T4+U4+V4)&lt;&gt;0,"a","b")</f>
        <v>a</v>
      </c>
      <c r="B4" s="11" t="s">
        <v>18</v>
      </c>
      <c r="C4" s="12" t="s">
        <v>19</v>
      </c>
      <c r="D4" s="13">
        <v>1750</v>
      </c>
      <c r="E4" s="13">
        <f>E5+E17+E18+E19</f>
        <v>1420.34</v>
      </c>
      <c r="F4" s="14">
        <f t="shared" ref="F4:G4" si="0">F5+F17+F18+F19</f>
        <v>539.49999999999989</v>
      </c>
      <c r="G4" s="14">
        <f t="shared" si="0"/>
        <v>489.03024999999997</v>
      </c>
      <c r="H4" s="15">
        <f>IF(OR(F4="",F4=0),0,G4/F4)</f>
        <v>0.90645088044485644</v>
      </c>
      <c r="I4" s="13">
        <v>95.561120000000003</v>
      </c>
      <c r="J4" s="13">
        <v>79.362000000000009</v>
      </c>
      <c r="K4" s="13">
        <f>K5+K17+K18+K19</f>
        <v>91.226019999999991</v>
      </c>
      <c r="L4" s="13">
        <v>125.55</v>
      </c>
      <c r="M4" s="14">
        <v>50.46974999999992</v>
      </c>
      <c r="N4" s="15">
        <v>0.90645088044485644</v>
      </c>
      <c r="O4" s="16">
        <f>F4-G4</f>
        <v>50.46974999999992</v>
      </c>
      <c r="P4" s="16">
        <f>P5+P17+P18+P19</f>
        <v>311.14999999999998</v>
      </c>
      <c r="Q4" s="16">
        <f>Q5+Q17+Q18+Q19</f>
        <v>440.29999999999995</v>
      </c>
      <c r="R4" s="16">
        <f>F4+Q4-G4-P4</f>
        <v>179.6197499999999</v>
      </c>
      <c r="S4" s="16">
        <f>S5+S17+S18+S19</f>
        <v>327.5</v>
      </c>
      <c r="T4" s="16">
        <f t="shared" ref="T4:T31" si="1">G4+P4+S4</f>
        <v>1127.6802499999999</v>
      </c>
      <c r="U4" s="15">
        <f t="shared" ref="U4:U31" si="2">IF(OR(E4="",E4=0),0,T4/E4)</f>
        <v>0.79395092020220503</v>
      </c>
      <c r="V4" s="16">
        <f>V5+V17+V18+V19</f>
        <v>292.65975000000014</v>
      </c>
    </row>
    <row r="5" spans="1:22" s="10" customFormat="1" ht="19.5" customHeight="1" thickTop="1">
      <c r="A5" s="47" t="str">
        <f t="shared" ref="A5:A31" si="3">IF((D5+E5+F5+G5+H5+I5+J5+K5+L5+M5+N5+O5+P5+S5+T5+U5+V5)&lt;&gt;0,"a","b")</f>
        <v>a</v>
      </c>
      <c r="B5" s="17"/>
      <c r="C5" s="18" t="s">
        <v>20</v>
      </c>
      <c r="D5" s="19">
        <v>1750</v>
      </c>
      <c r="E5" s="19">
        <f>E6+E10+E12+E13+E14+E15+E16</f>
        <v>1419.742</v>
      </c>
      <c r="F5" s="20">
        <f t="shared" ref="F5:G5" si="4">F6+F10+F12+F13+F14+F15+F16</f>
        <v>538.90199999999993</v>
      </c>
      <c r="G5" s="20">
        <f t="shared" si="4"/>
        <v>488.43224999999995</v>
      </c>
      <c r="H5" s="21">
        <f t="shared" ref="H5:H31" si="5">IF(OR(F5="",F5=0),0,G5/F5)</f>
        <v>0.90634707238050705</v>
      </c>
      <c r="I5" s="19">
        <v>95.561120000000003</v>
      </c>
      <c r="J5" s="19">
        <v>79.362000000000009</v>
      </c>
      <c r="K5" s="19">
        <f>K6+K10+K12+K13+K14+K15+K16</f>
        <v>91.226019999999991</v>
      </c>
      <c r="L5" s="19">
        <v>125.55</v>
      </c>
      <c r="M5" s="20">
        <v>50.469749999999976</v>
      </c>
      <c r="N5" s="21">
        <v>0.90634707238050705</v>
      </c>
      <c r="O5" s="22">
        <f t="shared" ref="O5:O31" si="6">F5-G5</f>
        <v>50.469749999999976</v>
      </c>
      <c r="P5" s="22">
        <f>P6+P10+P12+P13+P14+P15+P16</f>
        <v>311.14999999999998</v>
      </c>
      <c r="Q5" s="22">
        <f>Q6+Q10+Q12+Q13+Q14+Q15+Q16</f>
        <v>440.29999999999995</v>
      </c>
      <c r="R5" s="22">
        <f t="shared" ref="R5:R31" si="7">F5+Q5-G5-P5</f>
        <v>179.61974999999995</v>
      </c>
      <c r="S5" s="22">
        <f>S6+S10+S12+S13+S14+S15+S16</f>
        <v>327.5</v>
      </c>
      <c r="T5" s="22">
        <f t="shared" si="1"/>
        <v>1127.0822499999999</v>
      </c>
      <c r="U5" s="21">
        <f t="shared" si="2"/>
        <v>0.79386413165208891</v>
      </c>
      <c r="V5" s="22">
        <f>V6+V10+V12+V13+V14+V15+V16</f>
        <v>292.65975000000014</v>
      </c>
    </row>
    <row r="6" spans="1:22" s="10" customFormat="1" ht="18">
      <c r="A6" s="47" t="str">
        <f t="shared" si="3"/>
        <v>a</v>
      </c>
      <c r="B6" s="23"/>
      <c r="C6" s="24" t="s">
        <v>21</v>
      </c>
      <c r="D6" s="25">
        <v>1248</v>
      </c>
      <c r="E6" s="25">
        <v>1127.5</v>
      </c>
      <c r="F6" s="26">
        <v>496.7</v>
      </c>
      <c r="G6" s="26">
        <f>SUM(G7:G9)</f>
        <v>464.07284999999996</v>
      </c>
      <c r="H6" s="27">
        <f t="shared" si="5"/>
        <v>0.93431216025770081</v>
      </c>
      <c r="I6" s="25">
        <v>89.094570000000004</v>
      </c>
      <c r="J6" s="25">
        <v>75.808400000000006</v>
      </c>
      <c r="K6" s="25">
        <f>SUM(K7:K9)</f>
        <v>85.909829999999999</v>
      </c>
      <c r="L6" s="25">
        <v>113.64999999999999</v>
      </c>
      <c r="M6" s="26">
        <v>32.627150000000029</v>
      </c>
      <c r="N6" s="27">
        <v>0.93431216025770081</v>
      </c>
      <c r="O6" s="28">
        <f t="shared" si="6"/>
        <v>32.627150000000029</v>
      </c>
      <c r="P6" s="28">
        <f>SUM(P7:P9)</f>
        <v>269.64999999999998</v>
      </c>
      <c r="Q6" s="28">
        <v>315.39999999999998</v>
      </c>
      <c r="R6" s="28">
        <f t="shared" si="7"/>
        <v>78.377149999999972</v>
      </c>
      <c r="S6" s="28">
        <f>SUM(S7:S9)</f>
        <v>293</v>
      </c>
      <c r="T6" s="28">
        <f t="shared" si="1"/>
        <v>1026.7228499999999</v>
      </c>
      <c r="U6" s="27">
        <f t="shared" si="2"/>
        <v>0.91061893569844776</v>
      </c>
      <c r="V6" s="28">
        <f>E6-T6</f>
        <v>100.77715000000012</v>
      </c>
    </row>
    <row r="7" spans="1:22" s="10" customFormat="1" ht="18">
      <c r="A7" s="47" t="str">
        <f t="shared" si="3"/>
        <v>a</v>
      </c>
      <c r="B7" s="23"/>
      <c r="C7" s="29" t="s">
        <v>22</v>
      </c>
      <c r="D7" s="25">
        <v>0</v>
      </c>
      <c r="E7" s="25">
        <v>0</v>
      </c>
      <c r="F7" s="26">
        <v>0</v>
      </c>
      <c r="G7" s="26">
        <v>424.82284999999996</v>
      </c>
      <c r="H7" s="27">
        <f t="shared" si="5"/>
        <v>0</v>
      </c>
      <c r="I7" s="25">
        <v>0</v>
      </c>
      <c r="J7" s="25">
        <v>75.808400000000006</v>
      </c>
      <c r="K7" s="25">
        <v>72.209829999999997</v>
      </c>
      <c r="L7" s="25">
        <v>98.1</v>
      </c>
      <c r="M7" s="26">
        <v>0</v>
      </c>
      <c r="N7" s="27">
        <v>0</v>
      </c>
      <c r="O7" s="28"/>
      <c r="P7" s="28">
        <v>242.25</v>
      </c>
      <c r="Q7" s="28"/>
      <c r="R7" s="28"/>
      <c r="S7" s="28">
        <v>265.60000000000002</v>
      </c>
      <c r="T7" s="28">
        <f t="shared" si="1"/>
        <v>932.67285000000004</v>
      </c>
      <c r="U7" s="27">
        <f t="shared" si="2"/>
        <v>0</v>
      </c>
      <c r="V7" s="28">
        <v>0</v>
      </c>
    </row>
    <row r="8" spans="1:22" s="10" customFormat="1" ht="18">
      <c r="A8" s="47" t="str">
        <f t="shared" si="3"/>
        <v>a</v>
      </c>
      <c r="B8" s="23"/>
      <c r="C8" s="29" t="s">
        <v>23</v>
      </c>
      <c r="D8" s="25">
        <v>0</v>
      </c>
      <c r="E8" s="25">
        <v>0</v>
      </c>
      <c r="F8" s="26">
        <v>0</v>
      </c>
      <c r="G8" s="26">
        <v>39.25</v>
      </c>
      <c r="H8" s="27">
        <f t="shared" si="5"/>
        <v>0</v>
      </c>
      <c r="I8" s="25">
        <v>0</v>
      </c>
      <c r="J8" s="25">
        <v>0</v>
      </c>
      <c r="K8" s="25">
        <v>13.7</v>
      </c>
      <c r="L8" s="25">
        <v>15.55</v>
      </c>
      <c r="M8" s="26">
        <v>0</v>
      </c>
      <c r="N8" s="27">
        <v>0</v>
      </c>
      <c r="O8" s="28"/>
      <c r="P8" s="28">
        <v>27.4</v>
      </c>
      <c r="Q8" s="28"/>
      <c r="R8" s="28"/>
      <c r="S8" s="28">
        <v>27.4</v>
      </c>
      <c r="T8" s="28">
        <f t="shared" si="1"/>
        <v>94.050000000000011</v>
      </c>
      <c r="U8" s="27">
        <f t="shared" si="2"/>
        <v>0</v>
      </c>
      <c r="V8" s="28">
        <v>0</v>
      </c>
    </row>
    <row r="9" spans="1:22" s="10" customFormat="1" ht="18" hidden="1">
      <c r="A9" s="47" t="str">
        <f t="shared" si="3"/>
        <v>b</v>
      </c>
      <c r="B9" s="23"/>
      <c r="C9" s="29" t="s">
        <v>24</v>
      </c>
      <c r="D9" s="25">
        <v>0</v>
      </c>
      <c r="E9" s="25">
        <v>0</v>
      </c>
      <c r="F9" s="26">
        <v>0</v>
      </c>
      <c r="G9" s="26">
        <v>0</v>
      </c>
      <c r="H9" s="27">
        <f t="shared" si="5"/>
        <v>0</v>
      </c>
      <c r="I9" s="25">
        <v>0</v>
      </c>
      <c r="J9" s="25">
        <v>0</v>
      </c>
      <c r="K9" s="25">
        <v>0</v>
      </c>
      <c r="L9" s="25">
        <v>0</v>
      </c>
      <c r="M9" s="26">
        <v>0</v>
      </c>
      <c r="N9" s="27">
        <v>0</v>
      </c>
      <c r="O9" s="28"/>
      <c r="P9" s="28">
        <v>0</v>
      </c>
      <c r="Q9" s="28"/>
      <c r="R9" s="28"/>
      <c r="S9" s="28">
        <v>0</v>
      </c>
      <c r="T9" s="28">
        <f t="shared" si="1"/>
        <v>0</v>
      </c>
      <c r="U9" s="27">
        <f t="shared" si="2"/>
        <v>0</v>
      </c>
      <c r="V9" s="28">
        <f t="shared" ref="V9:V19" si="8">E9-T9</f>
        <v>0</v>
      </c>
    </row>
    <row r="10" spans="1:22" s="10" customFormat="1" ht="18">
      <c r="A10" s="47" t="str">
        <f t="shared" si="3"/>
        <v>a</v>
      </c>
      <c r="B10" s="23"/>
      <c r="C10" s="24" t="s">
        <v>25</v>
      </c>
      <c r="D10" s="25">
        <v>497</v>
      </c>
      <c r="E10" s="25">
        <v>288.40199999999999</v>
      </c>
      <c r="F10" s="26">
        <v>39.802</v>
      </c>
      <c r="G10" s="26">
        <v>23.565279999999998</v>
      </c>
      <c r="H10" s="27">
        <f t="shared" si="5"/>
        <v>0.59206271041656189</v>
      </c>
      <c r="I10" s="25">
        <v>6.4489500000000008</v>
      </c>
      <c r="J10" s="25">
        <v>3.18</v>
      </c>
      <c r="K10" s="25">
        <v>4.9308699999999996</v>
      </c>
      <c r="L10" s="25">
        <v>4.9000000000000004</v>
      </c>
      <c r="M10" s="26">
        <v>16.236720000000002</v>
      </c>
      <c r="N10" s="27">
        <v>0.59206271041656189</v>
      </c>
      <c r="O10" s="28">
        <f t="shared" si="6"/>
        <v>16.236720000000002</v>
      </c>
      <c r="P10" s="28">
        <v>35.5</v>
      </c>
      <c r="Q10" s="28">
        <v>124.2</v>
      </c>
      <c r="R10" s="28">
        <f t="shared" si="7"/>
        <v>104.93672000000001</v>
      </c>
      <c r="S10" s="28">
        <v>28.5</v>
      </c>
      <c r="T10" s="28">
        <f t="shared" si="1"/>
        <v>87.565280000000001</v>
      </c>
      <c r="U10" s="27">
        <f t="shared" si="2"/>
        <v>0.30362230497708065</v>
      </c>
      <c r="V10" s="28">
        <f t="shared" si="8"/>
        <v>200.83671999999999</v>
      </c>
    </row>
    <row r="11" spans="1:22" s="10" customFormat="1" ht="36" hidden="1">
      <c r="A11" s="47" t="str">
        <f t="shared" si="3"/>
        <v>b</v>
      </c>
      <c r="B11" s="23"/>
      <c r="C11" s="29" t="s">
        <v>26</v>
      </c>
      <c r="D11" s="25">
        <v>0</v>
      </c>
      <c r="E11" s="25">
        <v>0</v>
      </c>
      <c r="F11" s="26">
        <v>0</v>
      </c>
      <c r="G11" s="26">
        <v>0</v>
      </c>
      <c r="H11" s="27">
        <f t="shared" si="5"/>
        <v>0</v>
      </c>
      <c r="I11" s="25">
        <v>0</v>
      </c>
      <c r="J11" s="25">
        <v>0</v>
      </c>
      <c r="K11" s="25">
        <v>0</v>
      </c>
      <c r="L11" s="25">
        <v>0</v>
      </c>
      <c r="M11" s="26">
        <v>0</v>
      </c>
      <c r="N11" s="27">
        <v>0</v>
      </c>
      <c r="O11" s="28"/>
      <c r="P11" s="28">
        <v>0</v>
      </c>
      <c r="Q11" s="28"/>
      <c r="R11" s="28">
        <f t="shared" si="7"/>
        <v>0</v>
      </c>
      <c r="S11" s="28">
        <v>0</v>
      </c>
      <c r="T11" s="28">
        <f t="shared" si="1"/>
        <v>0</v>
      </c>
      <c r="U11" s="27">
        <f t="shared" si="2"/>
        <v>0</v>
      </c>
      <c r="V11" s="28">
        <f t="shared" si="8"/>
        <v>0</v>
      </c>
    </row>
    <row r="12" spans="1:22" s="10" customFormat="1" ht="18" hidden="1">
      <c r="A12" s="47" t="str">
        <f t="shared" si="3"/>
        <v>b</v>
      </c>
      <c r="B12" s="23"/>
      <c r="C12" s="24" t="s">
        <v>27</v>
      </c>
      <c r="D12" s="30">
        <v>0</v>
      </c>
      <c r="E12" s="30">
        <v>0</v>
      </c>
      <c r="F12" s="31">
        <v>0</v>
      </c>
      <c r="G12" s="31">
        <v>0</v>
      </c>
      <c r="H12" s="32">
        <f t="shared" si="5"/>
        <v>0</v>
      </c>
      <c r="I12" s="30">
        <v>0</v>
      </c>
      <c r="J12" s="30">
        <v>0</v>
      </c>
      <c r="K12" s="30">
        <v>0</v>
      </c>
      <c r="L12" s="30">
        <v>0</v>
      </c>
      <c r="M12" s="31">
        <v>0</v>
      </c>
      <c r="N12" s="32">
        <v>0</v>
      </c>
      <c r="O12" s="33">
        <f t="shared" si="6"/>
        <v>0</v>
      </c>
      <c r="P12" s="33">
        <v>0</v>
      </c>
      <c r="Q12" s="33"/>
      <c r="R12" s="33">
        <f t="shared" si="7"/>
        <v>0</v>
      </c>
      <c r="S12" s="33">
        <v>0</v>
      </c>
      <c r="T12" s="33">
        <f t="shared" si="1"/>
        <v>0</v>
      </c>
      <c r="U12" s="32">
        <f t="shared" si="2"/>
        <v>0</v>
      </c>
      <c r="V12" s="28">
        <f t="shared" si="8"/>
        <v>0</v>
      </c>
    </row>
    <row r="13" spans="1:22" s="10" customFormat="1" ht="18" hidden="1">
      <c r="A13" s="47" t="str">
        <f t="shared" si="3"/>
        <v>b</v>
      </c>
      <c r="B13" s="23"/>
      <c r="C13" s="24" t="s">
        <v>28</v>
      </c>
      <c r="D13" s="30">
        <v>0</v>
      </c>
      <c r="E13" s="30">
        <v>0</v>
      </c>
      <c r="F13" s="31">
        <v>0</v>
      </c>
      <c r="G13" s="31">
        <v>0</v>
      </c>
      <c r="H13" s="32">
        <f t="shared" si="5"/>
        <v>0</v>
      </c>
      <c r="I13" s="30">
        <v>0</v>
      </c>
      <c r="J13" s="30">
        <v>0</v>
      </c>
      <c r="K13" s="30">
        <v>0</v>
      </c>
      <c r="L13" s="30">
        <v>0</v>
      </c>
      <c r="M13" s="31">
        <v>0</v>
      </c>
      <c r="N13" s="32">
        <v>0</v>
      </c>
      <c r="O13" s="33">
        <f t="shared" si="6"/>
        <v>0</v>
      </c>
      <c r="P13" s="33">
        <v>0</v>
      </c>
      <c r="Q13" s="33"/>
      <c r="R13" s="33">
        <f t="shared" si="7"/>
        <v>0</v>
      </c>
      <c r="S13" s="33">
        <v>0</v>
      </c>
      <c r="T13" s="33">
        <f t="shared" si="1"/>
        <v>0</v>
      </c>
      <c r="U13" s="32">
        <f t="shared" si="2"/>
        <v>0</v>
      </c>
      <c r="V13" s="28">
        <f t="shared" si="8"/>
        <v>0</v>
      </c>
    </row>
    <row r="14" spans="1:22" s="10" customFormat="1" ht="18" hidden="1">
      <c r="A14" s="47" t="str">
        <f t="shared" si="3"/>
        <v>b</v>
      </c>
      <c r="B14" s="23"/>
      <c r="C14" s="24" t="s">
        <v>29</v>
      </c>
      <c r="D14" s="30">
        <v>0</v>
      </c>
      <c r="E14" s="30">
        <v>0</v>
      </c>
      <c r="F14" s="31">
        <v>0</v>
      </c>
      <c r="G14" s="31">
        <v>0</v>
      </c>
      <c r="H14" s="32">
        <f t="shared" si="5"/>
        <v>0</v>
      </c>
      <c r="I14" s="30">
        <v>0</v>
      </c>
      <c r="J14" s="30">
        <v>0</v>
      </c>
      <c r="K14" s="30">
        <v>0</v>
      </c>
      <c r="L14" s="30">
        <v>0</v>
      </c>
      <c r="M14" s="31">
        <v>0</v>
      </c>
      <c r="N14" s="32">
        <v>0</v>
      </c>
      <c r="O14" s="33">
        <f t="shared" si="6"/>
        <v>0</v>
      </c>
      <c r="P14" s="33">
        <v>0</v>
      </c>
      <c r="Q14" s="33"/>
      <c r="R14" s="33">
        <f t="shared" si="7"/>
        <v>0</v>
      </c>
      <c r="S14" s="33">
        <v>0</v>
      </c>
      <c r="T14" s="33">
        <f t="shared" si="1"/>
        <v>0</v>
      </c>
      <c r="U14" s="32">
        <f t="shared" si="2"/>
        <v>0</v>
      </c>
      <c r="V14" s="28">
        <f t="shared" si="8"/>
        <v>0</v>
      </c>
    </row>
    <row r="15" spans="1:22" s="10" customFormat="1" ht="18">
      <c r="A15" s="47" t="str">
        <f t="shared" si="3"/>
        <v>a</v>
      </c>
      <c r="B15" s="23"/>
      <c r="C15" s="24" t="s">
        <v>30</v>
      </c>
      <c r="D15" s="25">
        <v>0</v>
      </c>
      <c r="E15" s="25">
        <v>0.5</v>
      </c>
      <c r="F15" s="26">
        <v>0.5</v>
      </c>
      <c r="G15" s="26">
        <v>0</v>
      </c>
      <c r="H15" s="27">
        <f t="shared" si="5"/>
        <v>0</v>
      </c>
      <c r="I15" s="25">
        <v>0</v>
      </c>
      <c r="J15" s="25">
        <v>0</v>
      </c>
      <c r="K15" s="25">
        <v>0</v>
      </c>
      <c r="L15" s="25">
        <v>5</v>
      </c>
      <c r="M15" s="26">
        <v>0.5</v>
      </c>
      <c r="N15" s="27">
        <v>0</v>
      </c>
      <c r="O15" s="28">
        <f t="shared" si="6"/>
        <v>0.5</v>
      </c>
      <c r="P15" s="28">
        <v>6</v>
      </c>
      <c r="Q15" s="28">
        <v>0</v>
      </c>
      <c r="R15" s="28">
        <f t="shared" si="7"/>
        <v>-5.5</v>
      </c>
      <c r="S15" s="28">
        <v>6</v>
      </c>
      <c r="T15" s="28">
        <f t="shared" si="1"/>
        <v>12</v>
      </c>
      <c r="U15" s="27">
        <f t="shared" si="2"/>
        <v>24</v>
      </c>
      <c r="V15" s="28">
        <f t="shared" si="8"/>
        <v>-11.5</v>
      </c>
    </row>
    <row r="16" spans="1:22" s="10" customFormat="1" ht="18">
      <c r="A16" s="47" t="str">
        <f t="shared" si="3"/>
        <v>a</v>
      </c>
      <c r="B16" s="23"/>
      <c r="C16" s="24" t="s">
        <v>31</v>
      </c>
      <c r="D16" s="25">
        <v>5</v>
      </c>
      <c r="E16" s="25">
        <v>3.34</v>
      </c>
      <c r="F16" s="26">
        <v>1.9</v>
      </c>
      <c r="G16" s="26">
        <v>0.79412000000000005</v>
      </c>
      <c r="H16" s="27">
        <f t="shared" si="5"/>
        <v>0.41795789473684214</v>
      </c>
      <c r="I16" s="25">
        <v>1.7600000000000001E-2</v>
      </c>
      <c r="J16" s="25">
        <v>0.37359999999999999</v>
      </c>
      <c r="K16" s="25">
        <v>0.38532</v>
      </c>
      <c r="L16" s="25">
        <v>2</v>
      </c>
      <c r="M16" s="26">
        <v>1.10588</v>
      </c>
      <c r="N16" s="27">
        <v>0.41795789473684214</v>
      </c>
      <c r="O16" s="28">
        <f t="shared" si="6"/>
        <v>1.10588</v>
      </c>
      <c r="P16" s="28">
        <v>0</v>
      </c>
      <c r="Q16" s="28">
        <v>0.7</v>
      </c>
      <c r="R16" s="28">
        <f t="shared" si="7"/>
        <v>1.8058799999999997</v>
      </c>
      <c r="S16" s="28">
        <v>0</v>
      </c>
      <c r="T16" s="28">
        <f t="shared" si="1"/>
        <v>0.79412000000000005</v>
      </c>
      <c r="U16" s="27">
        <f t="shared" si="2"/>
        <v>0.23776047904191619</v>
      </c>
      <c r="V16" s="28">
        <f t="shared" si="8"/>
        <v>2.5458799999999999</v>
      </c>
    </row>
    <row r="17" spans="1:27" s="10" customFormat="1" ht="30" hidden="1">
      <c r="A17" s="47" t="str">
        <f t="shared" si="3"/>
        <v>b</v>
      </c>
      <c r="B17" s="17" t="s">
        <v>32</v>
      </c>
      <c r="C17" s="34" t="s">
        <v>33</v>
      </c>
      <c r="D17" s="35">
        <v>0</v>
      </c>
      <c r="E17" s="35">
        <v>0</v>
      </c>
      <c r="F17" s="36">
        <v>0</v>
      </c>
      <c r="G17" s="36">
        <v>0</v>
      </c>
      <c r="H17" s="37">
        <f t="shared" si="5"/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  <c r="N17" s="37">
        <v>0</v>
      </c>
      <c r="O17" s="38">
        <f t="shared" si="6"/>
        <v>0</v>
      </c>
      <c r="P17" s="38">
        <v>0</v>
      </c>
      <c r="Q17" s="38"/>
      <c r="R17" s="38">
        <f t="shared" si="7"/>
        <v>0</v>
      </c>
      <c r="S17" s="38">
        <v>0</v>
      </c>
      <c r="T17" s="38">
        <f t="shared" si="1"/>
        <v>0</v>
      </c>
      <c r="U17" s="37">
        <f t="shared" si="2"/>
        <v>0</v>
      </c>
      <c r="V17" s="28">
        <f t="shared" si="8"/>
        <v>0</v>
      </c>
    </row>
    <row r="18" spans="1:27" s="10" customFormat="1" ht="15.75" hidden="1">
      <c r="A18" s="47" t="str">
        <f t="shared" si="3"/>
        <v>b</v>
      </c>
      <c r="B18" s="17" t="s">
        <v>32</v>
      </c>
      <c r="C18" s="34" t="s">
        <v>34</v>
      </c>
      <c r="D18" s="35">
        <v>0</v>
      </c>
      <c r="E18" s="35">
        <v>0</v>
      </c>
      <c r="F18" s="36">
        <v>0</v>
      </c>
      <c r="G18" s="36">
        <v>0</v>
      </c>
      <c r="H18" s="37">
        <f t="shared" si="5"/>
        <v>0</v>
      </c>
      <c r="I18" s="35">
        <v>0</v>
      </c>
      <c r="J18" s="35">
        <v>0</v>
      </c>
      <c r="K18" s="35">
        <v>0</v>
      </c>
      <c r="L18" s="35">
        <v>0</v>
      </c>
      <c r="M18" s="36">
        <v>0</v>
      </c>
      <c r="N18" s="37">
        <v>0</v>
      </c>
      <c r="O18" s="38">
        <f t="shared" si="6"/>
        <v>0</v>
      </c>
      <c r="P18" s="38">
        <v>0</v>
      </c>
      <c r="Q18" s="38"/>
      <c r="R18" s="38">
        <f t="shared" si="7"/>
        <v>0</v>
      </c>
      <c r="S18" s="38">
        <v>0</v>
      </c>
      <c r="T18" s="38">
        <f t="shared" si="1"/>
        <v>0</v>
      </c>
      <c r="U18" s="37">
        <f t="shared" si="2"/>
        <v>0</v>
      </c>
      <c r="V18" s="28">
        <f t="shared" si="8"/>
        <v>0</v>
      </c>
    </row>
    <row r="19" spans="1:27" s="10" customFormat="1" ht="18.75" thickBot="1">
      <c r="A19" s="47" t="str">
        <f t="shared" si="3"/>
        <v>a</v>
      </c>
      <c r="B19" s="39" t="s">
        <v>32</v>
      </c>
      <c r="C19" s="40" t="s">
        <v>35</v>
      </c>
      <c r="D19" s="41">
        <v>0</v>
      </c>
      <c r="E19" s="41">
        <v>0.59799999999999998</v>
      </c>
      <c r="F19" s="42">
        <v>0.59799999999999998</v>
      </c>
      <c r="G19" s="42">
        <v>0.59799999999999998</v>
      </c>
      <c r="H19" s="43">
        <f t="shared" si="5"/>
        <v>1</v>
      </c>
      <c r="I19" s="41">
        <v>0</v>
      </c>
      <c r="J19" s="41">
        <v>0</v>
      </c>
      <c r="K19" s="41">
        <v>0</v>
      </c>
      <c r="L19" s="41">
        <v>0</v>
      </c>
      <c r="M19" s="42">
        <v>0</v>
      </c>
      <c r="N19" s="43">
        <v>1</v>
      </c>
      <c r="O19" s="44">
        <f t="shared" si="6"/>
        <v>0</v>
      </c>
      <c r="P19" s="44">
        <v>0</v>
      </c>
      <c r="Q19" s="44"/>
      <c r="R19" s="44">
        <f t="shared" si="7"/>
        <v>0</v>
      </c>
      <c r="S19" s="44">
        <v>0</v>
      </c>
      <c r="T19" s="44">
        <f t="shared" si="1"/>
        <v>0.59799999999999998</v>
      </c>
      <c r="U19" s="43">
        <f t="shared" si="2"/>
        <v>1</v>
      </c>
      <c r="V19" s="28">
        <f t="shared" si="8"/>
        <v>0</v>
      </c>
    </row>
    <row r="20" spans="1:27" s="10" customFormat="1" ht="33.75" customHeight="1" thickTop="1" thickBot="1">
      <c r="A20" s="47" t="str">
        <f t="shared" si="3"/>
        <v>a</v>
      </c>
      <c r="B20" s="11" t="s">
        <v>36</v>
      </c>
      <c r="C20" s="12" t="s">
        <v>37</v>
      </c>
      <c r="D20" s="13">
        <v>20723</v>
      </c>
      <c r="E20" s="13">
        <f>E21+E29+E30+E31</f>
        <v>20850.510999999999</v>
      </c>
      <c r="F20" s="14">
        <f>F21+F29+F30+F31</f>
        <v>10132.223</v>
      </c>
      <c r="G20" s="14">
        <f>G21+G29+G30+G31</f>
        <v>8895.7718199999981</v>
      </c>
      <c r="H20" s="15">
        <f t="shared" si="5"/>
        <v>0.8779684201581428</v>
      </c>
      <c r="I20" s="13">
        <v>1805.4604700000002</v>
      </c>
      <c r="J20" s="13">
        <v>1675.41155</v>
      </c>
      <c r="K20" s="13">
        <f>K21+K29+K30+K31</f>
        <v>1868.4187300000003</v>
      </c>
      <c r="L20" s="13">
        <v>3161.3620000000001</v>
      </c>
      <c r="M20" s="14">
        <v>1236.4511800000018</v>
      </c>
      <c r="N20" s="15">
        <v>0.8779684201581428</v>
      </c>
      <c r="O20" s="16">
        <f t="shared" si="6"/>
        <v>1236.4511800000018</v>
      </c>
      <c r="P20" s="16">
        <f>P21+P29+P30+P31</f>
        <v>5886.5416274999989</v>
      </c>
      <c r="Q20" s="16">
        <f>Q21+Q29+Q30+Q31</f>
        <v>4812.7999999999993</v>
      </c>
      <c r="R20" s="16">
        <f t="shared" si="7"/>
        <v>162.70955250000225</v>
      </c>
      <c r="S20" s="16">
        <f>S21+S29+S30+S31</f>
        <v>7757.9317899999987</v>
      </c>
      <c r="T20" s="16">
        <f t="shared" si="1"/>
        <v>22540.245237499996</v>
      </c>
      <c r="U20" s="15">
        <f t="shared" si="2"/>
        <v>1.0810404233018556</v>
      </c>
      <c r="V20" s="16">
        <f>V21+V29+V30+V31</f>
        <v>-1689.7342375000012</v>
      </c>
    </row>
    <row r="21" spans="1:27" s="10" customFormat="1" ht="18.75" thickTop="1">
      <c r="A21" s="47" t="str">
        <f t="shared" si="3"/>
        <v>a</v>
      </c>
      <c r="B21" s="17" t="s">
        <v>32</v>
      </c>
      <c r="C21" s="18" t="s">
        <v>20</v>
      </c>
      <c r="D21" s="19">
        <v>20723</v>
      </c>
      <c r="E21" s="19">
        <f>E22+E23+E24+E25+E26+E27+E28</f>
        <v>20747.287</v>
      </c>
      <c r="F21" s="20">
        <f>F22+F23+F24+F25+F26+F27+F28</f>
        <v>10028.999</v>
      </c>
      <c r="G21" s="20">
        <f>G22+G23+G24+G25+G26+G27+G28</f>
        <v>8792.5487299999986</v>
      </c>
      <c r="H21" s="21">
        <f t="shared" si="5"/>
        <v>0.87671249443738097</v>
      </c>
      <c r="I21" s="19">
        <v>1805.4604700000002</v>
      </c>
      <c r="J21" s="19">
        <v>1675.41155</v>
      </c>
      <c r="K21" s="19">
        <f>K22+K23+K24+K25+K26+K27+K28</f>
        <v>1868.4187300000003</v>
      </c>
      <c r="L21" s="19">
        <v>3160.5619999999999</v>
      </c>
      <c r="M21" s="20">
        <v>1236.4502700000012</v>
      </c>
      <c r="N21" s="21">
        <v>0.87671249443738097</v>
      </c>
      <c r="O21" s="22">
        <f t="shared" si="6"/>
        <v>1236.4502700000012</v>
      </c>
      <c r="P21" s="22">
        <f>P22+P23+P24+P25+P26+P27+P28</f>
        <v>5884.1416274999992</v>
      </c>
      <c r="Q21" s="22">
        <f>Q22+Q23+Q24+Q25+Q26+Q27+Q28</f>
        <v>4812.7999999999993</v>
      </c>
      <c r="R21" s="22">
        <f t="shared" si="7"/>
        <v>165.10864250000122</v>
      </c>
      <c r="S21" s="22">
        <f>S22+S23+S24+S25+S26+S27+S28</f>
        <v>7755.5317899999991</v>
      </c>
      <c r="T21" s="22">
        <f t="shared" si="1"/>
        <v>22432.222147499997</v>
      </c>
      <c r="U21" s="21">
        <f t="shared" si="2"/>
        <v>1.0812123121206159</v>
      </c>
      <c r="V21" s="22">
        <f>V22+V23+V24+V25+V26+V27+V28</f>
        <v>-1684.9351475000012</v>
      </c>
    </row>
    <row r="22" spans="1:27" s="10" customFormat="1" ht="18" hidden="1">
      <c r="A22" s="47" t="str">
        <f t="shared" si="3"/>
        <v>b</v>
      </c>
      <c r="B22" s="23" t="s">
        <v>32</v>
      </c>
      <c r="C22" s="24" t="s">
        <v>21</v>
      </c>
      <c r="D22" s="30">
        <v>0</v>
      </c>
      <c r="E22" s="30">
        <v>0</v>
      </c>
      <c r="F22" s="31">
        <v>0</v>
      </c>
      <c r="G22" s="31">
        <v>0</v>
      </c>
      <c r="H22" s="32">
        <f t="shared" si="5"/>
        <v>0</v>
      </c>
      <c r="I22" s="30">
        <v>0</v>
      </c>
      <c r="J22" s="30">
        <v>0</v>
      </c>
      <c r="K22" s="30">
        <v>0</v>
      </c>
      <c r="L22" s="30">
        <v>0</v>
      </c>
      <c r="M22" s="31">
        <v>0</v>
      </c>
      <c r="N22" s="32">
        <v>0</v>
      </c>
      <c r="O22" s="33">
        <f t="shared" si="6"/>
        <v>0</v>
      </c>
      <c r="P22" s="33">
        <v>0</v>
      </c>
      <c r="Q22" s="33"/>
      <c r="R22" s="33">
        <f t="shared" si="7"/>
        <v>0</v>
      </c>
      <c r="S22" s="33">
        <v>0</v>
      </c>
      <c r="T22" s="33">
        <f t="shared" si="1"/>
        <v>0</v>
      </c>
      <c r="U22" s="32">
        <f t="shared" si="2"/>
        <v>0</v>
      </c>
      <c r="V22" s="33">
        <f t="shared" ref="V22:V31" si="9">E22-T22</f>
        <v>0</v>
      </c>
    </row>
    <row r="23" spans="1:27" s="10" customFormat="1" ht="18">
      <c r="A23" s="47" t="str">
        <f t="shared" si="3"/>
        <v>a</v>
      </c>
      <c r="B23" s="23" t="s">
        <v>32</v>
      </c>
      <c r="C23" s="24" t="s">
        <v>25</v>
      </c>
      <c r="D23" s="25">
        <v>18831</v>
      </c>
      <c r="E23" s="25">
        <v>19308.999</v>
      </c>
      <c r="F23" s="26">
        <v>9427.8989999999994</v>
      </c>
      <c r="G23" s="26">
        <v>8207.7101399999992</v>
      </c>
      <c r="H23" s="27">
        <f t="shared" si="5"/>
        <v>0.87057679977267466</v>
      </c>
      <c r="I23" s="25">
        <v>1700.1818800000003</v>
      </c>
      <c r="J23" s="25">
        <v>1537.84115</v>
      </c>
      <c r="K23" s="25">
        <v>1735.7486700000002</v>
      </c>
      <c r="L23" s="25">
        <v>3015.33</v>
      </c>
      <c r="M23" s="26">
        <v>1220.1888600000002</v>
      </c>
      <c r="N23" s="27">
        <v>0.87057679977267466</v>
      </c>
      <c r="O23" s="28">
        <f t="shared" si="6"/>
        <v>1220.1888600000002</v>
      </c>
      <c r="P23" s="28">
        <v>5451.2678399999995</v>
      </c>
      <c r="Q23" s="28">
        <v>4394.3999999999996</v>
      </c>
      <c r="R23" s="28">
        <f t="shared" si="7"/>
        <v>163.32102000000032</v>
      </c>
      <c r="S23" s="28">
        <v>7198.3667399999995</v>
      </c>
      <c r="T23" s="28">
        <f t="shared" si="1"/>
        <v>20857.344720000001</v>
      </c>
      <c r="U23" s="27">
        <f t="shared" si="2"/>
        <v>1.0801877777299591</v>
      </c>
      <c r="V23" s="28">
        <f t="shared" si="9"/>
        <v>-1548.3457200000012</v>
      </c>
      <c r="W23" s="28">
        <v>4394.3999999999996</v>
      </c>
      <c r="X23" s="28">
        <v>5486.7</v>
      </c>
      <c r="Y23" s="45">
        <f>W23-P23</f>
        <v>-1056.8678399999999</v>
      </c>
      <c r="Z23" s="45">
        <f>X23-S23</f>
        <v>-1711.6667399999997</v>
      </c>
      <c r="AA23" s="45">
        <f>F23-G23</f>
        <v>1220.1888600000002</v>
      </c>
    </row>
    <row r="24" spans="1:27" s="10" customFormat="1" ht="18" hidden="1">
      <c r="A24" s="47" t="str">
        <f t="shared" si="3"/>
        <v>b</v>
      </c>
      <c r="B24" s="23" t="s">
        <v>32</v>
      </c>
      <c r="C24" s="24" t="s">
        <v>27</v>
      </c>
      <c r="D24" s="30">
        <v>0</v>
      </c>
      <c r="E24" s="30">
        <v>0</v>
      </c>
      <c r="F24" s="31">
        <v>0</v>
      </c>
      <c r="G24" s="31">
        <v>0</v>
      </c>
      <c r="H24" s="32">
        <f t="shared" si="5"/>
        <v>0</v>
      </c>
      <c r="I24" s="30">
        <v>0</v>
      </c>
      <c r="J24" s="30">
        <v>0</v>
      </c>
      <c r="K24" s="30">
        <v>0</v>
      </c>
      <c r="L24" s="30">
        <v>0</v>
      </c>
      <c r="M24" s="31">
        <v>0</v>
      </c>
      <c r="N24" s="32">
        <v>0</v>
      </c>
      <c r="O24" s="33">
        <f t="shared" si="6"/>
        <v>0</v>
      </c>
      <c r="P24" s="33">
        <v>0</v>
      </c>
      <c r="Q24" s="33"/>
      <c r="R24" s="33">
        <f t="shared" si="7"/>
        <v>0</v>
      </c>
      <c r="S24" s="33">
        <v>0</v>
      </c>
      <c r="T24" s="33">
        <f t="shared" si="1"/>
        <v>0</v>
      </c>
      <c r="U24" s="32">
        <f t="shared" si="2"/>
        <v>0</v>
      </c>
      <c r="V24" s="33">
        <f t="shared" si="9"/>
        <v>0</v>
      </c>
    </row>
    <row r="25" spans="1:27" s="10" customFormat="1" ht="18" hidden="1">
      <c r="A25" s="47" t="str">
        <f t="shared" si="3"/>
        <v>b</v>
      </c>
      <c r="B25" s="23" t="s">
        <v>32</v>
      </c>
      <c r="C25" s="24" t="s">
        <v>28</v>
      </c>
      <c r="D25" s="30">
        <v>0</v>
      </c>
      <c r="E25" s="30">
        <v>0</v>
      </c>
      <c r="F25" s="31">
        <v>0</v>
      </c>
      <c r="G25" s="31">
        <v>0</v>
      </c>
      <c r="H25" s="32">
        <f t="shared" si="5"/>
        <v>0</v>
      </c>
      <c r="I25" s="30">
        <v>0</v>
      </c>
      <c r="J25" s="30">
        <v>0</v>
      </c>
      <c r="K25" s="30">
        <v>0</v>
      </c>
      <c r="L25" s="30">
        <v>0</v>
      </c>
      <c r="M25" s="31">
        <v>0</v>
      </c>
      <c r="N25" s="32">
        <v>0</v>
      </c>
      <c r="O25" s="33">
        <f t="shared" si="6"/>
        <v>0</v>
      </c>
      <c r="P25" s="33">
        <v>0</v>
      </c>
      <c r="Q25" s="33"/>
      <c r="R25" s="33">
        <f t="shared" si="7"/>
        <v>0</v>
      </c>
      <c r="S25" s="33">
        <v>0</v>
      </c>
      <c r="T25" s="33">
        <f t="shared" si="1"/>
        <v>0</v>
      </c>
      <c r="U25" s="32">
        <f t="shared" si="2"/>
        <v>0</v>
      </c>
      <c r="V25" s="33">
        <f t="shared" si="9"/>
        <v>0</v>
      </c>
      <c r="W25" s="10" t="s">
        <v>38</v>
      </c>
    </row>
    <row r="26" spans="1:27" s="10" customFormat="1" ht="18" hidden="1">
      <c r="A26" s="47" t="str">
        <f t="shared" si="3"/>
        <v>b</v>
      </c>
      <c r="B26" s="23" t="s">
        <v>32</v>
      </c>
      <c r="C26" s="24" t="s">
        <v>29</v>
      </c>
      <c r="D26" s="30">
        <v>0</v>
      </c>
      <c r="E26" s="30">
        <v>0</v>
      </c>
      <c r="F26" s="31">
        <v>0</v>
      </c>
      <c r="G26" s="31">
        <v>0</v>
      </c>
      <c r="H26" s="32">
        <f t="shared" si="5"/>
        <v>0</v>
      </c>
      <c r="I26" s="30">
        <v>0</v>
      </c>
      <c r="J26" s="30">
        <v>0</v>
      </c>
      <c r="K26" s="30">
        <v>0</v>
      </c>
      <c r="L26" s="30">
        <v>0</v>
      </c>
      <c r="M26" s="31">
        <v>0</v>
      </c>
      <c r="N26" s="32">
        <v>0</v>
      </c>
      <c r="O26" s="33">
        <f t="shared" si="6"/>
        <v>0</v>
      </c>
      <c r="P26" s="33">
        <v>0</v>
      </c>
      <c r="Q26" s="33"/>
      <c r="R26" s="33">
        <f t="shared" si="7"/>
        <v>0</v>
      </c>
      <c r="S26" s="33">
        <v>0</v>
      </c>
      <c r="T26" s="33">
        <f t="shared" si="1"/>
        <v>0</v>
      </c>
      <c r="U26" s="32">
        <f t="shared" si="2"/>
        <v>0</v>
      </c>
      <c r="V26" s="33">
        <f t="shared" si="9"/>
        <v>0</v>
      </c>
    </row>
    <row r="27" spans="1:27" s="10" customFormat="1" ht="18">
      <c r="A27" s="47" t="str">
        <f t="shared" si="3"/>
        <v>a</v>
      </c>
      <c r="B27" s="23" t="s">
        <v>32</v>
      </c>
      <c r="C27" s="24" t="s">
        <v>30</v>
      </c>
      <c r="D27" s="25">
        <v>1227</v>
      </c>
      <c r="E27" s="25">
        <v>1157</v>
      </c>
      <c r="F27" s="26">
        <v>543.4</v>
      </c>
      <c r="G27" s="26">
        <v>527.16462999999999</v>
      </c>
      <c r="H27" s="27">
        <f t="shared" si="5"/>
        <v>0.97012261685682744</v>
      </c>
      <c r="I27" s="25">
        <v>105.27858999999999</v>
      </c>
      <c r="J27" s="25">
        <v>109.14747</v>
      </c>
      <c r="K27" s="25">
        <v>103.61903</v>
      </c>
      <c r="L27" s="25">
        <v>115.232</v>
      </c>
      <c r="M27" s="26">
        <v>16.235369999999989</v>
      </c>
      <c r="N27" s="27">
        <v>0.97012261685682744</v>
      </c>
      <c r="O27" s="28">
        <f t="shared" si="6"/>
        <v>16.235369999999989</v>
      </c>
      <c r="P27" s="28">
        <v>345.69600000000003</v>
      </c>
      <c r="Q27" s="28">
        <v>306.7</v>
      </c>
      <c r="R27" s="28">
        <f t="shared" si="7"/>
        <v>-22.760630000000106</v>
      </c>
      <c r="S27" s="28">
        <v>440.928</v>
      </c>
      <c r="T27" s="28">
        <f t="shared" si="1"/>
        <v>1313.78863</v>
      </c>
      <c r="U27" s="27">
        <f t="shared" si="2"/>
        <v>1.135513076923077</v>
      </c>
      <c r="V27" s="28">
        <f t="shared" si="9"/>
        <v>-156.78863000000001</v>
      </c>
      <c r="W27" s="46">
        <v>1710000</v>
      </c>
      <c r="X27" s="10" t="s">
        <v>39</v>
      </c>
    </row>
    <row r="28" spans="1:27" s="10" customFormat="1" ht="18">
      <c r="A28" s="47" t="str">
        <f t="shared" si="3"/>
        <v>a</v>
      </c>
      <c r="B28" s="23" t="s">
        <v>32</v>
      </c>
      <c r="C28" s="24" t="s">
        <v>31</v>
      </c>
      <c r="D28" s="25">
        <v>665</v>
      </c>
      <c r="E28" s="25">
        <v>281.28800000000001</v>
      </c>
      <c r="F28" s="26">
        <v>57.7</v>
      </c>
      <c r="G28" s="26">
        <v>57.673960000000001</v>
      </c>
      <c r="H28" s="27">
        <f t="shared" si="5"/>
        <v>0.99954870017331021</v>
      </c>
      <c r="I28" s="25">
        <v>0</v>
      </c>
      <c r="J28" s="25">
        <v>28.422930000000001</v>
      </c>
      <c r="K28" s="25">
        <v>29.051029999999997</v>
      </c>
      <c r="L28" s="25">
        <v>30</v>
      </c>
      <c r="M28" s="26">
        <v>2.6040000000001839E-2</v>
      </c>
      <c r="N28" s="27">
        <v>0.99954870017331021</v>
      </c>
      <c r="O28" s="28">
        <f t="shared" si="6"/>
        <v>2.6040000000001839E-2</v>
      </c>
      <c r="P28" s="28">
        <v>87.177787500000008</v>
      </c>
      <c r="Q28" s="28">
        <v>111.7</v>
      </c>
      <c r="R28" s="28">
        <f t="shared" si="7"/>
        <v>24.548252500000004</v>
      </c>
      <c r="S28" s="28">
        <v>116.23705</v>
      </c>
      <c r="T28" s="28">
        <f t="shared" si="1"/>
        <v>261.0887975</v>
      </c>
      <c r="U28" s="27">
        <f t="shared" si="2"/>
        <v>0.92819031561957843</v>
      </c>
      <c r="V28" s="28">
        <f t="shared" si="9"/>
        <v>20.199202500000013</v>
      </c>
    </row>
    <row r="29" spans="1:27" s="10" customFormat="1" ht="30">
      <c r="A29" s="47" t="str">
        <f t="shared" si="3"/>
        <v>a</v>
      </c>
      <c r="B29" s="17" t="s">
        <v>32</v>
      </c>
      <c r="C29" s="34" t="s">
        <v>33</v>
      </c>
      <c r="D29" s="35">
        <v>0</v>
      </c>
      <c r="E29" s="35">
        <v>0</v>
      </c>
      <c r="F29" s="36">
        <v>0</v>
      </c>
      <c r="G29" s="36">
        <v>0</v>
      </c>
      <c r="H29" s="37">
        <f t="shared" si="5"/>
        <v>0</v>
      </c>
      <c r="I29" s="35">
        <v>0</v>
      </c>
      <c r="J29" s="35">
        <v>0</v>
      </c>
      <c r="K29" s="35">
        <v>0</v>
      </c>
      <c r="L29" s="35">
        <v>0.8</v>
      </c>
      <c r="M29" s="36">
        <v>0</v>
      </c>
      <c r="N29" s="37">
        <v>0</v>
      </c>
      <c r="O29" s="38">
        <f t="shared" si="6"/>
        <v>0</v>
      </c>
      <c r="P29" s="38">
        <v>2.4</v>
      </c>
      <c r="Q29" s="38"/>
      <c r="R29" s="38">
        <f t="shared" si="7"/>
        <v>-2.4</v>
      </c>
      <c r="S29" s="38">
        <v>2.4</v>
      </c>
      <c r="T29" s="38">
        <f t="shared" si="1"/>
        <v>4.8</v>
      </c>
      <c r="U29" s="37">
        <f t="shared" si="2"/>
        <v>0</v>
      </c>
      <c r="V29" s="38">
        <f t="shared" si="9"/>
        <v>-4.8</v>
      </c>
    </row>
    <row r="30" spans="1:27" s="10" customFormat="1" ht="15.75" hidden="1">
      <c r="A30" s="47" t="str">
        <f t="shared" si="3"/>
        <v>b</v>
      </c>
      <c r="B30" s="17" t="s">
        <v>32</v>
      </c>
      <c r="C30" s="34" t="s">
        <v>34</v>
      </c>
      <c r="D30" s="35">
        <v>0</v>
      </c>
      <c r="E30" s="35">
        <v>0</v>
      </c>
      <c r="F30" s="36">
        <v>0</v>
      </c>
      <c r="G30" s="36">
        <v>0</v>
      </c>
      <c r="H30" s="37">
        <f t="shared" si="5"/>
        <v>0</v>
      </c>
      <c r="I30" s="35">
        <v>0</v>
      </c>
      <c r="J30" s="35">
        <v>0</v>
      </c>
      <c r="K30" s="35">
        <v>0</v>
      </c>
      <c r="L30" s="35">
        <v>0</v>
      </c>
      <c r="M30" s="36">
        <v>0</v>
      </c>
      <c r="N30" s="37">
        <v>0</v>
      </c>
      <c r="O30" s="38">
        <f t="shared" si="6"/>
        <v>0</v>
      </c>
      <c r="P30" s="38">
        <v>0</v>
      </c>
      <c r="Q30" s="38"/>
      <c r="R30" s="38">
        <f t="shared" si="7"/>
        <v>0</v>
      </c>
      <c r="S30" s="38">
        <v>0</v>
      </c>
      <c r="T30" s="38">
        <f t="shared" si="1"/>
        <v>0</v>
      </c>
      <c r="U30" s="37">
        <f t="shared" si="2"/>
        <v>0</v>
      </c>
      <c r="V30" s="38">
        <f t="shared" si="9"/>
        <v>0</v>
      </c>
    </row>
    <row r="31" spans="1:27" s="10" customFormat="1" ht="18.75" thickBot="1">
      <c r="A31" s="47" t="str">
        <f t="shared" si="3"/>
        <v>a</v>
      </c>
      <c r="B31" s="39" t="s">
        <v>32</v>
      </c>
      <c r="C31" s="40" t="s">
        <v>35</v>
      </c>
      <c r="D31" s="41">
        <v>0</v>
      </c>
      <c r="E31" s="41">
        <v>103.224</v>
      </c>
      <c r="F31" s="42">
        <v>103.224</v>
      </c>
      <c r="G31" s="42">
        <v>103.22309</v>
      </c>
      <c r="H31" s="43">
        <f t="shared" si="5"/>
        <v>0.99999118422072386</v>
      </c>
      <c r="I31" s="41">
        <v>0</v>
      </c>
      <c r="J31" s="41">
        <v>0</v>
      </c>
      <c r="K31" s="41">
        <v>0</v>
      </c>
      <c r="L31" s="41">
        <v>0</v>
      </c>
      <c r="M31" s="42">
        <v>9.1000000000462933E-4</v>
      </c>
      <c r="N31" s="43">
        <v>0.99999118422072386</v>
      </c>
      <c r="O31" s="44">
        <f t="shared" si="6"/>
        <v>9.1000000000462933E-4</v>
      </c>
      <c r="P31" s="44">
        <v>0</v>
      </c>
      <c r="Q31" s="44"/>
      <c r="R31" s="44">
        <f t="shared" si="7"/>
        <v>9.1000000000462933E-4</v>
      </c>
      <c r="S31" s="44">
        <v>0</v>
      </c>
      <c r="T31" s="44">
        <f t="shared" si="1"/>
        <v>103.22309</v>
      </c>
      <c r="U31" s="43">
        <f t="shared" si="2"/>
        <v>0.99999118422072386</v>
      </c>
      <c r="V31" s="44">
        <f t="shared" si="9"/>
        <v>9.1000000000462933E-4</v>
      </c>
    </row>
    <row r="32" spans="1:27" ht="15.75" thickTop="1"/>
  </sheetData>
  <autoFilter ref="A3:U31">
    <filterColumn colId="0">
      <filters>
        <filter val="a"/>
      </filters>
    </filterColumn>
    <filterColumn colId="16"/>
    <filterColumn colId="17"/>
  </autoFilter>
  <mergeCells count="1">
    <mergeCell ref="J2:K2"/>
  </mergeCells>
  <pageMargins left="0.25" right="0.01" top="0.5" bottom="0.5" header="0.3" footer="0.3"/>
  <pageSetup scale="58" orientation="landscape" r:id="rId1"/>
  <ignoredErrors>
    <ignoredError sqref="S6 P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mgotiashvili</cp:lastModifiedBy>
  <cp:lastPrinted>2015-07-09T08:31:32Z</cp:lastPrinted>
  <dcterms:created xsi:type="dcterms:W3CDTF">2015-07-03T07:19:26Z</dcterms:created>
  <dcterms:modified xsi:type="dcterms:W3CDTF">2015-07-09T13:15:36Z</dcterms:modified>
</cp:coreProperties>
</file>