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60" yWindow="4875" windowWidth="20730" windowHeight="4905" tabRatio="905" firstSheet="1" activeTab="1"/>
  </bookViews>
  <sheets>
    <sheet name="3070.0" sheetId="21" state="hidden" r:id="rId1"/>
    <sheet name="3070.0 (2)" sheetId="23" r:id="rId2"/>
  </sheets>
  <definedNames>
    <definedName name="_xlnm._FilterDatabase" localSheetId="0" hidden="1">'3070.0'!$A$3:$X$1319</definedName>
    <definedName name="_xlnm._FilterDatabase" localSheetId="1" hidden="1">'3070.0 (2)'!$A$3:$X$1319</definedName>
    <definedName name="_xlnm.Print_Area" localSheetId="0">'3070.0'!$C$1:$N$1319</definedName>
    <definedName name="_xlnm.Print_Area" localSheetId="1">'3070.0 (2)'!$C$1:$N$1319</definedName>
    <definedName name="_xlnm.Print_Titles" localSheetId="0">'3070.0'!$3:$3</definedName>
    <definedName name="_xlnm.Print_Titles" localSheetId="1">'3070.0 (2)'!$3:$3</definedName>
  </definedNames>
  <calcPr calcId="144525"/>
</workbook>
</file>

<file path=xl/calcChain.xml><?xml version="1.0" encoding="utf-8"?>
<calcChain xmlns="http://schemas.openxmlformats.org/spreadsheetml/2006/main">
  <c r="M33" i="23" l="1"/>
  <c r="M34" i="23"/>
  <c r="M36" i="23"/>
  <c r="M37" i="23"/>
  <c r="M38" i="23"/>
  <c r="M39" i="23"/>
  <c r="M40" i="23"/>
  <c r="M41" i="23"/>
  <c r="M42" i="23"/>
  <c r="M43" i="23"/>
  <c r="M44" i="23"/>
  <c r="M45" i="23"/>
  <c r="M61" i="23"/>
  <c r="M62" i="23"/>
  <c r="M64" i="23"/>
  <c r="M65" i="23"/>
  <c r="M66" i="23"/>
  <c r="M67" i="23"/>
  <c r="M68" i="23"/>
  <c r="M69" i="23"/>
  <c r="M70" i="23"/>
  <c r="M71" i="23"/>
  <c r="M72" i="23"/>
  <c r="M73" i="23"/>
  <c r="M75" i="23"/>
  <c r="M76" i="23"/>
  <c r="M78" i="23"/>
  <c r="M79" i="23"/>
  <c r="M80" i="23"/>
  <c r="M81" i="23"/>
  <c r="M82" i="23"/>
  <c r="M83" i="23"/>
  <c r="M84" i="23"/>
  <c r="M85" i="23"/>
  <c r="M86" i="23"/>
  <c r="M87" i="23"/>
  <c r="M89" i="23"/>
  <c r="M90" i="23"/>
  <c r="M92" i="23"/>
  <c r="M93" i="23"/>
  <c r="M94" i="23"/>
  <c r="M95" i="23"/>
  <c r="M96" i="23"/>
  <c r="M97" i="23"/>
  <c r="M98" i="23"/>
  <c r="M99" i="23"/>
  <c r="M100" i="23"/>
  <c r="M101" i="23"/>
  <c r="M103" i="23"/>
  <c r="M104" i="23"/>
  <c r="M106" i="23"/>
  <c r="M107" i="23"/>
  <c r="M108" i="23"/>
  <c r="M109" i="23"/>
  <c r="M110" i="23"/>
  <c r="M111" i="23"/>
  <c r="M112" i="23"/>
  <c r="M113" i="23"/>
  <c r="M114" i="23"/>
  <c r="M115" i="23"/>
  <c r="M131" i="23"/>
  <c r="M132" i="23"/>
  <c r="M134" i="23"/>
  <c r="M135" i="23"/>
  <c r="M136" i="23"/>
  <c r="M137" i="23"/>
  <c r="M138" i="23"/>
  <c r="M139" i="23"/>
  <c r="M140" i="23"/>
  <c r="M141" i="23"/>
  <c r="M142" i="23"/>
  <c r="M143" i="23"/>
  <c r="M145" i="23"/>
  <c r="M146" i="23"/>
  <c r="M148" i="23"/>
  <c r="M149" i="23"/>
  <c r="M150" i="23"/>
  <c r="M151" i="23"/>
  <c r="M152" i="23"/>
  <c r="M153" i="23"/>
  <c r="M154" i="23"/>
  <c r="M155" i="23"/>
  <c r="M156" i="23"/>
  <c r="M157" i="23"/>
  <c r="M159" i="23"/>
  <c r="M160" i="23"/>
  <c r="M162" i="23"/>
  <c r="M163" i="23"/>
  <c r="M164" i="23"/>
  <c r="M165" i="23"/>
  <c r="M166" i="23"/>
  <c r="M167" i="23"/>
  <c r="M168" i="23"/>
  <c r="M169" i="23"/>
  <c r="M170" i="23"/>
  <c r="M171" i="23"/>
  <c r="M173" i="23"/>
  <c r="M174" i="23"/>
  <c r="M176" i="23"/>
  <c r="M177" i="23"/>
  <c r="M178" i="23"/>
  <c r="M179" i="23"/>
  <c r="M180" i="23"/>
  <c r="M181" i="23"/>
  <c r="M182" i="23"/>
  <c r="M183" i="23"/>
  <c r="M184" i="23"/>
  <c r="M185" i="23"/>
  <c r="M187" i="23"/>
  <c r="M188" i="23"/>
  <c r="M190" i="23"/>
  <c r="M191" i="23"/>
  <c r="M192" i="23"/>
  <c r="M193" i="23"/>
  <c r="M194" i="23"/>
  <c r="M195" i="23"/>
  <c r="M196" i="23"/>
  <c r="M197" i="23"/>
  <c r="M198" i="23"/>
  <c r="M199" i="23"/>
  <c r="M201" i="23"/>
  <c r="M202" i="23"/>
  <c r="M204" i="23"/>
  <c r="M205" i="23"/>
  <c r="M206" i="23"/>
  <c r="M207" i="23"/>
  <c r="M208" i="23"/>
  <c r="M209" i="23"/>
  <c r="M210" i="23"/>
  <c r="M211" i="23"/>
  <c r="M212" i="23"/>
  <c r="M213" i="23"/>
  <c r="M215" i="23"/>
  <c r="M216" i="23"/>
  <c r="M218" i="23"/>
  <c r="M219" i="23"/>
  <c r="M220" i="23"/>
  <c r="M221" i="23"/>
  <c r="M222" i="23"/>
  <c r="M223" i="23"/>
  <c r="M224" i="23"/>
  <c r="M225" i="23"/>
  <c r="M226" i="23"/>
  <c r="M227" i="23"/>
  <c r="M229" i="23"/>
  <c r="M230" i="23"/>
  <c r="M232" i="23"/>
  <c r="M233" i="23"/>
  <c r="M234" i="23"/>
  <c r="M235" i="23"/>
  <c r="M236" i="23"/>
  <c r="M237" i="23"/>
  <c r="M238" i="23"/>
  <c r="M239" i="23"/>
  <c r="M240" i="23"/>
  <c r="M241" i="23"/>
  <c r="M243" i="23"/>
  <c r="M244" i="23"/>
  <c r="M246" i="23"/>
  <c r="M247" i="23"/>
  <c r="M248" i="23"/>
  <c r="M249" i="23"/>
  <c r="M250" i="23"/>
  <c r="M251" i="23"/>
  <c r="M252" i="23"/>
  <c r="M253" i="23"/>
  <c r="M254" i="23"/>
  <c r="M255" i="23"/>
  <c r="M257" i="23"/>
  <c r="M258" i="23"/>
  <c r="M260" i="23"/>
  <c r="M261" i="23"/>
  <c r="M262" i="23"/>
  <c r="M263" i="23"/>
  <c r="M264" i="23"/>
  <c r="M265" i="23"/>
  <c r="M266" i="23"/>
  <c r="M267" i="23"/>
  <c r="M268" i="23"/>
  <c r="M269" i="23"/>
  <c r="M271" i="23"/>
  <c r="M272" i="23"/>
  <c r="M274" i="23"/>
  <c r="M275" i="23"/>
  <c r="M276" i="23"/>
  <c r="M277" i="23"/>
  <c r="M278" i="23"/>
  <c r="M279" i="23"/>
  <c r="M280" i="23"/>
  <c r="M281" i="23"/>
  <c r="M282" i="23"/>
  <c r="M283" i="23"/>
  <c r="M285" i="23"/>
  <c r="M286" i="23"/>
  <c r="M288" i="23"/>
  <c r="M289" i="23"/>
  <c r="M290" i="23"/>
  <c r="M291" i="23"/>
  <c r="M292" i="23"/>
  <c r="M293" i="23"/>
  <c r="M294" i="23"/>
  <c r="M295" i="23"/>
  <c r="M296" i="23"/>
  <c r="M297" i="23"/>
  <c r="M299" i="23"/>
  <c r="M300" i="23"/>
  <c r="M302" i="23"/>
  <c r="M303" i="23"/>
  <c r="M304" i="23"/>
  <c r="M305" i="23"/>
  <c r="M306" i="23"/>
  <c r="M307" i="23"/>
  <c r="M308" i="23"/>
  <c r="M309" i="23"/>
  <c r="M310" i="23"/>
  <c r="M311" i="23"/>
  <c r="M313" i="23"/>
  <c r="M314" i="23"/>
  <c r="M316" i="23"/>
  <c r="M317" i="23"/>
  <c r="M318" i="23"/>
  <c r="M319" i="23"/>
  <c r="M320" i="23"/>
  <c r="M321" i="23"/>
  <c r="M322" i="23"/>
  <c r="M323" i="23"/>
  <c r="M324" i="23"/>
  <c r="M325" i="23"/>
  <c r="M327" i="23"/>
  <c r="M328" i="23"/>
  <c r="M330" i="23"/>
  <c r="M331" i="23"/>
  <c r="M332" i="23"/>
  <c r="M333" i="23"/>
  <c r="M334" i="23"/>
  <c r="M335" i="23"/>
  <c r="M336" i="23"/>
  <c r="M337" i="23"/>
  <c r="M338" i="23"/>
  <c r="M339" i="23"/>
  <c r="M355" i="23"/>
  <c r="M356" i="23"/>
  <c r="M358" i="23"/>
  <c r="M359" i="23"/>
  <c r="M360" i="23"/>
  <c r="M361" i="23"/>
  <c r="M362" i="23"/>
  <c r="M363" i="23"/>
  <c r="M364" i="23"/>
  <c r="M365" i="23"/>
  <c r="M366" i="23"/>
  <c r="M367" i="23"/>
  <c r="M369" i="23"/>
  <c r="M370" i="23"/>
  <c r="M372" i="23"/>
  <c r="M373" i="23"/>
  <c r="M374" i="23"/>
  <c r="M375" i="23"/>
  <c r="M376" i="23"/>
  <c r="M377" i="23"/>
  <c r="M378" i="23"/>
  <c r="M379" i="23"/>
  <c r="M380" i="23"/>
  <c r="M381" i="23"/>
  <c r="M397" i="23"/>
  <c r="M398" i="23"/>
  <c r="M400" i="23"/>
  <c r="M401" i="23"/>
  <c r="M402" i="23"/>
  <c r="M403" i="23"/>
  <c r="M404" i="23"/>
  <c r="M405" i="23"/>
  <c r="M406" i="23"/>
  <c r="M407" i="23"/>
  <c r="M408" i="23"/>
  <c r="M409" i="23"/>
  <c r="M411" i="23"/>
  <c r="M412" i="23"/>
  <c r="M414" i="23"/>
  <c r="M415" i="23"/>
  <c r="M416" i="23"/>
  <c r="M417" i="23"/>
  <c r="M418" i="23"/>
  <c r="M419" i="23"/>
  <c r="M420" i="23"/>
  <c r="M421" i="23"/>
  <c r="M422" i="23"/>
  <c r="M423" i="23"/>
  <c r="M425" i="23"/>
  <c r="M426" i="23"/>
  <c r="M428" i="23"/>
  <c r="M429" i="23"/>
  <c r="M430" i="23"/>
  <c r="M431" i="23"/>
  <c r="M432" i="23"/>
  <c r="M433" i="23"/>
  <c r="M434" i="23"/>
  <c r="M435" i="23"/>
  <c r="M436" i="23"/>
  <c r="M437" i="23"/>
  <c r="M439" i="23"/>
  <c r="M440" i="23"/>
  <c r="M442" i="23"/>
  <c r="M443" i="23"/>
  <c r="M444" i="23"/>
  <c r="M445" i="23"/>
  <c r="M446" i="23"/>
  <c r="M447" i="23"/>
  <c r="M448" i="23"/>
  <c r="M449" i="23"/>
  <c r="M450" i="23"/>
  <c r="M451" i="23"/>
  <c r="M453" i="23"/>
  <c r="M454" i="23"/>
  <c r="M456" i="23"/>
  <c r="M457" i="23"/>
  <c r="M458" i="23"/>
  <c r="M459" i="23"/>
  <c r="M460" i="23"/>
  <c r="M461" i="23"/>
  <c r="M462" i="23"/>
  <c r="M463" i="23"/>
  <c r="M464" i="23"/>
  <c r="M465" i="23"/>
  <c r="M467" i="23"/>
  <c r="M468" i="23"/>
  <c r="M470" i="23"/>
  <c r="M471" i="23"/>
  <c r="M472" i="23"/>
  <c r="M473" i="23"/>
  <c r="M474" i="23"/>
  <c r="M475" i="23"/>
  <c r="M476" i="23"/>
  <c r="M477" i="23"/>
  <c r="M478" i="23"/>
  <c r="M479" i="23"/>
  <c r="M481" i="23"/>
  <c r="M482" i="23"/>
  <c r="M484" i="23"/>
  <c r="M485" i="23"/>
  <c r="M486" i="23"/>
  <c r="M487" i="23"/>
  <c r="M488" i="23"/>
  <c r="M489" i="23"/>
  <c r="M490" i="23"/>
  <c r="M491" i="23"/>
  <c r="M492" i="23"/>
  <c r="M493" i="23"/>
  <c r="M495" i="23"/>
  <c r="M496" i="23"/>
  <c r="M498" i="23"/>
  <c r="M499" i="23"/>
  <c r="M500" i="23"/>
  <c r="M501" i="23"/>
  <c r="M502" i="23"/>
  <c r="M503" i="23"/>
  <c r="M504" i="23"/>
  <c r="M505" i="23"/>
  <c r="M506" i="23"/>
  <c r="M507" i="23"/>
  <c r="M509" i="23"/>
  <c r="M510" i="23"/>
  <c r="M512" i="23"/>
  <c r="M513" i="23"/>
  <c r="M514" i="23"/>
  <c r="M515" i="23"/>
  <c r="M516" i="23"/>
  <c r="M517" i="23"/>
  <c r="M518" i="23"/>
  <c r="M519" i="23"/>
  <c r="M520" i="23"/>
  <c r="M521" i="23"/>
  <c r="M523" i="23"/>
  <c r="M524" i="23"/>
  <c r="M526" i="23"/>
  <c r="M527" i="23"/>
  <c r="M528" i="23"/>
  <c r="M529" i="23"/>
  <c r="M530" i="23"/>
  <c r="M531" i="23"/>
  <c r="M532" i="23"/>
  <c r="M533" i="23"/>
  <c r="M534" i="23"/>
  <c r="M535" i="23"/>
  <c r="M537" i="23"/>
  <c r="M538" i="23"/>
  <c r="M540" i="23"/>
  <c r="M541" i="23"/>
  <c r="M542" i="23"/>
  <c r="M543" i="23"/>
  <c r="M544" i="23"/>
  <c r="M545" i="23"/>
  <c r="M546" i="23"/>
  <c r="M547" i="23"/>
  <c r="M548" i="23"/>
  <c r="M549" i="23"/>
  <c r="M551" i="23"/>
  <c r="M552" i="23"/>
  <c r="M554" i="23"/>
  <c r="M555" i="23"/>
  <c r="M556" i="23"/>
  <c r="M557" i="23"/>
  <c r="M558" i="23"/>
  <c r="M559" i="23"/>
  <c r="M560" i="23"/>
  <c r="M561" i="23"/>
  <c r="M562" i="23"/>
  <c r="M563" i="23"/>
  <c r="M565" i="23"/>
  <c r="M566" i="23"/>
  <c r="M568" i="23"/>
  <c r="M569" i="23"/>
  <c r="M570" i="23"/>
  <c r="M571" i="23"/>
  <c r="M572" i="23"/>
  <c r="M573" i="23"/>
  <c r="M574" i="23"/>
  <c r="M575" i="23"/>
  <c r="M576" i="23"/>
  <c r="M577" i="23"/>
  <c r="M579" i="23"/>
  <c r="M580" i="23"/>
  <c r="M582" i="23"/>
  <c r="M583" i="23"/>
  <c r="M584" i="23"/>
  <c r="M585" i="23"/>
  <c r="M586" i="23"/>
  <c r="M587" i="23"/>
  <c r="M588" i="23"/>
  <c r="M589" i="23"/>
  <c r="M590" i="23"/>
  <c r="M591" i="23"/>
  <c r="M593" i="23"/>
  <c r="M594" i="23"/>
  <c r="M596" i="23"/>
  <c r="M597" i="23"/>
  <c r="M598" i="23"/>
  <c r="M599" i="23"/>
  <c r="M600" i="23"/>
  <c r="M601" i="23"/>
  <c r="M602" i="23"/>
  <c r="M603" i="23"/>
  <c r="M604" i="23"/>
  <c r="M605" i="23"/>
  <c r="M621" i="23"/>
  <c r="M622" i="23"/>
  <c r="M624" i="23"/>
  <c r="M625" i="23"/>
  <c r="M626" i="23"/>
  <c r="M627" i="23"/>
  <c r="M628" i="23"/>
  <c r="M629" i="23"/>
  <c r="M630" i="23"/>
  <c r="M631" i="23"/>
  <c r="M632" i="23"/>
  <c r="M633" i="23"/>
  <c r="M635" i="23"/>
  <c r="M636" i="23"/>
  <c r="M638" i="23"/>
  <c r="M639" i="23"/>
  <c r="M640" i="23"/>
  <c r="M641" i="23"/>
  <c r="M642" i="23"/>
  <c r="M643" i="23"/>
  <c r="M644" i="23"/>
  <c r="M645" i="23"/>
  <c r="M646" i="23"/>
  <c r="M647" i="23"/>
  <c r="M649" i="23"/>
  <c r="M650" i="23"/>
  <c r="M652" i="23"/>
  <c r="M653" i="23"/>
  <c r="M654" i="23"/>
  <c r="M655" i="23"/>
  <c r="M656" i="23"/>
  <c r="M657" i="23"/>
  <c r="M658" i="23"/>
  <c r="M659" i="23"/>
  <c r="M660" i="23"/>
  <c r="M661" i="23"/>
  <c r="M663" i="23"/>
  <c r="M664" i="23"/>
  <c r="M666" i="23"/>
  <c r="M667" i="23"/>
  <c r="M668" i="23"/>
  <c r="M669" i="23"/>
  <c r="M670" i="23"/>
  <c r="M671" i="23"/>
  <c r="M672" i="23"/>
  <c r="M673" i="23"/>
  <c r="M674" i="23"/>
  <c r="M675" i="23"/>
  <c r="M677" i="23"/>
  <c r="M678" i="23"/>
  <c r="M680" i="23"/>
  <c r="M681" i="23"/>
  <c r="M682" i="23"/>
  <c r="M683" i="23"/>
  <c r="M684" i="23"/>
  <c r="M685" i="23"/>
  <c r="M686" i="23"/>
  <c r="M687" i="23"/>
  <c r="M688" i="23"/>
  <c r="M689" i="23"/>
  <c r="M691" i="23"/>
  <c r="M692" i="23"/>
  <c r="M694" i="23"/>
  <c r="M695" i="23"/>
  <c r="M696" i="23"/>
  <c r="M697" i="23"/>
  <c r="M698" i="23"/>
  <c r="M699" i="23"/>
  <c r="M700" i="23"/>
  <c r="M701" i="23"/>
  <c r="M702" i="23"/>
  <c r="M703" i="23"/>
  <c r="M705" i="23"/>
  <c r="M706" i="23"/>
  <c r="M708" i="23"/>
  <c r="M709" i="23"/>
  <c r="M710" i="23"/>
  <c r="M711" i="23"/>
  <c r="M712" i="23"/>
  <c r="M713" i="23"/>
  <c r="M714" i="23"/>
  <c r="M715" i="23"/>
  <c r="M716" i="23"/>
  <c r="M717" i="23"/>
  <c r="M733" i="23"/>
  <c r="M734" i="23"/>
  <c r="M736" i="23"/>
  <c r="M737" i="23"/>
  <c r="M738" i="23"/>
  <c r="M739" i="23"/>
  <c r="M740" i="23"/>
  <c r="M741" i="23"/>
  <c r="M742" i="23"/>
  <c r="M743" i="23"/>
  <c r="M744" i="23"/>
  <c r="M745" i="23"/>
  <c r="M747" i="23"/>
  <c r="M748" i="23"/>
  <c r="M750" i="23"/>
  <c r="M751" i="23"/>
  <c r="M752" i="23"/>
  <c r="M753" i="23"/>
  <c r="M754" i="23"/>
  <c r="M755" i="23"/>
  <c r="M756" i="23"/>
  <c r="M757" i="23"/>
  <c r="M758" i="23"/>
  <c r="M759" i="23"/>
  <c r="M775" i="23"/>
  <c r="M776" i="23"/>
  <c r="M778" i="23"/>
  <c r="M779" i="23"/>
  <c r="M780" i="23"/>
  <c r="M781" i="23"/>
  <c r="M782" i="23"/>
  <c r="M783" i="23"/>
  <c r="M784" i="23"/>
  <c r="M785" i="23"/>
  <c r="M786" i="23"/>
  <c r="M787" i="23"/>
  <c r="M789" i="23"/>
  <c r="M790" i="23"/>
  <c r="M792" i="23"/>
  <c r="M793" i="23"/>
  <c r="M794" i="23"/>
  <c r="M795" i="23"/>
  <c r="M796" i="23"/>
  <c r="M797" i="23"/>
  <c r="M798" i="23"/>
  <c r="M799" i="23"/>
  <c r="M800" i="23"/>
  <c r="M801" i="23"/>
  <c r="M803" i="23"/>
  <c r="M804" i="23"/>
  <c r="M806" i="23"/>
  <c r="M807" i="23"/>
  <c r="M808" i="23"/>
  <c r="M809" i="23"/>
  <c r="M810" i="23"/>
  <c r="M811" i="23"/>
  <c r="M812" i="23"/>
  <c r="M813" i="23"/>
  <c r="M814" i="23"/>
  <c r="M815" i="23"/>
  <c r="M831" i="23"/>
  <c r="M832" i="23"/>
  <c r="M834" i="23"/>
  <c r="M835" i="23"/>
  <c r="M836" i="23"/>
  <c r="M837" i="23"/>
  <c r="M838" i="23"/>
  <c r="M839" i="23"/>
  <c r="M840" i="23"/>
  <c r="M841" i="23"/>
  <c r="M842" i="23"/>
  <c r="M843" i="23"/>
  <c r="M845" i="23"/>
  <c r="M846" i="23"/>
  <c r="M848" i="23"/>
  <c r="M849" i="23"/>
  <c r="M850" i="23"/>
  <c r="M851" i="23"/>
  <c r="M852" i="23"/>
  <c r="M853" i="23"/>
  <c r="M854" i="23"/>
  <c r="M855" i="23"/>
  <c r="M856" i="23"/>
  <c r="M857" i="23"/>
  <c r="M859" i="23"/>
  <c r="M860" i="23"/>
  <c r="M862" i="23"/>
  <c r="M863" i="23"/>
  <c r="M864" i="23"/>
  <c r="M865" i="23"/>
  <c r="M866" i="23"/>
  <c r="M867" i="23"/>
  <c r="M868" i="23"/>
  <c r="M869" i="23"/>
  <c r="M870" i="23"/>
  <c r="M871" i="23"/>
  <c r="M887" i="23"/>
  <c r="M888" i="23"/>
  <c r="M890" i="23"/>
  <c r="M891" i="23"/>
  <c r="M892" i="23"/>
  <c r="M893" i="23"/>
  <c r="M894" i="23"/>
  <c r="M895" i="23"/>
  <c r="M896" i="23"/>
  <c r="M897" i="23"/>
  <c r="M898" i="23"/>
  <c r="M899" i="23"/>
  <c r="M901" i="23"/>
  <c r="M902" i="23"/>
  <c r="M904" i="23"/>
  <c r="M905" i="23"/>
  <c r="M906" i="23"/>
  <c r="M907" i="23"/>
  <c r="M908" i="23"/>
  <c r="M909" i="23"/>
  <c r="M910" i="23"/>
  <c r="M911" i="23"/>
  <c r="M912" i="23"/>
  <c r="M913" i="23"/>
  <c r="M915" i="23"/>
  <c r="M916" i="23"/>
  <c r="M918" i="23"/>
  <c r="M919" i="23"/>
  <c r="M920" i="23"/>
  <c r="M921" i="23"/>
  <c r="M922" i="23"/>
  <c r="M923" i="23"/>
  <c r="M924" i="23"/>
  <c r="M925" i="23"/>
  <c r="M926" i="23"/>
  <c r="M927" i="23"/>
  <c r="M929" i="23"/>
  <c r="M930" i="23"/>
  <c r="M932" i="23"/>
  <c r="M933" i="23"/>
  <c r="M934" i="23"/>
  <c r="M935" i="23"/>
  <c r="M936" i="23"/>
  <c r="M937" i="23"/>
  <c r="M938" i="23"/>
  <c r="M939" i="23"/>
  <c r="M940" i="23"/>
  <c r="M941" i="23"/>
  <c r="M943" i="23"/>
  <c r="M944" i="23"/>
  <c r="M946" i="23"/>
  <c r="M947" i="23"/>
  <c r="M948" i="23"/>
  <c r="M949" i="23"/>
  <c r="M950" i="23"/>
  <c r="M951" i="23"/>
  <c r="M952" i="23"/>
  <c r="M953" i="23"/>
  <c r="M954" i="23"/>
  <c r="M955" i="23"/>
  <c r="M971" i="23"/>
  <c r="M972" i="23"/>
  <c r="M974" i="23"/>
  <c r="M975" i="23"/>
  <c r="M976" i="23"/>
  <c r="M977" i="23"/>
  <c r="M978" i="23"/>
  <c r="M979" i="23"/>
  <c r="M980" i="23"/>
  <c r="M981" i="23"/>
  <c r="M982" i="23"/>
  <c r="M983" i="23"/>
  <c r="M985" i="23"/>
  <c r="M986" i="23"/>
  <c r="M988" i="23"/>
  <c r="M989" i="23"/>
  <c r="M990" i="23"/>
  <c r="M991" i="23"/>
  <c r="M992" i="23"/>
  <c r="M993" i="23"/>
  <c r="M994" i="23"/>
  <c r="M995" i="23"/>
  <c r="M996" i="23"/>
  <c r="M997" i="23"/>
  <c r="M999" i="23"/>
  <c r="M1000" i="23"/>
  <c r="M1002" i="23"/>
  <c r="M1003" i="23"/>
  <c r="M1004" i="23"/>
  <c r="M1005" i="23"/>
  <c r="M1006" i="23"/>
  <c r="M1007" i="23"/>
  <c r="M1008" i="23"/>
  <c r="M1009" i="23"/>
  <c r="M1010" i="23"/>
  <c r="M1011" i="23"/>
  <c r="M1027" i="23"/>
  <c r="M1028" i="23"/>
  <c r="M1030" i="23"/>
  <c r="M1031" i="23"/>
  <c r="M1032" i="23"/>
  <c r="M1033" i="23"/>
  <c r="M1034" i="23"/>
  <c r="M1035" i="23"/>
  <c r="M1036" i="23"/>
  <c r="M1037" i="23"/>
  <c r="M1038" i="23"/>
  <c r="M1039" i="23"/>
  <c r="M1041" i="23"/>
  <c r="M1042" i="23"/>
  <c r="M1044" i="23"/>
  <c r="M1045" i="23"/>
  <c r="M1046" i="23"/>
  <c r="M1047" i="23"/>
  <c r="M1048" i="23"/>
  <c r="M1049" i="23"/>
  <c r="M1050" i="23"/>
  <c r="M1051" i="23"/>
  <c r="M1052" i="23"/>
  <c r="M1053" i="23"/>
  <c r="M1055" i="23"/>
  <c r="M1056" i="23"/>
  <c r="M1058" i="23"/>
  <c r="M1059" i="23"/>
  <c r="M1060" i="23"/>
  <c r="M1061" i="23"/>
  <c r="M1062" i="23"/>
  <c r="M1063" i="23"/>
  <c r="M1064" i="23"/>
  <c r="M1065" i="23"/>
  <c r="M1066" i="23"/>
  <c r="M1067" i="23"/>
  <c r="M1069" i="23"/>
  <c r="M1070" i="23"/>
  <c r="M1072" i="23"/>
  <c r="M1073" i="23"/>
  <c r="M1074" i="23"/>
  <c r="M1075" i="23"/>
  <c r="M1076" i="23"/>
  <c r="M1077" i="23"/>
  <c r="M1078" i="23"/>
  <c r="M1079" i="23"/>
  <c r="M1080" i="23"/>
  <c r="M1081" i="23"/>
  <c r="M1097" i="23"/>
  <c r="M1098" i="23"/>
  <c r="M1100" i="23"/>
  <c r="M1101" i="23"/>
  <c r="M1102" i="23"/>
  <c r="M1103" i="23"/>
  <c r="M1104" i="23"/>
  <c r="M1105" i="23"/>
  <c r="M1106" i="23"/>
  <c r="M1107" i="23"/>
  <c r="M1108" i="23"/>
  <c r="M1109" i="23"/>
  <c r="M1111" i="23"/>
  <c r="M1112" i="23"/>
  <c r="M1114" i="23"/>
  <c r="M1115" i="23"/>
  <c r="M1116" i="23"/>
  <c r="M1117" i="23"/>
  <c r="M1118" i="23"/>
  <c r="M1119" i="23"/>
  <c r="M1120" i="23"/>
  <c r="M1121" i="23"/>
  <c r="M1122" i="23"/>
  <c r="M1123" i="23"/>
  <c r="M1125" i="23"/>
  <c r="M1126" i="23"/>
  <c r="M1128" i="23"/>
  <c r="M1129" i="23"/>
  <c r="M1130" i="23"/>
  <c r="M1131" i="23"/>
  <c r="M1132" i="23"/>
  <c r="M1133" i="23"/>
  <c r="M1134" i="23"/>
  <c r="M1135" i="23"/>
  <c r="M1136" i="23"/>
  <c r="M1137" i="23"/>
  <c r="M1139" i="23"/>
  <c r="M1140" i="23"/>
  <c r="M1142" i="23"/>
  <c r="M1143" i="23"/>
  <c r="M1144" i="23"/>
  <c r="M1145" i="23"/>
  <c r="M1146" i="23"/>
  <c r="M1147" i="23"/>
  <c r="M1148" i="23"/>
  <c r="M1149" i="23"/>
  <c r="M1150" i="23"/>
  <c r="M1151" i="23"/>
  <c r="M1153" i="23"/>
  <c r="M1154" i="23"/>
  <c r="M1156" i="23"/>
  <c r="M1157" i="23"/>
  <c r="M1158" i="23"/>
  <c r="M1159" i="23"/>
  <c r="M1160" i="23"/>
  <c r="M1161" i="23"/>
  <c r="M1162" i="23"/>
  <c r="M1163" i="23"/>
  <c r="M1164" i="23"/>
  <c r="M1165" i="23"/>
  <c r="M1167" i="23"/>
  <c r="M1168" i="23"/>
  <c r="M1170" i="23"/>
  <c r="M1171" i="23"/>
  <c r="M1172" i="23"/>
  <c r="M1173" i="23"/>
  <c r="M1174" i="23"/>
  <c r="M1175" i="23"/>
  <c r="M1176" i="23"/>
  <c r="M1177" i="23"/>
  <c r="M1178" i="23"/>
  <c r="M1179" i="23"/>
  <c r="M1181" i="23"/>
  <c r="M1182" i="23"/>
  <c r="M1184" i="23"/>
  <c r="M1185" i="23"/>
  <c r="M1186" i="23"/>
  <c r="M1187" i="23"/>
  <c r="M1188" i="23"/>
  <c r="M1189" i="23"/>
  <c r="M1190" i="23"/>
  <c r="M1191" i="23"/>
  <c r="M1192" i="23"/>
  <c r="M1193" i="23"/>
  <c r="M1195" i="23"/>
  <c r="M1196" i="23"/>
  <c r="M1198" i="23"/>
  <c r="M1199" i="23"/>
  <c r="M1200" i="23"/>
  <c r="M1201" i="23"/>
  <c r="M1202" i="23"/>
  <c r="M1203" i="23"/>
  <c r="M1204" i="23"/>
  <c r="M1205" i="23"/>
  <c r="M1206" i="23"/>
  <c r="M1207" i="23"/>
  <c r="M1209" i="23"/>
  <c r="M1210" i="23"/>
  <c r="M1212" i="23"/>
  <c r="M1213" i="23"/>
  <c r="M1214" i="23"/>
  <c r="M1215" i="23"/>
  <c r="M1216" i="23"/>
  <c r="M1217" i="23"/>
  <c r="M1218" i="23"/>
  <c r="M1219" i="23"/>
  <c r="M1220" i="23"/>
  <c r="M1221" i="23"/>
  <c r="M1223" i="23"/>
  <c r="M1224" i="23"/>
  <c r="M1226" i="23"/>
  <c r="M1227" i="23"/>
  <c r="M1228" i="23"/>
  <c r="M1229" i="23"/>
  <c r="M1230" i="23"/>
  <c r="M1231" i="23"/>
  <c r="M1232" i="23"/>
  <c r="M1233" i="23"/>
  <c r="M1234" i="23"/>
  <c r="M1235" i="23"/>
  <c r="M1237" i="23"/>
  <c r="M1238" i="23"/>
  <c r="M1240" i="23"/>
  <c r="M1241" i="23"/>
  <c r="M1242" i="23"/>
  <c r="M1243" i="23"/>
  <c r="M1244" i="23"/>
  <c r="M1245" i="23"/>
  <c r="M1246" i="23"/>
  <c r="M1247" i="23"/>
  <c r="M1248" i="23"/>
  <c r="M1249" i="23"/>
  <c r="M1254" i="23"/>
  <c r="M1255" i="23"/>
  <c r="M1256" i="23"/>
  <c r="M1257" i="23"/>
  <c r="M1258" i="23"/>
  <c r="M1259" i="23"/>
  <c r="M1260" i="23"/>
  <c r="M1261" i="23"/>
  <c r="M1262" i="23"/>
  <c r="M1263" i="23"/>
  <c r="M1265" i="23"/>
  <c r="M1266" i="23"/>
  <c r="M1268" i="23"/>
  <c r="M1269" i="23"/>
  <c r="M1270" i="23"/>
  <c r="M1271" i="23"/>
  <c r="M1272" i="23"/>
  <c r="M1273" i="23"/>
  <c r="M1274" i="23"/>
  <c r="M1275" i="23"/>
  <c r="M1276" i="23"/>
  <c r="M1277" i="23"/>
  <c r="M1279" i="23"/>
  <c r="M1280" i="23"/>
  <c r="M1282" i="23"/>
  <c r="M1283" i="23"/>
  <c r="M1284" i="23"/>
  <c r="M1285" i="23"/>
  <c r="M1286" i="23"/>
  <c r="M1287" i="23"/>
  <c r="M1288" i="23"/>
  <c r="M1289" i="23"/>
  <c r="M1290" i="23"/>
  <c r="M1291" i="23"/>
  <c r="M1293" i="23"/>
  <c r="M1294" i="23"/>
  <c r="M1296" i="23"/>
  <c r="M1297" i="23"/>
  <c r="M1298" i="23"/>
  <c r="M1299" i="23"/>
  <c r="M1300" i="23"/>
  <c r="M1301" i="23"/>
  <c r="M1302" i="23"/>
  <c r="M1303" i="23"/>
  <c r="M1304" i="23"/>
  <c r="M1305" i="23"/>
  <c r="M1307" i="23"/>
  <c r="M1308" i="23"/>
  <c r="M1310" i="23"/>
  <c r="M1311" i="23"/>
  <c r="M1312" i="23"/>
  <c r="M1313" i="23"/>
  <c r="M1314" i="23"/>
  <c r="M1315" i="23"/>
  <c r="M1316" i="23"/>
  <c r="M1317" i="23"/>
  <c r="M1318" i="23"/>
  <c r="M1319" i="23"/>
  <c r="J135" i="23"/>
  <c r="J377" i="23"/>
  <c r="N1319" i="23" l="1"/>
  <c r="B1319" i="23"/>
  <c r="K1319" i="23"/>
  <c r="N1318" i="23"/>
  <c r="B1318" i="23"/>
  <c r="K1318" i="23"/>
  <c r="N1317" i="23"/>
  <c r="B1317" i="23"/>
  <c r="K1317" i="23"/>
  <c r="N1316" i="23"/>
  <c r="B1316" i="23"/>
  <c r="K1316" i="23"/>
  <c r="N1315" i="23"/>
  <c r="B1315" i="23"/>
  <c r="K1315" i="23"/>
  <c r="N1314" i="23"/>
  <c r="B1314" i="23"/>
  <c r="K1314" i="23"/>
  <c r="N1313" i="23"/>
  <c r="B1313" i="23"/>
  <c r="K1313" i="23"/>
  <c r="N1312" i="23"/>
  <c r="B1312" i="23"/>
  <c r="K1312" i="23"/>
  <c r="N1311" i="23"/>
  <c r="B1311" i="23"/>
  <c r="K1311" i="23"/>
  <c r="N1310" i="23"/>
  <c r="B1310" i="23"/>
  <c r="K1310" i="23"/>
  <c r="L1309" i="23"/>
  <c r="J1309" i="23"/>
  <c r="J1306" i="23" s="1"/>
  <c r="I1309" i="23"/>
  <c r="I1306" i="23" s="1"/>
  <c r="H1309" i="23"/>
  <c r="H1306" i="23" s="1"/>
  <c r="G1309" i="23"/>
  <c r="G1306" i="23" s="1"/>
  <c r="F1309" i="23"/>
  <c r="F1306" i="23" s="1"/>
  <c r="E1309" i="23"/>
  <c r="N1308" i="23"/>
  <c r="K1308" i="23"/>
  <c r="B1308" i="23"/>
  <c r="N1307" i="23"/>
  <c r="K1307" i="23"/>
  <c r="B1307" i="23"/>
  <c r="E1306" i="23"/>
  <c r="N1305" i="23"/>
  <c r="B1305" i="23"/>
  <c r="K1305" i="23"/>
  <c r="N1304" i="23"/>
  <c r="B1304" i="23"/>
  <c r="K1304" i="23"/>
  <c r="N1303" i="23"/>
  <c r="B1303" i="23"/>
  <c r="K1303" i="23"/>
  <c r="N1302" i="23"/>
  <c r="B1302" i="23"/>
  <c r="K1302" i="23"/>
  <c r="N1301" i="23"/>
  <c r="B1301" i="23"/>
  <c r="K1301" i="23"/>
  <c r="N1300" i="23"/>
  <c r="B1300" i="23"/>
  <c r="K1300" i="23"/>
  <c r="N1299" i="23"/>
  <c r="B1299" i="23"/>
  <c r="K1299" i="23"/>
  <c r="N1298" i="23"/>
  <c r="B1298" i="23"/>
  <c r="K1298" i="23"/>
  <c r="N1297" i="23"/>
  <c r="B1297" i="23"/>
  <c r="K1297" i="23"/>
  <c r="N1296" i="23"/>
  <c r="B1296" i="23"/>
  <c r="K1296" i="23"/>
  <c r="L1295" i="23"/>
  <c r="J1295" i="23"/>
  <c r="J1292" i="23" s="1"/>
  <c r="I1295" i="23"/>
  <c r="I1292" i="23" s="1"/>
  <c r="H1295" i="23"/>
  <c r="H1292" i="23" s="1"/>
  <c r="G1295" i="23"/>
  <c r="G1292" i="23" s="1"/>
  <c r="F1295" i="23"/>
  <c r="F1292" i="23" s="1"/>
  <c r="E1295" i="23"/>
  <c r="E1292" i="23" s="1"/>
  <c r="N1294" i="23"/>
  <c r="K1294" i="23"/>
  <c r="B1294" i="23"/>
  <c r="N1293" i="23"/>
  <c r="K1293" i="23"/>
  <c r="B1293" i="23"/>
  <c r="N1291" i="23"/>
  <c r="B1291" i="23"/>
  <c r="K1291" i="23"/>
  <c r="N1290" i="23"/>
  <c r="B1290" i="23"/>
  <c r="K1290" i="23"/>
  <c r="N1289" i="23"/>
  <c r="B1289" i="23"/>
  <c r="K1289" i="23"/>
  <c r="N1288" i="23"/>
  <c r="B1288" i="23"/>
  <c r="K1288" i="23"/>
  <c r="N1287" i="23"/>
  <c r="B1287" i="23"/>
  <c r="K1287" i="23"/>
  <c r="N1286" i="23"/>
  <c r="B1286" i="23"/>
  <c r="K1286" i="23"/>
  <c r="N1285" i="23"/>
  <c r="B1285" i="23"/>
  <c r="K1285" i="23"/>
  <c r="N1284" i="23"/>
  <c r="B1284" i="23"/>
  <c r="K1284" i="23"/>
  <c r="N1283" i="23"/>
  <c r="B1283" i="23"/>
  <c r="K1283" i="23"/>
  <c r="N1282" i="23"/>
  <c r="B1282" i="23"/>
  <c r="K1282" i="23"/>
  <c r="L1281" i="23"/>
  <c r="J1281" i="23"/>
  <c r="J1278" i="23" s="1"/>
  <c r="I1281" i="23"/>
  <c r="I1278" i="23" s="1"/>
  <c r="H1281" i="23"/>
  <c r="H1278" i="23" s="1"/>
  <c r="G1281" i="23"/>
  <c r="F1281" i="23"/>
  <c r="F1278" i="23" s="1"/>
  <c r="E1281" i="23"/>
  <c r="E1278" i="23" s="1"/>
  <c r="N1280" i="23"/>
  <c r="K1280" i="23"/>
  <c r="B1280" i="23"/>
  <c r="N1279" i="23"/>
  <c r="K1279" i="23"/>
  <c r="B1279" i="23"/>
  <c r="N1277" i="23"/>
  <c r="B1277" i="23"/>
  <c r="K1277" i="23"/>
  <c r="N1276" i="23"/>
  <c r="B1276" i="23"/>
  <c r="K1276" i="23"/>
  <c r="N1275" i="23"/>
  <c r="B1275" i="23"/>
  <c r="K1275" i="23"/>
  <c r="N1274" i="23"/>
  <c r="B1274" i="23"/>
  <c r="K1274" i="23"/>
  <c r="N1273" i="23"/>
  <c r="B1273" i="23"/>
  <c r="K1273" i="23"/>
  <c r="N1272" i="23"/>
  <c r="B1272" i="23"/>
  <c r="K1272" i="23"/>
  <c r="N1271" i="23"/>
  <c r="B1271" i="23"/>
  <c r="K1271" i="23"/>
  <c r="N1270" i="23"/>
  <c r="B1270" i="23"/>
  <c r="K1270" i="23"/>
  <c r="N1269" i="23"/>
  <c r="B1269" i="23"/>
  <c r="K1269" i="23"/>
  <c r="N1268" i="23"/>
  <c r="B1268" i="23"/>
  <c r="K1268" i="23"/>
  <c r="L1267" i="23"/>
  <c r="J1267" i="23"/>
  <c r="I1267" i="23"/>
  <c r="I1264" i="23" s="1"/>
  <c r="H1267" i="23"/>
  <c r="H1264" i="23" s="1"/>
  <c r="G1267" i="23"/>
  <c r="G1264" i="23" s="1"/>
  <c r="F1267" i="23"/>
  <c r="E1267" i="23"/>
  <c r="E1264" i="23" s="1"/>
  <c r="N1266" i="23"/>
  <c r="K1266" i="23"/>
  <c r="B1266" i="23"/>
  <c r="N1265" i="23"/>
  <c r="K1265" i="23"/>
  <c r="B1265" i="23"/>
  <c r="N1263" i="23"/>
  <c r="B1263" i="23"/>
  <c r="K1263" i="23"/>
  <c r="N1262" i="23"/>
  <c r="B1262" i="23"/>
  <c r="K1262" i="23"/>
  <c r="N1261" i="23"/>
  <c r="B1261" i="23"/>
  <c r="K1261" i="23"/>
  <c r="N1260" i="23"/>
  <c r="B1260" i="23"/>
  <c r="K1260" i="23"/>
  <c r="N1259" i="23"/>
  <c r="B1259" i="23"/>
  <c r="K1259" i="23"/>
  <c r="N1258" i="23"/>
  <c r="B1258" i="23"/>
  <c r="K1258" i="23"/>
  <c r="N1257" i="23"/>
  <c r="B1257" i="23"/>
  <c r="K1257" i="23"/>
  <c r="N1256" i="23"/>
  <c r="B1256" i="23"/>
  <c r="K1256" i="23"/>
  <c r="N1255" i="23"/>
  <c r="B1255" i="23"/>
  <c r="K1255" i="23"/>
  <c r="N1254" i="23"/>
  <c r="B1254" i="23"/>
  <c r="K1254" i="23"/>
  <c r="L1252" i="23"/>
  <c r="J1252" i="23"/>
  <c r="I1252" i="23"/>
  <c r="H1252" i="23"/>
  <c r="G1252" i="23"/>
  <c r="F1252" i="23"/>
  <c r="E1252" i="23"/>
  <c r="L1251" i="23"/>
  <c r="M1251" i="23" s="1"/>
  <c r="J1251" i="23"/>
  <c r="I1251" i="23"/>
  <c r="H1251" i="23"/>
  <c r="G1251" i="23"/>
  <c r="F1251" i="23"/>
  <c r="E1251" i="23"/>
  <c r="N1249" i="23"/>
  <c r="B1249" i="23"/>
  <c r="K1249" i="23"/>
  <c r="N1248" i="23"/>
  <c r="B1248" i="23"/>
  <c r="K1248" i="23"/>
  <c r="N1247" i="23"/>
  <c r="B1247" i="23"/>
  <c r="K1247" i="23"/>
  <c r="N1246" i="23"/>
  <c r="B1246" i="23"/>
  <c r="K1246" i="23"/>
  <c r="N1245" i="23"/>
  <c r="B1245" i="23"/>
  <c r="K1245" i="23"/>
  <c r="N1244" i="23"/>
  <c r="B1244" i="23"/>
  <c r="K1244" i="23"/>
  <c r="N1243" i="23"/>
  <c r="B1243" i="23"/>
  <c r="K1243" i="23"/>
  <c r="N1242" i="23"/>
  <c r="B1242" i="23"/>
  <c r="K1242" i="23"/>
  <c r="N1241" i="23"/>
  <c r="B1241" i="23"/>
  <c r="K1241" i="23"/>
  <c r="N1240" i="23"/>
  <c r="B1240" i="23"/>
  <c r="K1240" i="23"/>
  <c r="L1239" i="23"/>
  <c r="J1239" i="23"/>
  <c r="J1236" i="23" s="1"/>
  <c r="I1239" i="23"/>
  <c r="I1236" i="23" s="1"/>
  <c r="H1239" i="23"/>
  <c r="H1236" i="23" s="1"/>
  <c r="G1239" i="23"/>
  <c r="G1236" i="23" s="1"/>
  <c r="F1239" i="23"/>
  <c r="F1236" i="23" s="1"/>
  <c r="E1239" i="23"/>
  <c r="E1236" i="23" s="1"/>
  <c r="N1238" i="23"/>
  <c r="B1238" i="23"/>
  <c r="K1238" i="23"/>
  <c r="N1237" i="23"/>
  <c r="B1237" i="23"/>
  <c r="K1237" i="23"/>
  <c r="N1235" i="23"/>
  <c r="B1235" i="23"/>
  <c r="K1235" i="23"/>
  <c r="N1234" i="23"/>
  <c r="B1234" i="23"/>
  <c r="K1234" i="23"/>
  <c r="N1233" i="23"/>
  <c r="B1233" i="23"/>
  <c r="K1233" i="23"/>
  <c r="N1232" i="23"/>
  <c r="B1232" i="23"/>
  <c r="K1232" i="23"/>
  <c r="N1231" i="23"/>
  <c r="B1231" i="23"/>
  <c r="K1231" i="23"/>
  <c r="N1230" i="23"/>
  <c r="B1230" i="23"/>
  <c r="K1230" i="23"/>
  <c r="N1229" i="23"/>
  <c r="B1229" i="23"/>
  <c r="K1229" i="23"/>
  <c r="N1228" i="23"/>
  <c r="B1228" i="23"/>
  <c r="K1228" i="23"/>
  <c r="N1227" i="23"/>
  <c r="B1227" i="23"/>
  <c r="K1227" i="23"/>
  <c r="N1226" i="23"/>
  <c r="B1226" i="23"/>
  <c r="K1226" i="23"/>
  <c r="L1225" i="23"/>
  <c r="M1225" i="23" s="1"/>
  <c r="J1225" i="23"/>
  <c r="I1225" i="23"/>
  <c r="I1222" i="23" s="1"/>
  <c r="H1225" i="23"/>
  <c r="H1222" i="23" s="1"/>
  <c r="G1225" i="23"/>
  <c r="G1222" i="23" s="1"/>
  <c r="F1225" i="23"/>
  <c r="F1222" i="23" s="1"/>
  <c r="E1225" i="23"/>
  <c r="E1222" i="23" s="1"/>
  <c r="N1224" i="23"/>
  <c r="K1224" i="23"/>
  <c r="B1224" i="23"/>
  <c r="N1223" i="23"/>
  <c r="K1223" i="23"/>
  <c r="B1223" i="23"/>
  <c r="N1221" i="23"/>
  <c r="B1221" i="23"/>
  <c r="K1221" i="23"/>
  <c r="N1220" i="23"/>
  <c r="B1220" i="23"/>
  <c r="K1220" i="23"/>
  <c r="N1219" i="23"/>
  <c r="B1219" i="23"/>
  <c r="K1219" i="23"/>
  <c r="N1218" i="23"/>
  <c r="B1218" i="23"/>
  <c r="K1218" i="23"/>
  <c r="N1217" i="23"/>
  <c r="B1217" i="23"/>
  <c r="K1217" i="23"/>
  <c r="N1216" i="23"/>
  <c r="B1216" i="23"/>
  <c r="K1216" i="23"/>
  <c r="N1215" i="23"/>
  <c r="B1215" i="23"/>
  <c r="K1215" i="23"/>
  <c r="N1214" i="23"/>
  <c r="B1214" i="23"/>
  <c r="K1214" i="23"/>
  <c r="N1213" i="23"/>
  <c r="B1213" i="23"/>
  <c r="K1213" i="23"/>
  <c r="N1212" i="23"/>
  <c r="B1212" i="23"/>
  <c r="K1212" i="23"/>
  <c r="L1211" i="23"/>
  <c r="J1211" i="23"/>
  <c r="I1211" i="23"/>
  <c r="H1211" i="23"/>
  <c r="H1208" i="23" s="1"/>
  <c r="G1211" i="23"/>
  <c r="G1208" i="23" s="1"/>
  <c r="F1211" i="23"/>
  <c r="F1208" i="23" s="1"/>
  <c r="E1211" i="23"/>
  <c r="N1210" i="23"/>
  <c r="K1210" i="23"/>
  <c r="B1210" i="23"/>
  <c r="N1209" i="23"/>
  <c r="K1209" i="23"/>
  <c r="B1209" i="23"/>
  <c r="J1208" i="23"/>
  <c r="N1207" i="23"/>
  <c r="B1207" i="23"/>
  <c r="K1207" i="23"/>
  <c r="N1206" i="23"/>
  <c r="B1206" i="23"/>
  <c r="K1206" i="23"/>
  <c r="N1205" i="23"/>
  <c r="B1205" i="23"/>
  <c r="K1205" i="23"/>
  <c r="N1204" i="23"/>
  <c r="B1204" i="23"/>
  <c r="K1204" i="23"/>
  <c r="N1203" i="23"/>
  <c r="B1203" i="23"/>
  <c r="K1203" i="23"/>
  <c r="N1202" i="23"/>
  <c r="B1202" i="23"/>
  <c r="K1202" i="23"/>
  <c r="N1201" i="23"/>
  <c r="B1201" i="23"/>
  <c r="K1201" i="23"/>
  <c r="N1200" i="23"/>
  <c r="B1200" i="23"/>
  <c r="K1200" i="23"/>
  <c r="N1199" i="23"/>
  <c r="B1199" i="23"/>
  <c r="K1199" i="23"/>
  <c r="N1198" i="23"/>
  <c r="B1198" i="23"/>
  <c r="K1198" i="23"/>
  <c r="L1197" i="23"/>
  <c r="J1197" i="23"/>
  <c r="I1197" i="23"/>
  <c r="I1194" i="23" s="1"/>
  <c r="H1197" i="23"/>
  <c r="G1197" i="23"/>
  <c r="G1194" i="23" s="1"/>
  <c r="F1197" i="23"/>
  <c r="E1197" i="23"/>
  <c r="N1196" i="23"/>
  <c r="K1196" i="23"/>
  <c r="B1196" i="23"/>
  <c r="N1195" i="23"/>
  <c r="K1195" i="23"/>
  <c r="B1195" i="23"/>
  <c r="F1194" i="23"/>
  <c r="N1193" i="23"/>
  <c r="B1193" i="23"/>
  <c r="K1193" i="23"/>
  <c r="N1192" i="23"/>
  <c r="B1192" i="23"/>
  <c r="K1192" i="23"/>
  <c r="N1191" i="23"/>
  <c r="B1191" i="23"/>
  <c r="K1191" i="23"/>
  <c r="N1190" i="23"/>
  <c r="B1190" i="23"/>
  <c r="K1190" i="23"/>
  <c r="N1189" i="23"/>
  <c r="B1189" i="23"/>
  <c r="K1189" i="23"/>
  <c r="N1188" i="23"/>
  <c r="B1188" i="23"/>
  <c r="K1188" i="23"/>
  <c r="N1187" i="23"/>
  <c r="B1187" i="23"/>
  <c r="K1187" i="23"/>
  <c r="N1186" i="23"/>
  <c r="B1186" i="23"/>
  <c r="K1186" i="23"/>
  <c r="N1185" i="23"/>
  <c r="K1185" i="23"/>
  <c r="N1184" i="23"/>
  <c r="B1184" i="23"/>
  <c r="K1184" i="23"/>
  <c r="L1183" i="23"/>
  <c r="J1183" i="23"/>
  <c r="I1183" i="23"/>
  <c r="H1183" i="23"/>
  <c r="H1180" i="23" s="1"/>
  <c r="G1183" i="23"/>
  <c r="F1183" i="23"/>
  <c r="E1183" i="23"/>
  <c r="E1180" i="23" s="1"/>
  <c r="N1182" i="23"/>
  <c r="K1182" i="23"/>
  <c r="B1182" i="23"/>
  <c r="N1181" i="23"/>
  <c r="K1181" i="23"/>
  <c r="B1181" i="23"/>
  <c r="N1179" i="23"/>
  <c r="B1179" i="23"/>
  <c r="K1179" i="23"/>
  <c r="N1178" i="23"/>
  <c r="B1178" i="23"/>
  <c r="K1178" i="23"/>
  <c r="N1177" i="23"/>
  <c r="B1177" i="23"/>
  <c r="K1177" i="23"/>
  <c r="N1176" i="23"/>
  <c r="B1176" i="23"/>
  <c r="K1176" i="23"/>
  <c r="N1175" i="23"/>
  <c r="B1175" i="23"/>
  <c r="K1175" i="23"/>
  <c r="N1174" i="23"/>
  <c r="B1174" i="23"/>
  <c r="K1174" i="23"/>
  <c r="N1173" i="23"/>
  <c r="B1173" i="23"/>
  <c r="K1173" i="23"/>
  <c r="N1172" i="23"/>
  <c r="B1172" i="23"/>
  <c r="K1172" i="23"/>
  <c r="N1171" i="23"/>
  <c r="B1171" i="23"/>
  <c r="K1171" i="23"/>
  <c r="N1170" i="23"/>
  <c r="B1170" i="23"/>
  <c r="K1170" i="23"/>
  <c r="N1168" i="23"/>
  <c r="B1168" i="23"/>
  <c r="K1168" i="23"/>
  <c r="N1167" i="23"/>
  <c r="B1167" i="23"/>
  <c r="K1167" i="23"/>
  <c r="N1165" i="23"/>
  <c r="B1165" i="23"/>
  <c r="K1165" i="23"/>
  <c r="N1164" i="23"/>
  <c r="B1164" i="23"/>
  <c r="K1164" i="23"/>
  <c r="N1163" i="23"/>
  <c r="B1163" i="23"/>
  <c r="K1163" i="23"/>
  <c r="N1162" i="23"/>
  <c r="B1162" i="23"/>
  <c r="K1162" i="23"/>
  <c r="N1161" i="23"/>
  <c r="B1161" i="23"/>
  <c r="K1161" i="23"/>
  <c r="N1160" i="23"/>
  <c r="B1160" i="23"/>
  <c r="K1160" i="23"/>
  <c r="N1159" i="23"/>
  <c r="B1159" i="23"/>
  <c r="K1159" i="23"/>
  <c r="N1158" i="23"/>
  <c r="B1158" i="23"/>
  <c r="K1158" i="23"/>
  <c r="N1157" i="23"/>
  <c r="B1157" i="23"/>
  <c r="K1157" i="23"/>
  <c r="J1157" i="23"/>
  <c r="N1156" i="23"/>
  <c r="B1156" i="23"/>
  <c r="K1156" i="23"/>
  <c r="L1155" i="23"/>
  <c r="J1155" i="23"/>
  <c r="J1152" i="23" s="1"/>
  <c r="I1155" i="23"/>
  <c r="H1155" i="23"/>
  <c r="H1152" i="23" s="1"/>
  <c r="G1155" i="23"/>
  <c r="G1152" i="23" s="1"/>
  <c r="F1155" i="23"/>
  <c r="F1152" i="23" s="1"/>
  <c r="E1155" i="23"/>
  <c r="N1154" i="23"/>
  <c r="K1154" i="23"/>
  <c r="B1154" i="23"/>
  <c r="N1153" i="23"/>
  <c r="K1153" i="23"/>
  <c r="B1153" i="23"/>
  <c r="N1151" i="23"/>
  <c r="B1151" i="23"/>
  <c r="K1151" i="23"/>
  <c r="N1150" i="23"/>
  <c r="B1150" i="23"/>
  <c r="K1150" i="23"/>
  <c r="N1149" i="23"/>
  <c r="B1149" i="23"/>
  <c r="K1149" i="23"/>
  <c r="N1148" i="23"/>
  <c r="B1148" i="23"/>
  <c r="K1148" i="23"/>
  <c r="N1147" i="23"/>
  <c r="B1147" i="23"/>
  <c r="K1147" i="23"/>
  <c r="N1146" i="23"/>
  <c r="B1146" i="23"/>
  <c r="K1146" i="23"/>
  <c r="N1145" i="23"/>
  <c r="B1145" i="23"/>
  <c r="K1145" i="23"/>
  <c r="N1144" i="23"/>
  <c r="B1144" i="23"/>
  <c r="K1144" i="23"/>
  <c r="N1143" i="23"/>
  <c r="B1143" i="23"/>
  <c r="K1143" i="23"/>
  <c r="N1142" i="23"/>
  <c r="B1142" i="23"/>
  <c r="K1142" i="23"/>
  <c r="L1141" i="23"/>
  <c r="J1141" i="23"/>
  <c r="J1138" i="23" s="1"/>
  <c r="I1141" i="23"/>
  <c r="H1141" i="23"/>
  <c r="H1138" i="23" s="1"/>
  <c r="G1141" i="23"/>
  <c r="G1138" i="23" s="1"/>
  <c r="F1141" i="23"/>
  <c r="F1138" i="23" s="1"/>
  <c r="E1141" i="23"/>
  <c r="N1140" i="23"/>
  <c r="K1140" i="23"/>
  <c r="B1140" i="23"/>
  <c r="N1139" i="23"/>
  <c r="K1139" i="23"/>
  <c r="B1139" i="23"/>
  <c r="N1137" i="23"/>
  <c r="B1137" i="23"/>
  <c r="K1137" i="23"/>
  <c r="N1136" i="23"/>
  <c r="B1136" i="23"/>
  <c r="K1136" i="23"/>
  <c r="N1135" i="23"/>
  <c r="B1135" i="23"/>
  <c r="K1135" i="23"/>
  <c r="N1134" i="23"/>
  <c r="B1134" i="23"/>
  <c r="K1134" i="23"/>
  <c r="N1133" i="23"/>
  <c r="B1133" i="23"/>
  <c r="K1133" i="23"/>
  <c r="N1132" i="23"/>
  <c r="B1132" i="23"/>
  <c r="K1132" i="23"/>
  <c r="N1131" i="23"/>
  <c r="B1131" i="23"/>
  <c r="K1131" i="23"/>
  <c r="N1130" i="23"/>
  <c r="B1130" i="23"/>
  <c r="K1130" i="23"/>
  <c r="N1129" i="23"/>
  <c r="B1129" i="23"/>
  <c r="K1129" i="23"/>
  <c r="N1128" i="23"/>
  <c r="B1128" i="23"/>
  <c r="K1128" i="23"/>
  <c r="L1127" i="23"/>
  <c r="J1127" i="23"/>
  <c r="J1124" i="23" s="1"/>
  <c r="I1127" i="23"/>
  <c r="H1127" i="23"/>
  <c r="H1124" i="23" s="1"/>
  <c r="G1127" i="23"/>
  <c r="G1124" i="23" s="1"/>
  <c r="F1127" i="23"/>
  <c r="F1124" i="23" s="1"/>
  <c r="E1127" i="23"/>
  <c r="N1126" i="23"/>
  <c r="K1126" i="23"/>
  <c r="B1126" i="23"/>
  <c r="N1125" i="23"/>
  <c r="K1125" i="23"/>
  <c r="B1125" i="23"/>
  <c r="N1123" i="23"/>
  <c r="K1123" i="23"/>
  <c r="N1122" i="23"/>
  <c r="B1122" i="23"/>
  <c r="K1122" i="23"/>
  <c r="N1121" i="23"/>
  <c r="B1121" i="23"/>
  <c r="K1121" i="23"/>
  <c r="N1120" i="23"/>
  <c r="B1120" i="23"/>
  <c r="K1120" i="23"/>
  <c r="N1119" i="23"/>
  <c r="K1119" i="23"/>
  <c r="N1118" i="23"/>
  <c r="B1118" i="23"/>
  <c r="K1118" i="23"/>
  <c r="N1117" i="23"/>
  <c r="K1117" i="23"/>
  <c r="N1116" i="23"/>
  <c r="B1116" i="23"/>
  <c r="K1116" i="23"/>
  <c r="N1115" i="23"/>
  <c r="K1115" i="23"/>
  <c r="N1114" i="23"/>
  <c r="B1114" i="23"/>
  <c r="K1114" i="23"/>
  <c r="L1113" i="23"/>
  <c r="J1113" i="23"/>
  <c r="J1110" i="23" s="1"/>
  <c r="I1113" i="23"/>
  <c r="I1110" i="23" s="1"/>
  <c r="H1113" i="23"/>
  <c r="H1110" i="23" s="1"/>
  <c r="G1113" i="23"/>
  <c r="G1110" i="23" s="1"/>
  <c r="F1113" i="23"/>
  <c r="E1113" i="23"/>
  <c r="E1110" i="23" s="1"/>
  <c r="N1112" i="23"/>
  <c r="B1112" i="23"/>
  <c r="K1112" i="23"/>
  <c r="N1111" i="23"/>
  <c r="K1111" i="23"/>
  <c r="B1111" i="23"/>
  <c r="N1109" i="23"/>
  <c r="B1109" i="23"/>
  <c r="K1109" i="23"/>
  <c r="N1108" i="23"/>
  <c r="B1108" i="23"/>
  <c r="K1108" i="23"/>
  <c r="N1107" i="23"/>
  <c r="B1107" i="23"/>
  <c r="K1107" i="23"/>
  <c r="N1106" i="23"/>
  <c r="B1106" i="23"/>
  <c r="K1106" i="23"/>
  <c r="N1105" i="23"/>
  <c r="B1105" i="23"/>
  <c r="K1105" i="23"/>
  <c r="N1104" i="23"/>
  <c r="K1104" i="23"/>
  <c r="N1103" i="23"/>
  <c r="B1103" i="23"/>
  <c r="K1103" i="23"/>
  <c r="N1102" i="23"/>
  <c r="B1102" i="23"/>
  <c r="K1102" i="23"/>
  <c r="N1101" i="23"/>
  <c r="B1101" i="23"/>
  <c r="K1101" i="23"/>
  <c r="N1100" i="23"/>
  <c r="B1100" i="23"/>
  <c r="K1100" i="23"/>
  <c r="L1099" i="23"/>
  <c r="J1099" i="23"/>
  <c r="J1096" i="23" s="1"/>
  <c r="I1099" i="23"/>
  <c r="H1099" i="23"/>
  <c r="G1099" i="23"/>
  <c r="F1099" i="23"/>
  <c r="F1096" i="23" s="1"/>
  <c r="E1099" i="23"/>
  <c r="E1096" i="23" s="1"/>
  <c r="E1082" i="23" s="1"/>
  <c r="N1098" i="23"/>
  <c r="K1098" i="23"/>
  <c r="B1098" i="23"/>
  <c r="N1097" i="23"/>
  <c r="K1097" i="23"/>
  <c r="B1097" i="23"/>
  <c r="L1095" i="23"/>
  <c r="J1095" i="23"/>
  <c r="I1095" i="23"/>
  <c r="H1095" i="23"/>
  <c r="G1095" i="23"/>
  <c r="F1095" i="23"/>
  <c r="E1095" i="23"/>
  <c r="L1094" i="23"/>
  <c r="J1094" i="23"/>
  <c r="I1094" i="23"/>
  <c r="H1094" i="23"/>
  <c r="G1094" i="23"/>
  <c r="F1094" i="23"/>
  <c r="E1094" i="23"/>
  <c r="L1093" i="23"/>
  <c r="M1093" i="23" s="1"/>
  <c r="J1093" i="23"/>
  <c r="I1093" i="23"/>
  <c r="H1093" i="23"/>
  <c r="G1093" i="23"/>
  <c r="F1093" i="23"/>
  <c r="E1093" i="23"/>
  <c r="L1092" i="23"/>
  <c r="J1092" i="23"/>
  <c r="I1092" i="23"/>
  <c r="H1092" i="23"/>
  <c r="G1092" i="23"/>
  <c r="F1092" i="23"/>
  <c r="E1092" i="23"/>
  <c r="L1091" i="23"/>
  <c r="J1091" i="23"/>
  <c r="I1091" i="23"/>
  <c r="H1091" i="23"/>
  <c r="G1091" i="23"/>
  <c r="F1091" i="23"/>
  <c r="E1091" i="23"/>
  <c r="L1090" i="23"/>
  <c r="J1090" i="23"/>
  <c r="I1090" i="23"/>
  <c r="H1090" i="23"/>
  <c r="G1090" i="23"/>
  <c r="F1090" i="23"/>
  <c r="E1090" i="23"/>
  <c r="L1089" i="23"/>
  <c r="M1089" i="23" s="1"/>
  <c r="J1089" i="23"/>
  <c r="I1089" i="23"/>
  <c r="H1089" i="23"/>
  <c r="G1089" i="23"/>
  <c r="F1089" i="23"/>
  <c r="E1089" i="23"/>
  <c r="L1088" i="23"/>
  <c r="J1088" i="23"/>
  <c r="I1088" i="23"/>
  <c r="H1088" i="23"/>
  <c r="G1088" i="23"/>
  <c r="F1088" i="23"/>
  <c r="E1088" i="23"/>
  <c r="L1087" i="23"/>
  <c r="J1087" i="23"/>
  <c r="I1087" i="23"/>
  <c r="H1087" i="23"/>
  <c r="G1087" i="23"/>
  <c r="F1087" i="23"/>
  <c r="E1087" i="23"/>
  <c r="L1086" i="23"/>
  <c r="J1086" i="23"/>
  <c r="I1086" i="23"/>
  <c r="H1086" i="23"/>
  <c r="G1086" i="23"/>
  <c r="F1086" i="23"/>
  <c r="E1086" i="23"/>
  <c r="L1084" i="23"/>
  <c r="M1084" i="23" s="1"/>
  <c r="J1084" i="23"/>
  <c r="I1084" i="23"/>
  <c r="H1084" i="23"/>
  <c r="G1084" i="23"/>
  <c r="F1084" i="23"/>
  <c r="E1084" i="23"/>
  <c r="L1083" i="23"/>
  <c r="J1083" i="23"/>
  <c r="I1083" i="23"/>
  <c r="H1083" i="23"/>
  <c r="G1083" i="23"/>
  <c r="F1083" i="23"/>
  <c r="E1083" i="23"/>
  <c r="N1081" i="23"/>
  <c r="B1081" i="23"/>
  <c r="K1081" i="23"/>
  <c r="N1080" i="23"/>
  <c r="B1080" i="23"/>
  <c r="K1080" i="23"/>
  <c r="N1079" i="23"/>
  <c r="B1079" i="23"/>
  <c r="K1079" i="23"/>
  <c r="N1078" i="23"/>
  <c r="B1078" i="23"/>
  <c r="K1078" i="23"/>
  <c r="N1077" i="23"/>
  <c r="B1077" i="23"/>
  <c r="K1077" i="23"/>
  <c r="N1076" i="23"/>
  <c r="B1076" i="23"/>
  <c r="K1076" i="23"/>
  <c r="N1075" i="23"/>
  <c r="B1075" i="23"/>
  <c r="K1075" i="23"/>
  <c r="N1074" i="23"/>
  <c r="B1074" i="23"/>
  <c r="K1074" i="23"/>
  <c r="N1073" i="23"/>
  <c r="B1073" i="23"/>
  <c r="K1073" i="23"/>
  <c r="N1072" i="23"/>
  <c r="B1072" i="23"/>
  <c r="K1072" i="23"/>
  <c r="L1071" i="23"/>
  <c r="J1071" i="23"/>
  <c r="J1068" i="23" s="1"/>
  <c r="I1071" i="23"/>
  <c r="I1068" i="23" s="1"/>
  <c r="H1071" i="23"/>
  <c r="H1068" i="23" s="1"/>
  <c r="G1071" i="23"/>
  <c r="G1068" i="23" s="1"/>
  <c r="F1071" i="23"/>
  <c r="F1068" i="23" s="1"/>
  <c r="E1071" i="23"/>
  <c r="N1070" i="23"/>
  <c r="K1070" i="23"/>
  <c r="B1070" i="23"/>
  <c r="N1069" i="23"/>
  <c r="K1069" i="23"/>
  <c r="B1069" i="23"/>
  <c r="N1067" i="23"/>
  <c r="B1067" i="23"/>
  <c r="K1067" i="23"/>
  <c r="N1066" i="23"/>
  <c r="B1066" i="23"/>
  <c r="K1066" i="23"/>
  <c r="N1065" i="23"/>
  <c r="B1065" i="23"/>
  <c r="K1065" i="23"/>
  <c r="N1064" i="23"/>
  <c r="B1064" i="23"/>
  <c r="K1064" i="23"/>
  <c r="N1063" i="23"/>
  <c r="B1063" i="23"/>
  <c r="K1063" i="23"/>
  <c r="N1062" i="23"/>
  <c r="B1062" i="23"/>
  <c r="K1062" i="23"/>
  <c r="N1061" i="23"/>
  <c r="B1061" i="23"/>
  <c r="K1061" i="23"/>
  <c r="N1060" i="23"/>
  <c r="B1060" i="23"/>
  <c r="K1060" i="23"/>
  <c r="N1059" i="23"/>
  <c r="B1059" i="23"/>
  <c r="K1059" i="23"/>
  <c r="N1058" i="23"/>
  <c r="B1058" i="23"/>
  <c r="K1058" i="23"/>
  <c r="L1057" i="23"/>
  <c r="J1057" i="23"/>
  <c r="J1054" i="23" s="1"/>
  <c r="I1057" i="23"/>
  <c r="I1054" i="23" s="1"/>
  <c r="H1057" i="23"/>
  <c r="H1054" i="23" s="1"/>
  <c r="G1057" i="23"/>
  <c r="G1054" i="23" s="1"/>
  <c r="F1057" i="23"/>
  <c r="F1054" i="23" s="1"/>
  <c r="E1057" i="23"/>
  <c r="N1056" i="23"/>
  <c r="K1056" i="23"/>
  <c r="B1056" i="23"/>
  <c r="N1055" i="23"/>
  <c r="K1055" i="23"/>
  <c r="B1055" i="23"/>
  <c r="N1053" i="23"/>
  <c r="B1053" i="23"/>
  <c r="K1053" i="23"/>
  <c r="N1052" i="23"/>
  <c r="B1052" i="23"/>
  <c r="K1052" i="23"/>
  <c r="N1051" i="23"/>
  <c r="B1051" i="23"/>
  <c r="K1051" i="23"/>
  <c r="N1050" i="23"/>
  <c r="B1050" i="23"/>
  <c r="K1050" i="23"/>
  <c r="N1049" i="23"/>
  <c r="B1049" i="23"/>
  <c r="K1049" i="23"/>
  <c r="N1048" i="23"/>
  <c r="B1048" i="23"/>
  <c r="K1048" i="23"/>
  <c r="N1047" i="23"/>
  <c r="B1047" i="23"/>
  <c r="K1047" i="23"/>
  <c r="N1046" i="23"/>
  <c r="B1046" i="23"/>
  <c r="K1046" i="23"/>
  <c r="N1045" i="23"/>
  <c r="B1045" i="23"/>
  <c r="K1045" i="23"/>
  <c r="N1044" i="23"/>
  <c r="B1044" i="23"/>
  <c r="K1044" i="23"/>
  <c r="L1043" i="23"/>
  <c r="J1043" i="23"/>
  <c r="I1043" i="23"/>
  <c r="I1040" i="23" s="1"/>
  <c r="H1043" i="23"/>
  <c r="H1040" i="23" s="1"/>
  <c r="G1043" i="23"/>
  <c r="G1040" i="23" s="1"/>
  <c r="F1043" i="23"/>
  <c r="E1043" i="23"/>
  <c r="N1042" i="23"/>
  <c r="K1042" i="23"/>
  <c r="B1042" i="23"/>
  <c r="N1041" i="23"/>
  <c r="K1041" i="23"/>
  <c r="B1041" i="23"/>
  <c r="N1039" i="23"/>
  <c r="B1039" i="23"/>
  <c r="K1039" i="23"/>
  <c r="N1038" i="23"/>
  <c r="B1038" i="23"/>
  <c r="K1038" i="23"/>
  <c r="N1037" i="23"/>
  <c r="B1037" i="23"/>
  <c r="K1037" i="23"/>
  <c r="N1036" i="23"/>
  <c r="B1036" i="23"/>
  <c r="K1036" i="23"/>
  <c r="N1035" i="23"/>
  <c r="B1035" i="23"/>
  <c r="K1035" i="23"/>
  <c r="N1034" i="23"/>
  <c r="B1034" i="23"/>
  <c r="K1034" i="23"/>
  <c r="N1033" i="23"/>
  <c r="B1033" i="23"/>
  <c r="K1033" i="23"/>
  <c r="N1032" i="23"/>
  <c r="B1032" i="23"/>
  <c r="K1032" i="23"/>
  <c r="N1031" i="23"/>
  <c r="B1031" i="23"/>
  <c r="K1031" i="23"/>
  <c r="N1030" i="23"/>
  <c r="B1030" i="23"/>
  <c r="K1030" i="23"/>
  <c r="L1029" i="23"/>
  <c r="J1029" i="23"/>
  <c r="I1029" i="23"/>
  <c r="I1026" i="23" s="1"/>
  <c r="H1029" i="23"/>
  <c r="G1029" i="23"/>
  <c r="G1026" i="23" s="1"/>
  <c r="F1029" i="23"/>
  <c r="F1026" i="23" s="1"/>
  <c r="E1029" i="23"/>
  <c r="N1028" i="23"/>
  <c r="K1028" i="23"/>
  <c r="B1028" i="23"/>
  <c r="N1027" i="23"/>
  <c r="K1027" i="23"/>
  <c r="B1027" i="23"/>
  <c r="J1026" i="23"/>
  <c r="L1025" i="23"/>
  <c r="J1025" i="23"/>
  <c r="I1025" i="23"/>
  <c r="H1025" i="23"/>
  <c r="G1025" i="23"/>
  <c r="G969" i="23" s="1"/>
  <c r="G619" i="23" s="1"/>
  <c r="F1025" i="23"/>
  <c r="E1025" i="23"/>
  <c r="L1024" i="23"/>
  <c r="J1024" i="23"/>
  <c r="J968" i="23" s="1"/>
  <c r="J618" i="23" s="1"/>
  <c r="I1024" i="23"/>
  <c r="H1024" i="23"/>
  <c r="G1024" i="23"/>
  <c r="F1024" i="23"/>
  <c r="E1024" i="23"/>
  <c r="L1023" i="23"/>
  <c r="J1023" i="23"/>
  <c r="I1023" i="23"/>
  <c r="H1023" i="23"/>
  <c r="G1023" i="23"/>
  <c r="F1023" i="23"/>
  <c r="E1023" i="23"/>
  <c r="L1022" i="23"/>
  <c r="M1022" i="23" s="1"/>
  <c r="J1022" i="23"/>
  <c r="I1022" i="23"/>
  <c r="H1022" i="23"/>
  <c r="G1022" i="23"/>
  <c r="F1022" i="23"/>
  <c r="E1022" i="23"/>
  <c r="L1021" i="23"/>
  <c r="J1021" i="23"/>
  <c r="J965" i="23" s="1"/>
  <c r="J615" i="23" s="1"/>
  <c r="I1021" i="23"/>
  <c r="H1021" i="23"/>
  <c r="G1021" i="23"/>
  <c r="F1021" i="23"/>
  <c r="F965" i="23" s="1"/>
  <c r="F615" i="23" s="1"/>
  <c r="E1021" i="23"/>
  <c r="L1020" i="23"/>
  <c r="J1020" i="23"/>
  <c r="J964" i="23" s="1"/>
  <c r="J614" i="23" s="1"/>
  <c r="I1020" i="23"/>
  <c r="H1020" i="23"/>
  <c r="G1020" i="23"/>
  <c r="F1020" i="23"/>
  <c r="F964" i="23" s="1"/>
  <c r="F614" i="23" s="1"/>
  <c r="E1020" i="23"/>
  <c r="L1019" i="23"/>
  <c r="J1019" i="23"/>
  <c r="I1019" i="23"/>
  <c r="I963" i="23" s="1"/>
  <c r="I613" i="23" s="1"/>
  <c r="H1019" i="23"/>
  <c r="G1019" i="23"/>
  <c r="F1019" i="23"/>
  <c r="E1019" i="23"/>
  <c r="E963" i="23" s="1"/>
  <c r="L1018" i="23"/>
  <c r="M1018" i="23" s="1"/>
  <c r="J1018" i="23"/>
  <c r="I1018" i="23"/>
  <c r="H1018" i="23"/>
  <c r="H962" i="23" s="1"/>
  <c r="H612" i="23" s="1"/>
  <c r="G1018" i="23"/>
  <c r="F1018" i="23"/>
  <c r="E1018" i="23"/>
  <c r="L1017" i="23"/>
  <c r="J1017" i="23"/>
  <c r="I1017" i="23"/>
  <c r="H1017" i="23"/>
  <c r="G1017" i="23"/>
  <c r="F1017" i="23"/>
  <c r="E1017" i="23"/>
  <c r="L1016" i="23"/>
  <c r="J1016" i="23"/>
  <c r="I1016" i="23"/>
  <c r="H1016" i="23"/>
  <c r="G1016" i="23"/>
  <c r="F1016" i="23"/>
  <c r="E1016" i="23"/>
  <c r="L1014" i="23"/>
  <c r="J1014" i="23"/>
  <c r="I1014" i="23"/>
  <c r="H1014" i="23"/>
  <c r="G1014" i="23"/>
  <c r="F1014" i="23"/>
  <c r="E1014" i="23"/>
  <c r="L1013" i="23"/>
  <c r="M1013" i="23" s="1"/>
  <c r="J1013" i="23"/>
  <c r="I1013" i="23"/>
  <c r="H1013" i="23"/>
  <c r="G1013" i="23"/>
  <c r="F1013" i="23"/>
  <c r="E1013" i="23"/>
  <c r="N1011" i="23"/>
  <c r="B1011" i="23"/>
  <c r="K1011" i="23"/>
  <c r="N1010" i="23"/>
  <c r="B1010" i="23"/>
  <c r="K1010" i="23"/>
  <c r="N1009" i="23"/>
  <c r="B1009" i="23"/>
  <c r="K1009" i="23"/>
  <c r="N1008" i="23"/>
  <c r="B1008" i="23"/>
  <c r="K1008" i="23"/>
  <c r="N1007" i="23"/>
  <c r="B1007" i="23"/>
  <c r="K1007" i="23"/>
  <c r="N1006" i="23"/>
  <c r="B1006" i="23"/>
  <c r="K1006" i="23"/>
  <c r="N1005" i="23"/>
  <c r="B1005" i="23"/>
  <c r="K1005" i="23"/>
  <c r="N1004" i="23"/>
  <c r="B1004" i="23"/>
  <c r="K1004" i="23"/>
  <c r="N1003" i="23"/>
  <c r="B1003" i="23"/>
  <c r="K1003" i="23"/>
  <c r="N1002" i="23"/>
  <c r="B1002" i="23"/>
  <c r="K1002" i="23"/>
  <c r="L1001" i="23"/>
  <c r="J1001" i="23"/>
  <c r="I1001" i="23"/>
  <c r="I998" i="23" s="1"/>
  <c r="H1001" i="23"/>
  <c r="H998" i="23" s="1"/>
  <c r="G1001" i="23"/>
  <c r="F1001" i="23"/>
  <c r="F998" i="23" s="1"/>
  <c r="E1001" i="23"/>
  <c r="E998" i="23" s="1"/>
  <c r="N1000" i="23"/>
  <c r="K1000" i="23"/>
  <c r="B1000" i="23"/>
  <c r="N999" i="23"/>
  <c r="K999" i="23"/>
  <c r="B999" i="23"/>
  <c r="N997" i="23"/>
  <c r="B997" i="23"/>
  <c r="K997" i="23"/>
  <c r="N996" i="23"/>
  <c r="B996" i="23"/>
  <c r="K996" i="23"/>
  <c r="N995" i="23"/>
  <c r="B995" i="23"/>
  <c r="K995" i="23"/>
  <c r="N994" i="23"/>
  <c r="B994" i="23"/>
  <c r="K994" i="23"/>
  <c r="N993" i="23"/>
  <c r="B993" i="23"/>
  <c r="K993" i="23"/>
  <c r="N992" i="23"/>
  <c r="B992" i="23"/>
  <c r="K992" i="23"/>
  <c r="N991" i="23"/>
  <c r="B991" i="23"/>
  <c r="K991" i="23"/>
  <c r="N990" i="23"/>
  <c r="B990" i="23"/>
  <c r="K990" i="23"/>
  <c r="N989" i="23"/>
  <c r="B989" i="23"/>
  <c r="K989" i="23"/>
  <c r="N988" i="23"/>
  <c r="B988" i="23"/>
  <c r="K988" i="23"/>
  <c r="L987" i="23"/>
  <c r="J987" i="23"/>
  <c r="I987" i="23"/>
  <c r="I984" i="23" s="1"/>
  <c r="H987" i="23"/>
  <c r="H984" i="23" s="1"/>
  <c r="G987" i="23"/>
  <c r="F987" i="23"/>
  <c r="F984" i="23" s="1"/>
  <c r="E987" i="23"/>
  <c r="E984" i="23" s="1"/>
  <c r="N986" i="23"/>
  <c r="K986" i="23"/>
  <c r="B986" i="23"/>
  <c r="N985" i="23"/>
  <c r="K985" i="23"/>
  <c r="B985" i="23"/>
  <c r="N983" i="23"/>
  <c r="B983" i="23"/>
  <c r="K983" i="23"/>
  <c r="N982" i="23"/>
  <c r="B982" i="23"/>
  <c r="K982" i="23"/>
  <c r="N981" i="23"/>
  <c r="B981" i="23"/>
  <c r="K981" i="23"/>
  <c r="N980" i="23"/>
  <c r="B980" i="23"/>
  <c r="K980" i="23"/>
  <c r="N979" i="23"/>
  <c r="B979" i="23"/>
  <c r="K979" i="23"/>
  <c r="N978" i="23"/>
  <c r="B978" i="23"/>
  <c r="K978" i="23"/>
  <c r="N977" i="23"/>
  <c r="K977" i="23"/>
  <c r="N976" i="23"/>
  <c r="B976" i="23"/>
  <c r="K976" i="23"/>
  <c r="N975" i="23"/>
  <c r="B975" i="23"/>
  <c r="K975" i="23"/>
  <c r="N974" i="23"/>
  <c r="B974" i="23"/>
  <c r="K974" i="23"/>
  <c r="L973" i="23"/>
  <c r="J973" i="23"/>
  <c r="J970" i="23" s="1"/>
  <c r="I973" i="23"/>
  <c r="I970" i="23" s="1"/>
  <c r="K970" i="23" s="1"/>
  <c r="H973" i="23"/>
  <c r="H970" i="23" s="1"/>
  <c r="G973" i="23"/>
  <c r="G970" i="23" s="1"/>
  <c r="F973" i="23"/>
  <c r="E973" i="23"/>
  <c r="E970" i="23" s="1"/>
  <c r="N972" i="23"/>
  <c r="K972" i="23"/>
  <c r="B972" i="23"/>
  <c r="N971" i="23"/>
  <c r="K971" i="23"/>
  <c r="B971" i="23"/>
  <c r="H957" i="23"/>
  <c r="H607" i="23" s="1"/>
  <c r="N955" i="23"/>
  <c r="B955" i="23"/>
  <c r="K955" i="23"/>
  <c r="N954" i="23"/>
  <c r="B954" i="23"/>
  <c r="K954" i="23"/>
  <c r="N953" i="23"/>
  <c r="B953" i="23"/>
  <c r="K953" i="23"/>
  <c r="N952" i="23"/>
  <c r="B952" i="23"/>
  <c r="K952" i="23"/>
  <c r="N951" i="23"/>
  <c r="B951" i="23"/>
  <c r="K951" i="23"/>
  <c r="N950" i="23"/>
  <c r="B950" i="23"/>
  <c r="K950" i="23"/>
  <c r="N949" i="23"/>
  <c r="B949" i="23"/>
  <c r="K949" i="23"/>
  <c r="N948" i="23"/>
  <c r="B948" i="23"/>
  <c r="K948" i="23"/>
  <c r="N947" i="23"/>
  <c r="B947" i="23"/>
  <c r="K947" i="23"/>
  <c r="N946" i="23"/>
  <c r="B946" i="23"/>
  <c r="K946" i="23"/>
  <c r="L945" i="23"/>
  <c r="J945" i="23"/>
  <c r="I945" i="23"/>
  <c r="I942" i="23" s="1"/>
  <c r="H945" i="23"/>
  <c r="H942" i="23" s="1"/>
  <c r="G945" i="23"/>
  <c r="G942" i="23" s="1"/>
  <c r="F945" i="23"/>
  <c r="E945" i="23"/>
  <c r="E942" i="23" s="1"/>
  <c r="N944" i="23"/>
  <c r="K944" i="23"/>
  <c r="B944" i="23"/>
  <c r="N943" i="23"/>
  <c r="K943" i="23"/>
  <c r="B943" i="23"/>
  <c r="N941" i="23"/>
  <c r="B941" i="23"/>
  <c r="K941" i="23"/>
  <c r="N940" i="23"/>
  <c r="B940" i="23"/>
  <c r="K940" i="23"/>
  <c r="N939" i="23"/>
  <c r="B939" i="23"/>
  <c r="K939" i="23"/>
  <c r="N938" i="23"/>
  <c r="B938" i="23"/>
  <c r="K938" i="23"/>
  <c r="N937" i="23"/>
  <c r="B937" i="23"/>
  <c r="K937" i="23"/>
  <c r="N936" i="23"/>
  <c r="B936" i="23"/>
  <c r="K936" i="23"/>
  <c r="N935" i="23"/>
  <c r="B935" i="23"/>
  <c r="K935" i="23"/>
  <c r="N934" i="23"/>
  <c r="B934" i="23"/>
  <c r="K934" i="23"/>
  <c r="B933" i="23"/>
  <c r="J933" i="23"/>
  <c r="N932" i="23"/>
  <c r="B932" i="23"/>
  <c r="K932" i="23"/>
  <c r="L931" i="23"/>
  <c r="I931" i="23"/>
  <c r="I928" i="23" s="1"/>
  <c r="H931" i="23"/>
  <c r="G931" i="23"/>
  <c r="G928" i="23" s="1"/>
  <c r="F931" i="23"/>
  <c r="E931" i="23"/>
  <c r="N930" i="23"/>
  <c r="K930" i="23"/>
  <c r="B930" i="23"/>
  <c r="N929" i="23"/>
  <c r="K929" i="23"/>
  <c r="B929" i="23"/>
  <c r="F928" i="23"/>
  <c r="E928" i="23"/>
  <c r="N927" i="23"/>
  <c r="B927" i="23"/>
  <c r="K927" i="23"/>
  <c r="N926" i="23"/>
  <c r="B926" i="23"/>
  <c r="K926" i="23"/>
  <c r="N925" i="23"/>
  <c r="B925" i="23"/>
  <c r="K925" i="23"/>
  <c r="N924" i="23"/>
  <c r="B924" i="23"/>
  <c r="K924" i="23"/>
  <c r="N923" i="23"/>
  <c r="B923" i="23"/>
  <c r="K923" i="23"/>
  <c r="N922" i="23"/>
  <c r="B922" i="23"/>
  <c r="K922" i="23"/>
  <c r="N921" i="23"/>
  <c r="B921" i="23"/>
  <c r="K921" i="23"/>
  <c r="N920" i="23"/>
  <c r="B920" i="23"/>
  <c r="K920" i="23"/>
  <c r="N919" i="23"/>
  <c r="B919" i="23"/>
  <c r="K919" i="23"/>
  <c r="N918" i="23"/>
  <c r="B918" i="23"/>
  <c r="K918" i="23"/>
  <c r="L917" i="23"/>
  <c r="M917" i="23" s="1"/>
  <c r="J917" i="23"/>
  <c r="I917" i="23"/>
  <c r="H917" i="23"/>
  <c r="H914" i="23" s="1"/>
  <c r="G917" i="23"/>
  <c r="G914" i="23" s="1"/>
  <c r="F917" i="23"/>
  <c r="F914" i="23" s="1"/>
  <c r="E917" i="23"/>
  <c r="E914" i="23" s="1"/>
  <c r="N916" i="23"/>
  <c r="K916" i="23"/>
  <c r="B916" i="23"/>
  <c r="N915" i="23"/>
  <c r="K915" i="23"/>
  <c r="B915" i="23"/>
  <c r="J914" i="23"/>
  <c r="I914" i="23"/>
  <c r="N913" i="23"/>
  <c r="B913" i="23"/>
  <c r="K913" i="23"/>
  <c r="N912" i="23"/>
  <c r="B912" i="23"/>
  <c r="K912" i="23"/>
  <c r="N911" i="23"/>
  <c r="B911" i="23"/>
  <c r="K911" i="23"/>
  <c r="N910" i="23"/>
  <c r="B910" i="23"/>
  <c r="K910" i="23"/>
  <c r="N909" i="23"/>
  <c r="B909" i="23"/>
  <c r="K909" i="23"/>
  <c r="N908" i="23"/>
  <c r="B908" i="23"/>
  <c r="K908" i="23"/>
  <c r="N907" i="23"/>
  <c r="B907" i="23"/>
  <c r="K907" i="23"/>
  <c r="N906" i="23"/>
  <c r="B906" i="23"/>
  <c r="K906" i="23"/>
  <c r="N905" i="23"/>
  <c r="B905" i="23"/>
  <c r="K905" i="23"/>
  <c r="N904" i="23"/>
  <c r="B904" i="23"/>
  <c r="K904" i="23"/>
  <c r="L903" i="23"/>
  <c r="J903" i="23"/>
  <c r="I903" i="23"/>
  <c r="H903" i="23"/>
  <c r="H900" i="23" s="1"/>
  <c r="G903" i="23"/>
  <c r="G900" i="23" s="1"/>
  <c r="F903" i="23"/>
  <c r="F900" i="23" s="1"/>
  <c r="E903" i="23"/>
  <c r="E900" i="23" s="1"/>
  <c r="N902" i="23"/>
  <c r="K902" i="23"/>
  <c r="B902" i="23"/>
  <c r="N901" i="23"/>
  <c r="K901" i="23"/>
  <c r="B901" i="23"/>
  <c r="J900" i="23"/>
  <c r="I900" i="23"/>
  <c r="N899" i="23"/>
  <c r="B899" i="23"/>
  <c r="K899" i="23"/>
  <c r="N898" i="23"/>
  <c r="B898" i="23"/>
  <c r="K898" i="23"/>
  <c r="N897" i="23"/>
  <c r="B897" i="23"/>
  <c r="K897" i="23"/>
  <c r="N896" i="23"/>
  <c r="B896" i="23"/>
  <c r="K896" i="23"/>
  <c r="N895" i="23"/>
  <c r="B895" i="23"/>
  <c r="K895" i="23"/>
  <c r="N894" i="23"/>
  <c r="B894" i="23"/>
  <c r="K894" i="23"/>
  <c r="N893" i="23"/>
  <c r="B893" i="23"/>
  <c r="K893" i="23"/>
  <c r="N892" i="23"/>
  <c r="B892" i="23"/>
  <c r="K892" i="23"/>
  <c r="N891" i="23"/>
  <c r="B891" i="23"/>
  <c r="K891" i="23"/>
  <c r="N890" i="23"/>
  <c r="B890" i="23"/>
  <c r="K890" i="23"/>
  <c r="L889" i="23"/>
  <c r="J889" i="23"/>
  <c r="I889" i="23"/>
  <c r="I886" i="23" s="1"/>
  <c r="H889" i="23"/>
  <c r="G889" i="23"/>
  <c r="F889" i="23"/>
  <c r="E889" i="23"/>
  <c r="E886" i="23" s="1"/>
  <c r="N888" i="23"/>
  <c r="K888" i="23"/>
  <c r="B888" i="23"/>
  <c r="N887" i="23"/>
  <c r="K887" i="23"/>
  <c r="B887" i="23"/>
  <c r="L885" i="23"/>
  <c r="J885" i="23"/>
  <c r="I885" i="23"/>
  <c r="H885" i="23"/>
  <c r="G885" i="23"/>
  <c r="F885" i="23"/>
  <c r="E885" i="23"/>
  <c r="L884" i="23"/>
  <c r="J884" i="23"/>
  <c r="I884" i="23"/>
  <c r="H884" i="23"/>
  <c r="G884" i="23"/>
  <c r="F884" i="23"/>
  <c r="E884" i="23"/>
  <c r="L883" i="23"/>
  <c r="J883" i="23"/>
  <c r="I883" i="23"/>
  <c r="H883" i="23"/>
  <c r="G883" i="23"/>
  <c r="F883" i="23"/>
  <c r="E883" i="23"/>
  <c r="L882" i="23"/>
  <c r="J882" i="23"/>
  <c r="I882" i="23"/>
  <c r="H882" i="23"/>
  <c r="G882" i="23"/>
  <c r="F882" i="23"/>
  <c r="E882" i="23"/>
  <c r="L881" i="23"/>
  <c r="J881" i="23"/>
  <c r="I881" i="23"/>
  <c r="H881" i="23"/>
  <c r="G881" i="23"/>
  <c r="F881" i="23"/>
  <c r="E881" i="23"/>
  <c r="L880" i="23"/>
  <c r="J880" i="23"/>
  <c r="I880" i="23"/>
  <c r="H880" i="23"/>
  <c r="G880" i="23"/>
  <c r="F880" i="23"/>
  <c r="E880" i="23"/>
  <c r="L879" i="23"/>
  <c r="J879" i="23"/>
  <c r="I879" i="23"/>
  <c r="H879" i="23"/>
  <c r="G879" i="23"/>
  <c r="F879" i="23"/>
  <c r="E879" i="23"/>
  <c r="L878" i="23"/>
  <c r="J878" i="23"/>
  <c r="I878" i="23"/>
  <c r="H878" i="23"/>
  <c r="G878" i="23"/>
  <c r="F878" i="23"/>
  <c r="E878" i="23"/>
  <c r="L877" i="23"/>
  <c r="J877" i="23"/>
  <c r="I877" i="23"/>
  <c r="H877" i="23"/>
  <c r="G877" i="23"/>
  <c r="F877" i="23"/>
  <c r="E877" i="23"/>
  <c r="L876" i="23"/>
  <c r="J876" i="23"/>
  <c r="I876" i="23"/>
  <c r="H876" i="23"/>
  <c r="G876" i="23"/>
  <c r="F876" i="23"/>
  <c r="E876" i="23"/>
  <c r="L874" i="23"/>
  <c r="J874" i="23"/>
  <c r="I874" i="23"/>
  <c r="H874" i="23"/>
  <c r="G874" i="23"/>
  <c r="F874" i="23"/>
  <c r="E874" i="23"/>
  <c r="L873" i="23"/>
  <c r="J873" i="23"/>
  <c r="I873" i="23"/>
  <c r="H873" i="23"/>
  <c r="G873" i="23"/>
  <c r="F873" i="23"/>
  <c r="E873" i="23"/>
  <c r="N871" i="23"/>
  <c r="B871" i="23"/>
  <c r="K871" i="23"/>
  <c r="N870" i="23"/>
  <c r="B870" i="23"/>
  <c r="K870" i="23"/>
  <c r="N869" i="23"/>
  <c r="B869" i="23"/>
  <c r="K869" i="23"/>
  <c r="N868" i="23"/>
  <c r="B868" i="23"/>
  <c r="K868" i="23"/>
  <c r="N867" i="23"/>
  <c r="B867" i="23"/>
  <c r="K867" i="23"/>
  <c r="N866" i="23"/>
  <c r="B866" i="23"/>
  <c r="K866" i="23"/>
  <c r="N865" i="23"/>
  <c r="B865" i="23"/>
  <c r="K865" i="23"/>
  <c r="N864" i="23"/>
  <c r="B864" i="23"/>
  <c r="K864" i="23"/>
  <c r="N863" i="23"/>
  <c r="B863" i="23"/>
  <c r="K863" i="23"/>
  <c r="N862" i="23"/>
  <c r="B862" i="23"/>
  <c r="K862" i="23"/>
  <c r="L861" i="23"/>
  <c r="J861" i="23"/>
  <c r="I861" i="23"/>
  <c r="H861" i="23"/>
  <c r="H858" i="23" s="1"/>
  <c r="G861" i="23"/>
  <c r="F861" i="23"/>
  <c r="F858" i="23" s="1"/>
  <c r="E861" i="23"/>
  <c r="N860" i="23"/>
  <c r="K860" i="23"/>
  <c r="B860" i="23"/>
  <c r="N859" i="23"/>
  <c r="K859" i="23"/>
  <c r="B859" i="23"/>
  <c r="N857" i="23"/>
  <c r="B857" i="23"/>
  <c r="K857" i="23"/>
  <c r="N856" i="23"/>
  <c r="B856" i="23"/>
  <c r="K856" i="23"/>
  <c r="N855" i="23"/>
  <c r="B855" i="23"/>
  <c r="K855" i="23"/>
  <c r="N854" i="23"/>
  <c r="B854" i="23"/>
  <c r="K854" i="23"/>
  <c r="N853" i="23"/>
  <c r="B853" i="23"/>
  <c r="K853" i="23"/>
  <c r="N852" i="23"/>
  <c r="B852" i="23"/>
  <c r="K852" i="23"/>
  <c r="N851" i="23"/>
  <c r="B851" i="23"/>
  <c r="K851" i="23"/>
  <c r="N850" i="23"/>
  <c r="B850" i="23"/>
  <c r="K850" i="23"/>
  <c r="N849" i="23"/>
  <c r="B849" i="23"/>
  <c r="K849" i="23"/>
  <c r="N848" i="23"/>
  <c r="B848" i="23"/>
  <c r="K848" i="23"/>
  <c r="L847" i="23"/>
  <c r="J847" i="23"/>
  <c r="I847" i="23"/>
  <c r="H847" i="23"/>
  <c r="H844" i="23" s="1"/>
  <c r="G847" i="23"/>
  <c r="G844" i="23" s="1"/>
  <c r="F847" i="23"/>
  <c r="F844" i="23" s="1"/>
  <c r="E847" i="23"/>
  <c r="N846" i="23"/>
  <c r="K846" i="23"/>
  <c r="B846" i="23"/>
  <c r="N845" i="23"/>
  <c r="K845" i="23"/>
  <c r="B845" i="23"/>
  <c r="N843" i="23"/>
  <c r="B843" i="23"/>
  <c r="K843" i="23"/>
  <c r="N842" i="23"/>
  <c r="B842" i="23"/>
  <c r="K842" i="23"/>
  <c r="N841" i="23"/>
  <c r="B841" i="23"/>
  <c r="K841" i="23"/>
  <c r="N840" i="23"/>
  <c r="B840" i="23"/>
  <c r="K840" i="23"/>
  <c r="N839" i="23"/>
  <c r="B839" i="23"/>
  <c r="K839" i="23"/>
  <c r="N838" i="23"/>
  <c r="B838" i="23"/>
  <c r="K838" i="23"/>
  <c r="N837" i="23"/>
  <c r="B837" i="23"/>
  <c r="K837" i="23"/>
  <c r="N836" i="23"/>
  <c r="B836" i="23"/>
  <c r="K836" i="23"/>
  <c r="N835" i="23"/>
  <c r="B835" i="23"/>
  <c r="K835" i="23"/>
  <c r="N834" i="23"/>
  <c r="B834" i="23"/>
  <c r="K834" i="23"/>
  <c r="L833" i="23"/>
  <c r="J833" i="23"/>
  <c r="I833" i="23"/>
  <c r="H833" i="23"/>
  <c r="H830" i="23" s="1"/>
  <c r="G833" i="23"/>
  <c r="G830" i="23" s="1"/>
  <c r="F833" i="23"/>
  <c r="E833" i="23"/>
  <c r="N832" i="23"/>
  <c r="K832" i="23"/>
  <c r="B832" i="23"/>
  <c r="N831" i="23"/>
  <c r="K831" i="23"/>
  <c r="B831" i="23"/>
  <c r="L829" i="23"/>
  <c r="J829" i="23"/>
  <c r="I829" i="23"/>
  <c r="H829" i="23"/>
  <c r="G829" i="23"/>
  <c r="F829" i="23"/>
  <c r="E829" i="23"/>
  <c r="L828" i="23"/>
  <c r="J828" i="23"/>
  <c r="I828" i="23"/>
  <c r="H828" i="23"/>
  <c r="G828" i="23"/>
  <c r="F828" i="23"/>
  <c r="E828" i="23"/>
  <c r="L827" i="23"/>
  <c r="J827" i="23"/>
  <c r="I827" i="23"/>
  <c r="H827" i="23"/>
  <c r="G827" i="23"/>
  <c r="F827" i="23"/>
  <c r="E827" i="23"/>
  <c r="L826" i="23"/>
  <c r="J826" i="23"/>
  <c r="I826" i="23"/>
  <c r="H826" i="23"/>
  <c r="G826" i="23"/>
  <c r="F826" i="23"/>
  <c r="E826" i="23"/>
  <c r="L825" i="23"/>
  <c r="J825" i="23"/>
  <c r="I825" i="23"/>
  <c r="H825" i="23"/>
  <c r="G825" i="23"/>
  <c r="F825" i="23"/>
  <c r="E825" i="23"/>
  <c r="L824" i="23"/>
  <c r="J824" i="23"/>
  <c r="I824" i="23"/>
  <c r="H824" i="23"/>
  <c r="G824" i="23"/>
  <c r="F824" i="23"/>
  <c r="E824" i="23"/>
  <c r="L823" i="23"/>
  <c r="J823" i="23"/>
  <c r="I823" i="23"/>
  <c r="H823" i="23"/>
  <c r="G823" i="23"/>
  <c r="F823" i="23"/>
  <c r="E823" i="23"/>
  <c r="L822" i="23"/>
  <c r="J822" i="23"/>
  <c r="I822" i="23"/>
  <c r="H822" i="23"/>
  <c r="G822" i="23"/>
  <c r="F822" i="23"/>
  <c r="E822" i="23"/>
  <c r="L821" i="23"/>
  <c r="J821" i="23"/>
  <c r="I821" i="23"/>
  <c r="H821" i="23"/>
  <c r="G821" i="23"/>
  <c r="F821" i="23"/>
  <c r="E821" i="23"/>
  <c r="L820" i="23"/>
  <c r="J820" i="23"/>
  <c r="I820" i="23"/>
  <c r="H820" i="23"/>
  <c r="G820" i="23"/>
  <c r="F820" i="23"/>
  <c r="E820" i="23"/>
  <c r="L818" i="23"/>
  <c r="J818" i="23"/>
  <c r="I818" i="23"/>
  <c r="H818" i="23"/>
  <c r="G818" i="23"/>
  <c r="F818" i="23"/>
  <c r="E818" i="23"/>
  <c r="L817" i="23"/>
  <c r="J817" i="23"/>
  <c r="I817" i="23"/>
  <c r="H817" i="23"/>
  <c r="G817" i="23"/>
  <c r="F817" i="23"/>
  <c r="E817" i="23"/>
  <c r="N815" i="23"/>
  <c r="B815" i="23"/>
  <c r="K815" i="23"/>
  <c r="N814" i="23"/>
  <c r="B814" i="23"/>
  <c r="K814" i="23"/>
  <c r="N813" i="23"/>
  <c r="B813" i="23"/>
  <c r="K813" i="23"/>
  <c r="N812" i="23"/>
  <c r="B812" i="23"/>
  <c r="K812" i="23"/>
  <c r="N811" i="23"/>
  <c r="B811" i="23"/>
  <c r="K811" i="23"/>
  <c r="N810" i="23"/>
  <c r="B810" i="23"/>
  <c r="K810" i="23"/>
  <c r="N809" i="23"/>
  <c r="B809" i="23"/>
  <c r="K809" i="23"/>
  <c r="N808" i="23"/>
  <c r="B808" i="23"/>
  <c r="K808" i="23"/>
  <c r="N807" i="23"/>
  <c r="B807" i="23"/>
  <c r="K807" i="23"/>
  <c r="N806" i="23"/>
  <c r="B806" i="23"/>
  <c r="K806" i="23"/>
  <c r="L805" i="23"/>
  <c r="J805" i="23"/>
  <c r="I805" i="23"/>
  <c r="H805" i="23"/>
  <c r="H802" i="23" s="1"/>
  <c r="G805" i="23"/>
  <c r="G802" i="23" s="1"/>
  <c r="F805" i="23"/>
  <c r="F802" i="23" s="1"/>
  <c r="E805" i="23"/>
  <c r="N804" i="23"/>
  <c r="K804" i="23"/>
  <c r="B804" i="23"/>
  <c r="N803" i="23"/>
  <c r="K803" i="23"/>
  <c r="B803" i="23"/>
  <c r="N801" i="23"/>
  <c r="B801" i="23"/>
  <c r="K801" i="23"/>
  <c r="N800" i="23"/>
  <c r="B800" i="23"/>
  <c r="K800" i="23"/>
  <c r="N799" i="23"/>
  <c r="B799" i="23"/>
  <c r="K799" i="23"/>
  <c r="N798" i="23"/>
  <c r="B798" i="23"/>
  <c r="K798" i="23"/>
  <c r="N797" i="23"/>
  <c r="B797" i="23"/>
  <c r="K797" i="23"/>
  <c r="N796" i="23"/>
  <c r="B796" i="23"/>
  <c r="K796" i="23"/>
  <c r="N795" i="23"/>
  <c r="B795" i="23"/>
  <c r="K795" i="23"/>
  <c r="N794" i="23"/>
  <c r="B794" i="23"/>
  <c r="K794" i="23"/>
  <c r="N793" i="23"/>
  <c r="B793" i="23"/>
  <c r="K793" i="23"/>
  <c r="N792" i="23"/>
  <c r="B792" i="23"/>
  <c r="K792" i="23"/>
  <c r="L791" i="23"/>
  <c r="J791" i="23"/>
  <c r="I791" i="23"/>
  <c r="H791" i="23"/>
  <c r="H788" i="23" s="1"/>
  <c r="G791" i="23"/>
  <c r="G788" i="23" s="1"/>
  <c r="F791" i="23"/>
  <c r="F788" i="23" s="1"/>
  <c r="E791" i="23"/>
  <c r="N790" i="23"/>
  <c r="K790" i="23"/>
  <c r="B790" i="23"/>
  <c r="N789" i="23"/>
  <c r="K789" i="23"/>
  <c r="B789" i="23"/>
  <c r="N787" i="23"/>
  <c r="B787" i="23"/>
  <c r="K787" i="23"/>
  <c r="N786" i="23"/>
  <c r="B786" i="23"/>
  <c r="K786" i="23"/>
  <c r="N785" i="23"/>
  <c r="B785" i="23"/>
  <c r="K785" i="23"/>
  <c r="N784" i="23"/>
  <c r="B784" i="23"/>
  <c r="K784" i="23"/>
  <c r="N783" i="23"/>
  <c r="B783" i="23"/>
  <c r="K783" i="23"/>
  <c r="N782" i="23"/>
  <c r="B782" i="23"/>
  <c r="K782" i="23"/>
  <c r="N781" i="23"/>
  <c r="B781" i="23"/>
  <c r="K781" i="23"/>
  <c r="N780" i="23"/>
  <c r="B780" i="23"/>
  <c r="K780" i="23"/>
  <c r="N779" i="23"/>
  <c r="B779" i="23"/>
  <c r="K779" i="23"/>
  <c r="N778" i="23"/>
  <c r="B778" i="23"/>
  <c r="K778" i="23"/>
  <c r="L777" i="23"/>
  <c r="J777" i="23"/>
  <c r="I777" i="23"/>
  <c r="H777" i="23"/>
  <c r="H774" i="23" s="1"/>
  <c r="G777" i="23"/>
  <c r="F777" i="23"/>
  <c r="F774" i="23" s="1"/>
  <c r="E777" i="23"/>
  <c r="N776" i="23"/>
  <c r="K776" i="23"/>
  <c r="B776" i="23"/>
  <c r="N775" i="23"/>
  <c r="K775" i="23"/>
  <c r="B775" i="23"/>
  <c r="J774" i="23"/>
  <c r="L773" i="23"/>
  <c r="J773" i="23"/>
  <c r="I773" i="23"/>
  <c r="H773" i="23"/>
  <c r="G773" i="23"/>
  <c r="F773" i="23"/>
  <c r="E773" i="23"/>
  <c r="L772" i="23"/>
  <c r="J772" i="23"/>
  <c r="I772" i="23"/>
  <c r="H772" i="23"/>
  <c r="G772" i="23"/>
  <c r="F772" i="23"/>
  <c r="E772" i="23"/>
  <c r="L771" i="23"/>
  <c r="J771" i="23"/>
  <c r="I771" i="23"/>
  <c r="H771" i="23"/>
  <c r="G771" i="23"/>
  <c r="F771" i="23"/>
  <c r="E771" i="23"/>
  <c r="L770" i="23"/>
  <c r="J770" i="23"/>
  <c r="I770" i="23"/>
  <c r="H770" i="23"/>
  <c r="G770" i="23"/>
  <c r="F770" i="23"/>
  <c r="E770" i="23"/>
  <c r="L769" i="23"/>
  <c r="J769" i="23"/>
  <c r="I769" i="23"/>
  <c r="H769" i="23"/>
  <c r="G769" i="23"/>
  <c r="F769" i="23"/>
  <c r="E769" i="23"/>
  <c r="L768" i="23"/>
  <c r="J768" i="23"/>
  <c r="I768" i="23"/>
  <c r="H768" i="23"/>
  <c r="G768" i="23"/>
  <c r="F768" i="23"/>
  <c r="E768" i="23"/>
  <c r="L767" i="23"/>
  <c r="J767" i="23"/>
  <c r="I767" i="23"/>
  <c r="H767" i="23"/>
  <c r="G767" i="23"/>
  <c r="F767" i="23"/>
  <c r="E767" i="23"/>
  <c r="L766" i="23"/>
  <c r="J766" i="23"/>
  <c r="I766" i="23"/>
  <c r="H766" i="23"/>
  <c r="G766" i="23"/>
  <c r="F766" i="23"/>
  <c r="E766" i="23"/>
  <c r="L765" i="23"/>
  <c r="J765" i="23"/>
  <c r="I765" i="23"/>
  <c r="H765" i="23"/>
  <c r="G765" i="23"/>
  <c r="F765" i="23"/>
  <c r="E765" i="23"/>
  <c r="L764" i="23"/>
  <c r="J764" i="23"/>
  <c r="I764" i="23"/>
  <c r="H764" i="23"/>
  <c r="G764" i="23"/>
  <c r="F764" i="23"/>
  <c r="E764" i="23"/>
  <c r="L762" i="23"/>
  <c r="J762" i="23"/>
  <c r="I762" i="23"/>
  <c r="H762" i="23"/>
  <c r="G762" i="23"/>
  <c r="F762" i="23"/>
  <c r="E762" i="23"/>
  <c r="L761" i="23"/>
  <c r="J761" i="23"/>
  <c r="I761" i="23"/>
  <c r="H761" i="23"/>
  <c r="G761" i="23"/>
  <c r="F761" i="23"/>
  <c r="E761" i="23"/>
  <c r="N759" i="23"/>
  <c r="B759" i="23"/>
  <c r="K759" i="23"/>
  <c r="N758" i="23"/>
  <c r="B758" i="23"/>
  <c r="K758" i="23"/>
  <c r="N757" i="23"/>
  <c r="B757" i="23"/>
  <c r="K757" i="23"/>
  <c r="N756" i="23"/>
  <c r="B756" i="23"/>
  <c r="K756" i="23"/>
  <c r="N755" i="23"/>
  <c r="B755" i="23"/>
  <c r="K755" i="23"/>
  <c r="N754" i="23"/>
  <c r="B754" i="23"/>
  <c r="K754" i="23"/>
  <c r="N753" i="23"/>
  <c r="B753" i="23"/>
  <c r="K753" i="23"/>
  <c r="N752" i="23"/>
  <c r="B752" i="23"/>
  <c r="K752" i="23"/>
  <c r="N751" i="23"/>
  <c r="B751" i="23"/>
  <c r="K751" i="23"/>
  <c r="N750" i="23"/>
  <c r="B750" i="23"/>
  <c r="K750" i="23"/>
  <c r="L749" i="23"/>
  <c r="J749" i="23"/>
  <c r="I749" i="23"/>
  <c r="H749" i="23"/>
  <c r="H746" i="23" s="1"/>
  <c r="G749" i="23"/>
  <c r="G746" i="23" s="1"/>
  <c r="F749" i="23"/>
  <c r="F746" i="23" s="1"/>
  <c r="E749" i="23"/>
  <c r="N748" i="23"/>
  <c r="K748" i="23"/>
  <c r="B748" i="23"/>
  <c r="N747" i="23"/>
  <c r="K747" i="23"/>
  <c r="B747" i="23"/>
  <c r="J746" i="23"/>
  <c r="N745" i="23"/>
  <c r="B745" i="23"/>
  <c r="K745" i="23"/>
  <c r="N744" i="23"/>
  <c r="B744" i="23"/>
  <c r="K744" i="23"/>
  <c r="N743" i="23"/>
  <c r="B743" i="23"/>
  <c r="K743" i="23"/>
  <c r="N742" i="23"/>
  <c r="B742" i="23"/>
  <c r="K742" i="23"/>
  <c r="N741" i="23"/>
  <c r="B741" i="23"/>
  <c r="K741" i="23"/>
  <c r="N740" i="23"/>
  <c r="B740" i="23"/>
  <c r="K740" i="23"/>
  <c r="N739" i="23"/>
  <c r="B739" i="23"/>
  <c r="K739" i="23"/>
  <c r="N738" i="23"/>
  <c r="B738" i="23"/>
  <c r="K738" i="23"/>
  <c r="N737" i="23"/>
  <c r="B737" i="23"/>
  <c r="K737" i="23"/>
  <c r="N736" i="23"/>
  <c r="B736" i="23"/>
  <c r="K736" i="23"/>
  <c r="L735" i="23"/>
  <c r="J735" i="23"/>
  <c r="I735" i="23"/>
  <c r="H735" i="23"/>
  <c r="G735" i="23"/>
  <c r="F735" i="23"/>
  <c r="F732" i="23" s="1"/>
  <c r="F718" i="23" s="1"/>
  <c r="E735" i="23"/>
  <c r="N734" i="23"/>
  <c r="K734" i="23"/>
  <c r="B734" i="23"/>
  <c r="N733" i="23"/>
  <c r="K733" i="23"/>
  <c r="B733" i="23"/>
  <c r="L731" i="23"/>
  <c r="J731" i="23"/>
  <c r="I731" i="23"/>
  <c r="H731" i="23"/>
  <c r="G731" i="23"/>
  <c r="F731" i="23"/>
  <c r="E731" i="23"/>
  <c r="L730" i="23"/>
  <c r="J730" i="23"/>
  <c r="I730" i="23"/>
  <c r="H730" i="23"/>
  <c r="G730" i="23"/>
  <c r="F730" i="23"/>
  <c r="E730" i="23"/>
  <c r="L729" i="23"/>
  <c r="J729" i="23"/>
  <c r="I729" i="23"/>
  <c r="H729" i="23"/>
  <c r="G729" i="23"/>
  <c r="F729" i="23"/>
  <c r="E729" i="23"/>
  <c r="L728" i="23"/>
  <c r="J728" i="23"/>
  <c r="I728" i="23"/>
  <c r="H728" i="23"/>
  <c r="G728" i="23"/>
  <c r="F728" i="23"/>
  <c r="E728" i="23"/>
  <c r="L727" i="23"/>
  <c r="J727" i="23"/>
  <c r="I727" i="23"/>
  <c r="H727" i="23"/>
  <c r="G727" i="23"/>
  <c r="F727" i="23"/>
  <c r="E727" i="23"/>
  <c r="L726" i="23"/>
  <c r="J726" i="23"/>
  <c r="I726" i="23"/>
  <c r="H726" i="23"/>
  <c r="G726" i="23"/>
  <c r="F726" i="23"/>
  <c r="E726" i="23"/>
  <c r="L725" i="23"/>
  <c r="J725" i="23"/>
  <c r="I725" i="23"/>
  <c r="H725" i="23"/>
  <c r="G725" i="23"/>
  <c r="F725" i="23"/>
  <c r="E725" i="23"/>
  <c r="L724" i="23"/>
  <c r="J724" i="23"/>
  <c r="I724" i="23"/>
  <c r="H724" i="23"/>
  <c r="G724" i="23"/>
  <c r="F724" i="23"/>
  <c r="E724" i="23"/>
  <c r="L723" i="23"/>
  <c r="J723" i="23"/>
  <c r="I723" i="23"/>
  <c r="H723" i="23"/>
  <c r="G723" i="23"/>
  <c r="F723" i="23"/>
  <c r="E723" i="23"/>
  <c r="L722" i="23"/>
  <c r="M722" i="23" s="1"/>
  <c r="J722" i="23"/>
  <c r="I722" i="23"/>
  <c r="H722" i="23"/>
  <c r="G722" i="23"/>
  <c r="F722" i="23"/>
  <c r="E722" i="23"/>
  <c r="L720" i="23"/>
  <c r="J720" i="23"/>
  <c r="I720" i="23"/>
  <c r="H720" i="23"/>
  <c r="G720" i="23"/>
  <c r="F720" i="23"/>
  <c r="E720" i="23"/>
  <c r="L719" i="23"/>
  <c r="J719" i="23"/>
  <c r="I719" i="23"/>
  <c r="H719" i="23"/>
  <c r="G719" i="23"/>
  <c r="F719" i="23"/>
  <c r="E719" i="23"/>
  <c r="N717" i="23"/>
  <c r="B717" i="23"/>
  <c r="K717" i="23"/>
  <c r="N716" i="23"/>
  <c r="B716" i="23"/>
  <c r="K716" i="23"/>
  <c r="N715" i="23"/>
  <c r="B715" i="23"/>
  <c r="K715" i="23"/>
  <c r="N714" i="23"/>
  <c r="B714" i="23"/>
  <c r="K714" i="23"/>
  <c r="N713" i="23"/>
  <c r="B713" i="23"/>
  <c r="K713" i="23"/>
  <c r="N712" i="23"/>
  <c r="B712" i="23"/>
  <c r="K712" i="23"/>
  <c r="N711" i="23"/>
  <c r="B711" i="23"/>
  <c r="K711" i="23"/>
  <c r="N710" i="23"/>
  <c r="B710" i="23"/>
  <c r="K710" i="23"/>
  <c r="N709" i="23"/>
  <c r="B709" i="23"/>
  <c r="K709" i="23"/>
  <c r="N708" i="23"/>
  <c r="B708" i="23"/>
  <c r="K708" i="23"/>
  <c r="L707" i="23"/>
  <c r="J707" i="23"/>
  <c r="J704" i="23" s="1"/>
  <c r="I707" i="23"/>
  <c r="I704" i="23" s="1"/>
  <c r="H707" i="23"/>
  <c r="H704" i="23" s="1"/>
  <c r="G707" i="23"/>
  <c r="G704" i="23" s="1"/>
  <c r="F707" i="23"/>
  <c r="E707" i="23"/>
  <c r="N706" i="23"/>
  <c r="K706" i="23"/>
  <c r="B706" i="23"/>
  <c r="N705" i="23"/>
  <c r="K705" i="23"/>
  <c r="B705" i="23"/>
  <c r="F704" i="23"/>
  <c r="N703" i="23"/>
  <c r="B703" i="23"/>
  <c r="K703" i="23"/>
  <c r="N702" i="23"/>
  <c r="B702" i="23"/>
  <c r="K702" i="23"/>
  <c r="N701" i="23"/>
  <c r="B701" i="23"/>
  <c r="K701" i="23"/>
  <c r="N700" i="23"/>
  <c r="B700" i="23"/>
  <c r="K700" i="23"/>
  <c r="N699" i="23"/>
  <c r="B699" i="23"/>
  <c r="K699" i="23"/>
  <c r="N698" i="23"/>
  <c r="B698" i="23"/>
  <c r="K698" i="23"/>
  <c r="N697" i="23"/>
  <c r="B697" i="23"/>
  <c r="K697" i="23"/>
  <c r="N696" i="23"/>
  <c r="B696" i="23"/>
  <c r="K696" i="23"/>
  <c r="N695" i="23"/>
  <c r="B695" i="23"/>
  <c r="K695" i="23"/>
  <c r="N694" i="23"/>
  <c r="B694" i="23"/>
  <c r="K694" i="23"/>
  <c r="L693" i="23"/>
  <c r="J693" i="23"/>
  <c r="I693" i="23"/>
  <c r="I690" i="23" s="1"/>
  <c r="H693" i="23"/>
  <c r="H690" i="23" s="1"/>
  <c r="G693" i="23"/>
  <c r="G690" i="23" s="1"/>
  <c r="F693" i="23"/>
  <c r="F690" i="23" s="1"/>
  <c r="E693" i="23"/>
  <c r="N692" i="23"/>
  <c r="K692" i="23"/>
  <c r="B692" i="23"/>
  <c r="N691" i="23"/>
  <c r="K691" i="23"/>
  <c r="B691" i="23"/>
  <c r="J690" i="23"/>
  <c r="N689" i="23"/>
  <c r="B689" i="23"/>
  <c r="K689" i="23"/>
  <c r="N688" i="23"/>
  <c r="B688" i="23"/>
  <c r="K688" i="23"/>
  <c r="N687" i="23"/>
  <c r="B687" i="23"/>
  <c r="K687" i="23"/>
  <c r="N686" i="23"/>
  <c r="B686" i="23"/>
  <c r="K686" i="23"/>
  <c r="N685" i="23"/>
  <c r="B685" i="23"/>
  <c r="K685" i="23"/>
  <c r="N684" i="23"/>
  <c r="B684" i="23"/>
  <c r="K684" i="23"/>
  <c r="N683" i="23"/>
  <c r="B683" i="23"/>
  <c r="K683" i="23"/>
  <c r="N682" i="23"/>
  <c r="B682" i="23"/>
  <c r="K682" i="23"/>
  <c r="N681" i="23"/>
  <c r="B681" i="23"/>
  <c r="K681" i="23"/>
  <c r="N680" i="23"/>
  <c r="B680" i="23"/>
  <c r="K680" i="23"/>
  <c r="L679" i="23"/>
  <c r="J679" i="23"/>
  <c r="I679" i="23"/>
  <c r="I676" i="23" s="1"/>
  <c r="H679" i="23"/>
  <c r="H676" i="23" s="1"/>
  <c r="G679" i="23"/>
  <c r="G676" i="23" s="1"/>
  <c r="F679" i="23"/>
  <c r="F676" i="23" s="1"/>
  <c r="E679" i="23"/>
  <c r="N678" i="23"/>
  <c r="K678" i="23"/>
  <c r="B678" i="23"/>
  <c r="N677" i="23"/>
  <c r="K677" i="23"/>
  <c r="B677" i="23"/>
  <c r="N675" i="23"/>
  <c r="B675" i="23"/>
  <c r="K675" i="23"/>
  <c r="N674" i="23"/>
  <c r="B674" i="23"/>
  <c r="K674" i="23"/>
  <c r="N673" i="23"/>
  <c r="B673" i="23"/>
  <c r="K673" i="23"/>
  <c r="N672" i="23"/>
  <c r="B672" i="23"/>
  <c r="K672" i="23"/>
  <c r="N671" i="23"/>
  <c r="B671" i="23"/>
  <c r="K671" i="23"/>
  <c r="N670" i="23"/>
  <c r="B670" i="23"/>
  <c r="K670" i="23"/>
  <c r="N669" i="23"/>
  <c r="B669" i="23"/>
  <c r="K669" i="23"/>
  <c r="N668" i="23"/>
  <c r="B668" i="23"/>
  <c r="K668" i="23"/>
  <c r="N667" i="23"/>
  <c r="B667" i="23"/>
  <c r="K667" i="23"/>
  <c r="N666" i="23"/>
  <c r="B666" i="23"/>
  <c r="K666" i="23"/>
  <c r="L665" i="23"/>
  <c r="J665" i="23"/>
  <c r="J662" i="23" s="1"/>
  <c r="I665" i="23"/>
  <c r="I662" i="23" s="1"/>
  <c r="H665" i="23"/>
  <c r="H662" i="23" s="1"/>
  <c r="G665" i="23"/>
  <c r="F665" i="23"/>
  <c r="F662" i="23" s="1"/>
  <c r="E665" i="23"/>
  <c r="N664" i="23"/>
  <c r="K664" i="23"/>
  <c r="B664" i="23"/>
  <c r="N663" i="23"/>
  <c r="K663" i="23"/>
  <c r="B663" i="23"/>
  <c r="N661" i="23"/>
  <c r="B661" i="23"/>
  <c r="K661" i="23"/>
  <c r="N660" i="23"/>
  <c r="B660" i="23"/>
  <c r="K660" i="23"/>
  <c r="N659" i="23"/>
  <c r="B659" i="23"/>
  <c r="K659" i="23"/>
  <c r="N658" i="23"/>
  <c r="B658" i="23"/>
  <c r="K658" i="23"/>
  <c r="N657" i="23"/>
  <c r="B657" i="23"/>
  <c r="K657" i="23"/>
  <c r="N656" i="23"/>
  <c r="B656" i="23"/>
  <c r="K656" i="23"/>
  <c r="N655" i="23"/>
  <c r="B655" i="23"/>
  <c r="K655" i="23"/>
  <c r="N654" i="23"/>
  <c r="B654" i="23"/>
  <c r="K654" i="23"/>
  <c r="N653" i="23"/>
  <c r="B653" i="23"/>
  <c r="K653" i="23"/>
  <c r="N652" i="23"/>
  <c r="B652" i="23"/>
  <c r="K652" i="23"/>
  <c r="L651" i="23"/>
  <c r="J651" i="23"/>
  <c r="I651" i="23"/>
  <c r="I648" i="23" s="1"/>
  <c r="H651" i="23"/>
  <c r="H648" i="23" s="1"/>
  <c r="G651" i="23"/>
  <c r="G648" i="23" s="1"/>
  <c r="F651" i="23"/>
  <c r="F648" i="23" s="1"/>
  <c r="E651" i="23"/>
  <c r="N650" i="23"/>
  <c r="K650" i="23"/>
  <c r="B650" i="23"/>
  <c r="N649" i="23"/>
  <c r="K649" i="23"/>
  <c r="B649" i="23"/>
  <c r="N647" i="23"/>
  <c r="B647" i="23"/>
  <c r="K647" i="23"/>
  <c r="N646" i="23"/>
  <c r="B646" i="23"/>
  <c r="K646" i="23"/>
  <c r="N645" i="23"/>
  <c r="B645" i="23"/>
  <c r="K645" i="23"/>
  <c r="N644" i="23"/>
  <c r="B644" i="23"/>
  <c r="K644" i="23"/>
  <c r="N643" i="23"/>
  <c r="B643" i="23"/>
  <c r="K643" i="23"/>
  <c r="N642" i="23"/>
  <c r="B642" i="23"/>
  <c r="K642" i="23"/>
  <c r="N641" i="23"/>
  <c r="B641" i="23"/>
  <c r="K641" i="23"/>
  <c r="N640" i="23"/>
  <c r="B640" i="23"/>
  <c r="K640" i="23"/>
  <c r="N639" i="23"/>
  <c r="B639" i="23"/>
  <c r="K639" i="23"/>
  <c r="N638" i="23"/>
  <c r="B638" i="23"/>
  <c r="K638" i="23"/>
  <c r="N636" i="23"/>
  <c r="K636" i="23"/>
  <c r="B636" i="23"/>
  <c r="N635" i="23"/>
  <c r="K635" i="23"/>
  <c r="B635" i="23"/>
  <c r="N633" i="23"/>
  <c r="B633" i="23"/>
  <c r="K633" i="23"/>
  <c r="N632" i="23"/>
  <c r="B632" i="23"/>
  <c r="K632" i="23"/>
  <c r="N631" i="23"/>
  <c r="B631" i="23"/>
  <c r="K631" i="23"/>
  <c r="N630" i="23"/>
  <c r="B630" i="23"/>
  <c r="K630" i="23"/>
  <c r="N629" i="23"/>
  <c r="B629" i="23"/>
  <c r="K629" i="23"/>
  <c r="N628" i="23"/>
  <c r="B628" i="23"/>
  <c r="K628" i="23"/>
  <c r="N627" i="23"/>
  <c r="B627" i="23"/>
  <c r="K627" i="23"/>
  <c r="N626" i="23"/>
  <c r="B626" i="23"/>
  <c r="K626" i="23"/>
  <c r="N625" i="23"/>
  <c r="B625" i="23"/>
  <c r="K625" i="23"/>
  <c r="N624" i="23"/>
  <c r="B624" i="23"/>
  <c r="K624" i="23"/>
  <c r="L623" i="23"/>
  <c r="J623" i="23"/>
  <c r="J620" i="23" s="1"/>
  <c r="I623" i="23"/>
  <c r="H623" i="23"/>
  <c r="H620" i="23" s="1"/>
  <c r="G623" i="23"/>
  <c r="F623" i="23"/>
  <c r="F620" i="23" s="1"/>
  <c r="E623" i="23"/>
  <c r="E620" i="23" s="1"/>
  <c r="N622" i="23"/>
  <c r="B622" i="23"/>
  <c r="K622" i="23"/>
  <c r="N621" i="23"/>
  <c r="K621" i="23"/>
  <c r="B621" i="23"/>
  <c r="N605" i="23"/>
  <c r="K605" i="23"/>
  <c r="B605" i="23"/>
  <c r="N604" i="23"/>
  <c r="K604" i="23"/>
  <c r="B604" i="23"/>
  <c r="N603" i="23"/>
  <c r="K603" i="23"/>
  <c r="B603" i="23"/>
  <c r="N602" i="23"/>
  <c r="K602" i="23"/>
  <c r="B602" i="23"/>
  <c r="N601" i="23"/>
  <c r="B601" i="23"/>
  <c r="K601" i="23"/>
  <c r="N600" i="23"/>
  <c r="K600" i="23"/>
  <c r="B600" i="23"/>
  <c r="N599" i="23"/>
  <c r="K599" i="23"/>
  <c r="B599" i="23"/>
  <c r="N598" i="23"/>
  <c r="K598" i="23"/>
  <c r="B598" i="23"/>
  <c r="N597" i="23"/>
  <c r="K597" i="23"/>
  <c r="B597" i="23"/>
  <c r="N596" i="23"/>
  <c r="K596" i="23"/>
  <c r="B596" i="23"/>
  <c r="L595" i="23"/>
  <c r="J595" i="23"/>
  <c r="J592" i="23" s="1"/>
  <c r="I595" i="23"/>
  <c r="H595" i="23"/>
  <c r="H592" i="23" s="1"/>
  <c r="G595" i="23"/>
  <c r="G592" i="23" s="1"/>
  <c r="F595" i="23"/>
  <c r="F592" i="23" s="1"/>
  <c r="E595" i="23"/>
  <c r="N594" i="23"/>
  <c r="K594" i="23"/>
  <c r="B594" i="23"/>
  <c r="N593" i="23"/>
  <c r="K593" i="23"/>
  <c r="B593" i="23"/>
  <c r="N591" i="23"/>
  <c r="K591" i="23"/>
  <c r="B591" i="23"/>
  <c r="N590" i="23"/>
  <c r="K590" i="23"/>
  <c r="B590" i="23"/>
  <c r="N589" i="23"/>
  <c r="K589" i="23"/>
  <c r="B589" i="23"/>
  <c r="N588" i="23"/>
  <c r="K588" i="23"/>
  <c r="B588" i="23"/>
  <c r="N587" i="23"/>
  <c r="B587" i="23"/>
  <c r="K587" i="23"/>
  <c r="N586" i="23"/>
  <c r="K586" i="23"/>
  <c r="B586" i="23"/>
  <c r="N585" i="23"/>
  <c r="K585" i="23"/>
  <c r="B585" i="23"/>
  <c r="N584" i="23"/>
  <c r="K584" i="23"/>
  <c r="B584" i="23"/>
  <c r="N583" i="23"/>
  <c r="K583" i="23"/>
  <c r="B583" i="23"/>
  <c r="N582" i="23"/>
  <c r="K582" i="23"/>
  <c r="B582" i="23"/>
  <c r="L581" i="23"/>
  <c r="J581" i="23"/>
  <c r="J578" i="23" s="1"/>
  <c r="I581" i="23"/>
  <c r="I578" i="23" s="1"/>
  <c r="H581" i="23"/>
  <c r="H578" i="23" s="1"/>
  <c r="G581" i="23"/>
  <c r="G578" i="23" s="1"/>
  <c r="F581" i="23"/>
  <c r="F578" i="23" s="1"/>
  <c r="E581" i="23"/>
  <c r="E578" i="23" s="1"/>
  <c r="N580" i="23"/>
  <c r="K580" i="23"/>
  <c r="B580" i="23"/>
  <c r="N579" i="23"/>
  <c r="K579" i="23"/>
  <c r="B579" i="23"/>
  <c r="N577" i="23"/>
  <c r="B577" i="23"/>
  <c r="K577" i="23"/>
  <c r="N576" i="23"/>
  <c r="B576" i="23"/>
  <c r="K576" i="23"/>
  <c r="N575" i="23"/>
  <c r="B575" i="23"/>
  <c r="K575" i="23"/>
  <c r="N574" i="23"/>
  <c r="B574" i="23"/>
  <c r="K574" i="23"/>
  <c r="N573" i="23"/>
  <c r="B573" i="23"/>
  <c r="K573" i="23"/>
  <c r="N572" i="23"/>
  <c r="K572" i="23"/>
  <c r="B572" i="23"/>
  <c r="N571" i="23"/>
  <c r="K571" i="23"/>
  <c r="B571" i="23"/>
  <c r="N570" i="23"/>
  <c r="K570" i="23"/>
  <c r="B570" i="23"/>
  <c r="N569" i="23"/>
  <c r="K569" i="23"/>
  <c r="B569" i="23"/>
  <c r="N568" i="23"/>
  <c r="K568" i="23"/>
  <c r="B568" i="23"/>
  <c r="L567" i="23"/>
  <c r="J567" i="23"/>
  <c r="J564" i="23" s="1"/>
  <c r="I567" i="23"/>
  <c r="I564" i="23" s="1"/>
  <c r="H567" i="23"/>
  <c r="G567" i="23"/>
  <c r="G564" i="23" s="1"/>
  <c r="F567" i="23"/>
  <c r="F564" i="23" s="1"/>
  <c r="E567" i="23"/>
  <c r="N566" i="23"/>
  <c r="K566" i="23"/>
  <c r="B566" i="23"/>
  <c r="N565" i="23"/>
  <c r="K565" i="23"/>
  <c r="B565" i="23"/>
  <c r="H564" i="23"/>
  <c r="N563" i="23"/>
  <c r="K563" i="23"/>
  <c r="B563" i="23"/>
  <c r="N562" i="23"/>
  <c r="K562" i="23"/>
  <c r="B562" i="23"/>
  <c r="N561" i="23"/>
  <c r="K561" i="23"/>
  <c r="B561" i="23"/>
  <c r="N560" i="23"/>
  <c r="K560" i="23"/>
  <c r="B560" i="23"/>
  <c r="N559" i="23"/>
  <c r="B559" i="23"/>
  <c r="K559" i="23"/>
  <c r="N558" i="23"/>
  <c r="K558" i="23"/>
  <c r="B558" i="23"/>
  <c r="N557" i="23"/>
  <c r="K557" i="23"/>
  <c r="B557" i="23"/>
  <c r="N556" i="23"/>
  <c r="K556" i="23"/>
  <c r="B556" i="23"/>
  <c r="N555" i="23"/>
  <c r="K555" i="23"/>
  <c r="B555" i="23"/>
  <c r="N554" i="23"/>
  <c r="K554" i="23"/>
  <c r="B554" i="23"/>
  <c r="L553" i="23"/>
  <c r="J553" i="23"/>
  <c r="I553" i="23"/>
  <c r="I550" i="23" s="1"/>
  <c r="H553" i="23"/>
  <c r="H550" i="23" s="1"/>
  <c r="G553" i="23"/>
  <c r="G550" i="23" s="1"/>
  <c r="F553" i="23"/>
  <c r="E553" i="23"/>
  <c r="E550" i="23" s="1"/>
  <c r="N552" i="23"/>
  <c r="K552" i="23"/>
  <c r="B552" i="23"/>
  <c r="N551" i="23"/>
  <c r="K551" i="23"/>
  <c r="B551" i="23"/>
  <c r="N549" i="23"/>
  <c r="K549" i="23"/>
  <c r="B549" i="23"/>
  <c r="N548" i="23"/>
  <c r="K548" i="23"/>
  <c r="B548" i="23"/>
  <c r="N547" i="23"/>
  <c r="K547" i="23"/>
  <c r="B547" i="23"/>
  <c r="N546" i="23"/>
  <c r="K546" i="23"/>
  <c r="B546" i="23"/>
  <c r="N545" i="23"/>
  <c r="B545" i="23"/>
  <c r="K545" i="23"/>
  <c r="N544" i="23"/>
  <c r="B544" i="23"/>
  <c r="K544" i="23"/>
  <c r="N543" i="23"/>
  <c r="B543" i="23"/>
  <c r="K543" i="23"/>
  <c r="N542" i="23"/>
  <c r="B542" i="23"/>
  <c r="K542" i="23"/>
  <c r="N541" i="23"/>
  <c r="B541" i="23"/>
  <c r="K541" i="23"/>
  <c r="N540" i="23"/>
  <c r="K540" i="23"/>
  <c r="B540" i="23"/>
  <c r="L539" i="23"/>
  <c r="J539" i="23"/>
  <c r="I539" i="23"/>
  <c r="I536" i="23" s="1"/>
  <c r="H539" i="23"/>
  <c r="H536" i="23" s="1"/>
  <c r="G539" i="23"/>
  <c r="G536" i="23" s="1"/>
  <c r="F539" i="23"/>
  <c r="F536" i="23" s="1"/>
  <c r="E539" i="23"/>
  <c r="N538" i="23"/>
  <c r="K538" i="23"/>
  <c r="B538" i="23"/>
  <c r="N537" i="23"/>
  <c r="K537" i="23"/>
  <c r="B537" i="23"/>
  <c r="J536" i="23"/>
  <c r="N535" i="23"/>
  <c r="K535" i="23"/>
  <c r="B535" i="23"/>
  <c r="N534" i="23"/>
  <c r="K534" i="23"/>
  <c r="B534" i="23"/>
  <c r="N533" i="23"/>
  <c r="K533" i="23"/>
  <c r="B533" i="23"/>
  <c r="N532" i="23"/>
  <c r="K532" i="23"/>
  <c r="B532" i="23"/>
  <c r="N531" i="23"/>
  <c r="B531" i="23"/>
  <c r="K531" i="23"/>
  <c r="N530" i="23"/>
  <c r="K530" i="23"/>
  <c r="B530" i="23"/>
  <c r="N529" i="23"/>
  <c r="K529" i="23"/>
  <c r="B529" i="23"/>
  <c r="N528" i="23"/>
  <c r="K528" i="23"/>
  <c r="B528" i="23"/>
  <c r="N527" i="23"/>
  <c r="K527" i="23"/>
  <c r="B527" i="23"/>
  <c r="N526" i="23"/>
  <c r="K526" i="23"/>
  <c r="B526" i="23"/>
  <c r="L525" i="23"/>
  <c r="J525" i="23"/>
  <c r="I525" i="23"/>
  <c r="H525" i="23"/>
  <c r="H522" i="23" s="1"/>
  <c r="G525" i="23"/>
  <c r="G522" i="23" s="1"/>
  <c r="F525" i="23"/>
  <c r="F522" i="23" s="1"/>
  <c r="E525" i="23"/>
  <c r="E522" i="23" s="1"/>
  <c r="N524" i="23"/>
  <c r="K524" i="23"/>
  <c r="B524" i="23"/>
  <c r="N523" i="23"/>
  <c r="K523" i="23"/>
  <c r="B523" i="23"/>
  <c r="J522" i="23"/>
  <c r="I522" i="23"/>
  <c r="N521" i="23"/>
  <c r="K521" i="23"/>
  <c r="B521" i="23"/>
  <c r="N520" i="23"/>
  <c r="K520" i="23"/>
  <c r="B520" i="23"/>
  <c r="N519" i="23"/>
  <c r="K519" i="23"/>
  <c r="B519" i="23"/>
  <c r="N518" i="23"/>
  <c r="K518" i="23"/>
  <c r="B518" i="23"/>
  <c r="N517" i="23"/>
  <c r="B517" i="23"/>
  <c r="K517" i="23"/>
  <c r="N516" i="23"/>
  <c r="K516" i="23"/>
  <c r="B516" i="23"/>
  <c r="N515" i="23"/>
  <c r="K515" i="23"/>
  <c r="B515" i="23"/>
  <c r="N514" i="23"/>
  <c r="K514" i="23"/>
  <c r="B514" i="23"/>
  <c r="N513" i="23"/>
  <c r="K513" i="23"/>
  <c r="B513" i="23"/>
  <c r="N512" i="23"/>
  <c r="K512" i="23"/>
  <c r="B512" i="23"/>
  <c r="L511" i="23"/>
  <c r="J511" i="23"/>
  <c r="I511" i="23"/>
  <c r="I508" i="23" s="1"/>
  <c r="H511" i="23"/>
  <c r="H508" i="23" s="1"/>
  <c r="G511" i="23"/>
  <c r="F511" i="23"/>
  <c r="F508" i="23" s="1"/>
  <c r="E511" i="23"/>
  <c r="N510" i="23"/>
  <c r="K510" i="23"/>
  <c r="B510" i="23"/>
  <c r="N509" i="23"/>
  <c r="K509" i="23"/>
  <c r="B509" i="23"/>
  <c r="E508" i="23"/>
  <c r="N507" i="23"/>
  <c r="K507" i="23"/>
  <c r="B507" i="23"/>
  <c r="N506" i="23"/>
  <c r="K506" i="23"/>
  <c r="B506" i="23"/>
  <c r="N505" i="23"/>
  <c r="K505" i="23"/>
  <c r="B505" i="23"/>
  <c r="N504" i="23"/>
  <c r="K504" i="23"/>
  <c r="B504" i="23"/>
  <c r="N503" i="23"/>
  <c r="B503" i="23"/>
  <c r="K503" i="23"/>
  <c r="N502" i="23"/>
  <c r="K502" i="23"/>
  <c r="B502" i="23"/>
  <c r="N501" i="23"/>
  <c r="K501" i="23"/>
  <c r="B501" i="23"/>
  <c r="N500" i="23"/>
  <c r="K500" i="23"/>
  <c r="B500" i="23"/>
  <c r="N499" i="23"/>
  <c r="K499" i="23"/>
  <c r="B499" i="23"/>
  <c r="N498" i="23"/>
  <c r="K498" i="23"/>
  <c r="B498" i="23"/>
  <c r="L497" i="23"/>
  <c r="J497" i="23"/>
  <c r="I497" i="23"/>
  <c r="H497" i="23"/>
  <c r="H494" i="23" s="1"/>
  <c r="G497" i="23"/>
  <c r="G494" i="23" s="1"/>
  <c r="F497" i="23"/>
  <c r="E497" i="23"/>
  <c r="N496" i="23"/>
  <c r="K496" i="23"/>
  <c r="B496" i="23"/>
  <c r="N495" i="23"/>
  <c r="K495" i="23"/>
  <c r="B495" i="23"/>
  <c r="I494" i="23"/>
  <c r="E494" i="23"/>
  <c r="N493" i="23"/>
  <c r="K493" i="23"/>
  <c r="B493" i="23"/>
  <c r="N492" i="23"/>
  <c r="K492" i="23"/>
  <c r="B492" i="23"/>
  <c r="N491" i="23"/>
  <c r="K491" i="23"/>
  <c r="B491" i="23"/>
  <c r="N490" i="23"/>
  <c r="K490" i="23"/>
  <c r="B490" i="23"/>
  <c r="N489" i="23"/>
  <c r="B489" i="23"/>
  <c r="K489" i="23"/>
  <c r="N488" i="23"/>
  <c r="K488" i="23"/>
  <c r="B488" i="23"/>
  <c r="N487" i="23"/>
  <c r="K487" i="23"/>
  <c r="B487" i="23"/>
  <c r="N486" i="23"/>
  <c r="K486" i="23"/>
  <c r="B486" i="23"/>
  <c r="N485" i="23"/>
  <c r="K485" i="23"/>
  <c r="B485" i="23"/>
  <c r="N484" i="23"/>
  <c r="K484" i="23"/>
  <c r="B484" i="23"/>
  <c r="L483" i="23"/>
  <c r="J483" i="23"/>
  <c r="J480" i="23" s="1"/>
  <c r="I483" i="23"/>
  <c r="I480" i="23" s="1"/>
  <c r="H483" i="23"/>
  <c r="H480" i="23" s="1"/>
  <c r="G483" i="23"/>
  <c r="G480" i="23" s="1"/>
  <c r="F483" i="23"/>
  <c r="F480" i="23" s="1"/>
  <c r="E483" i="23"/>
  <c r="N482" i="23"/>
  <c r="K482" i="23"/>
  <c r="B482" i="23"/>
  <c r="N481" i="23"/>
  <c r="K481" i="23"/>
  <c r="B481" i="23"/>
  <c r="N479" i="23"/>
  <c r="B479" i="23"/>
  <c r="K479" i="23"/>
  <c r="N478" i="23"/>
  <c r="B478" i="23"/>
  <c r="K478" i="23"/>
  <c r="N477" i="23"/>
  <c r="B477" i="23"/>
  <c r="K477" i="23"/>
  <c r="N476" i="23"/>
  <c r="B476" i="23"/>
  <c r="K476" i="23"/>
  <c r="N475" i="23"/>
  <c r="B475" i="23"/>
  <c r="K475" i="23"/>
  <c r="N474" i="23"/>
  <c r="K474" i="23"/>
  <c r="B474" i="23"/>
  <c r="N473" i="23"/>
  <c r="K473" i="23"/>
  <c r="B473" i="23"/>
  <c r="N472" i="23"/>
  <c r="K472" i="23"/>
  <c r="B472" i="23"/>
  <c r="N471" i="23"/>
  <c r="K471" i="23"/>
  <c r="B471" i="23"/>
  <c r="N470" i="23"/>
  <c r="K470" i="23"/>
  <c r="B470" i="23"/>
  <c r="L469" i="23"/>
  <c r="J469" i="23"/>
  <c r="I469" i="23"/>
  <c r="H469" i="23"/>
  <c r="G469" i="23"/>
  <c r="G466" i="23" s="1"/>
  <c r="F469" i="23"/>
  <c r="F466" i="23" s="1"/>
  <c r="E469" i="23"/>
  <c r="E466" i="23" s="1"/>
  <c r="N468" i="23"/>
  <c r="K468" i="23"/>
  <c r="B468" i="23"/>
  <c r="N467" i="23"/>
  <c r="K467" i="23"/>
  <c r="B467" i="23"/>
  <c r="J466" i="23"/>
  <c r="I466" i="23"/>
  <c r="N465" i="23"/>
  <c r="K465" i="23"/>
  <c r="B465" i="23"/>
  <c r="N464" i="23"/>
  <c r="K464" i="23"/>
  <c r="B464" i="23"/>
  <c r="N463" i="23"/>
  <c r="K463" i="23"/>
  <c r="B463" i="23"/>
  <c r="N462" i="23"/>
  <c r="K462" i="23"/>
  <c r="B462" i="23"/>
  <c r="N461" i="23"/>
  <c r="B461" i="23"/>
  <c r="K461" i="23"/>
  <c r="N460" i="23"/>
  <c r="B460" i="23"/>
  <c r="K460" i="23"/>
  <c r="N459" i="23"/>
  <c r="B459" i="23"/>
  <c r="K459" i="23"/>
  <c r="N458" i="23"/>
  <c r="B458" i="23"/>
  <c r="K458" i="23"/>
  <c r="N457" i="23"/>
  <c r="B457" i="23"/>
  <c r="K457" i="23"/>
  <c r="N456" i="23"/>
  <c r="B456" i="23"/>
  <c r="K456" i="23"/>
  <c r="L455" i="23"/>
  <c r="J455" i="23"/>
  <c r="I455" i="23"/>
  <c r="I452" i="23" s="1"/>
  <c r="H455" i="23"/>
  <c r="H452" i="23" s="1"/>
  <c r="G455" i="23"/>
  <c r="G452" i="23" s="1"/>
  <c r="F455" i="23"/>
  <c r="F452" i="23" s="1"/>
  <c r="E455" i="23"/>
  <c r="N454" i="23"/>
  <c r="K454" i="23"/>
  <c r="B454" i="23"/>
  <c r="N453" i="23"/>
  <c r="K453" i="23"/>
  <c r="B453" i="23"/>
  <c r="N451" i="23"/>
  <c r="B451" i="23"/>
  <c r="K451" i="23"/>
  <c r="N450" i="23"/>
  <c r="B450" i="23"/>
  <c r="K450" i="23"/>
  <c r="N449" i="23"/>
  <c r="B449" i="23"/>
  <c r="K449" i="23"/>
  <c r="N448" i="23"/>
  <c r="B448" i="23"/>
  <c r="K448" i="23"/>
  <c r="N447" i="23"/>
  <c r="B447" i="23"/>
  <c r="K447" i="23"/>
  <c r="N446" i="23"/>
  <c r="B446" i="23"/>
  <c r="K446" i="23"/>
  <c r="N445" i="23"/>
  <c r="B445" i="23"/>
  <c r="K445" i="23"/>
  <c r="N444" i="23"/>
  <c r="B444" i="23"/>
  <c r="K444" i="23"/>
  <c r="N443" i="23"/>
  <c r="B443" i="23"/>
  <c r="K443" i="23"/>
  <c r="N442" i="23"/>
  <c r="B442" i="23"/>
  <c r="K442" i="23"/>
  <c r="L441" i="23"/>
  <c r="J441" i="23"/>
  <c r="I441" i="23"/>
  <c r="H441" i="23"/>
  <c r="H438" i="23" s="1"/>
  <c r="G441" i="23"/>
  <c r="G438" i="23" s="1"/>
  <c r="F441" i="23"/>
  <c r="F438" i="23" s="1"/>
  <c r="E441" i="23"/>
  <c r="N440" i="23"/>
  <c r="K440" i="23"/>
  <c r="B440" i="23"/>
  <c r="N439" i="23"/>
  <c r="K439" i="23"/>
  <c r="B439" i="23"/>
  <c r="J438" i="23"/>
  <c r="N437" i="23"/>
  <c r="B437" i="23"/>
  <c r="K437" i="23"/>
  <c r="N436" i="23"/>
  <c r="B436" i="23"/>
  <c r="K436" i="23"/>
  <c r="N435" i="23"/>
  <c r="B435" i="23"/>
  <c r="K435" i="23"/>
  <c r="N434" i="23"/>
  <c r="B434" i="23"/>
  <c r="K434" i="23"/>
  <c r="N433" i="23"/>
  <c r="B433" i="23"/>
  <c r="K433" i="23"/>
  <c r="N432" i="23"/>
  <c r="B432" i="23"/>
  <c r="K432" i="23"/>
  <c r="N431" i="23"/>
  <c r="B431" i="23"/>
  <c r="K431" i="23"/>
  <c r="N430" i="23"/>
  <c r="B430" i="23"/>
  <c r="K430" i="23"/>
  <c r="N429" i="23"/>
  <c r="B429" i="23"/>
  <c r="K429" i="23"/>
  <c r="N428" i="23"/>
  <c r="B428" i="23"/>
  <c r="K428" i="23"/>
  <c r="L427" i="23"/>
  <c r="J427" i="23"/>
  <c r="I427" i="23"/>
  <c r="I424" i="23" s="1"/>
  <c r="H427" i="23"/>
  <c r="H424" i="23" s="1"/>
  <c r="G427" i="23"/>
  <c r="G424" i="23" s="1"/>
  <c r="F427" i="23"/>
  <c r="F424" i="23" s="1"/>
  <c r="E427" i="23"/>
  <c r="N426" i="23"/>
  <c r="B426" i="23"/>
  <c r="K426" i="23"/>
  <c r="N425" i="23"/>
  <c r="B425" i="23"/>
  <c r="K425" i="23"/>
  <c r="N423" i="23"/>
  <c r="B423" i="23"/>
  <c r="K423" i="23"/>
  <c r="N422" i="23"/>
  <c r="B422" i="23"/>
  <c r="K422" i="23"/>
  <c r="N421" i="23"/>
  <c r="B421" i="23"/>
  <c r="K421" i="23"/>
  <c r="N420" i="23"/>
  <c r="B420" i="23"/>
  <c r="K420" i="23"/>
  <c r="N419" i="23"/>
  <c r="B419" i="23"/>
  <c r="K419" i="23"/>
  <c r="N418" i="23"/>
  <c r="K418" i="23"/>
  <c r="B418" i="23"/>
  <c r="N417" i="23"/>
  <c r="K417" i="23"/>
  <c r="B417" i="23"/>
  <c r="N416" i="23"/>
  <c r="K416" i="23"/>
  <c r="B416" i="23"/>
  <c r="N415" i="23"/>
  <c r="K415" i="23"/>
  <c r="B415" i="23"/>
  <c r="N414" i="23"/>
  <c r="K414" i="23"/>
  <c r="B414" i="23"/>
  <c r="L413" i="23"/>
  <c r="J413" i="23"/>
  <c r="I413" i="23"/>
  <c r="I410" i="23" s="1"/>
  <c r="H413" i="23"/>
  <c r="H410" i="23" s="1"/>
  <c r="G413" i="23"/>
  <c r="G410" i="23" s="1"/>
  <c r="F413" i="23"/>
  <c r="E413" i="23"/>
  <c r="E410" i="23" s="1"/>
  <c r="N412" i="23"/>
  <c r="K412" i="23"/>
  <c r="N411" i="23"/>
  <c r="K411" i="23"/>
  <c r="N409" i="23"/>
  <c r="B409" i="23"/>
  <c r="K409" i="23"/>
  <c r="N408" i="23"/>
  <c r="B408" i="23"/>
  <c r="K408" i="23"/>
  <c r="N407" i="23"/>
  <c r="B407" i="23"/>
  <c r="K407" i="23"/>
  <c r="N406" i="23"/>
  <c r="B406" i="23"/>
  <c r="K406" i="23"/>
  <c r="N405" i="23"/>
  <c r="B405" i="23"/>
  <c r="K405" i="23"/>
  <c r="J405" i="23"/>
  <c r="N404" i="23"/>
  <c r="K404" i="23"/>
  <c r="N403" i="23"/>
  <c r="B403" i="23"/>
  <c r="K403" i="23"/>
  <c r="N402" i="23"/>
  <c r="B402" i="23"/>
  <c r="K402" i="23"/>
  <c r="N401" i="23"/>
  <c r="K401" i="23"/>
  <c r="N400" i="23"/>
  <c r="K400" i="23"/>
  <c r="L399" i="23"/>
  <c r="J399" i="23"/>
  <c r="I399" i="23"/>
  <c r="I396" i="23" s="1"/>
  <c r="H399" i="23"/>
  <c r="H396" i="23" s="1"/>
  <c r="G399" i="23"/>
  <c r="G396" i="23" s="1"/>
  <c r="F399" i="23"/>
  <c r="F396" i="23" s="1"/>
  <c r="E399" i="23"/>
  <c r="N398" i="23"/>
  <c r="B398" i="23"/>
  <c r="K398" i="23"/>
  <c r="N397" i="23"/>
  <c r="B397" i="23"/>
  <c r="K397" i="23"/>
  <c r="L395" i="23"/>
  <c r="J395" i="23"/>
  <c r="J353" i="23" s="1"/>
  <c r="I395" i="23"/>
  <c r="I353" i="23" s="1"/>
  <c r="H395" i="23"/>
  <c r="H353" i="23" s="1"/>
  <c r="G395" i="23"/>
  <c r="G353" i="23" s="1"/>
  <c r="F395" i="23"/>
  <c r="F353" i="23" s="1"/>
  <c r="E395" i="23"/>
  <c r="E353" i="23" s="1"/>
  <c r="L394" i="23"/>
  <c r="J394" i="23"/>
  <c r="I394" i="23"/>
  <c r="I352" i="23" s="1"/>
  <c r="H394" i="23"/>
  <c r="H352" i="23" s="1"/>
  <c r="G394" i="23"/>
  <c r="G352" i="23" s="1"/>
  <c r="F394" i="23"/>
  <c r="F352" i="23" s="1"/>
  <c r="E394" i="23"/>
  <c r="E352" i="23" s="1"/>
  <c r="L393" i="23"/>
  <c r="J393" i="23"/>
  <c r="J351" i="23" s="1"/>
  <c r="I393" i="23"/>
  <c r="I351" i="23" s="1"/>
  <c r="H393" i="23"/>
  <c r="H351" i="23" s="1"/>
  <c r="G393" i="23"/>
  <c r="G351" i="23" s="1"/>
  <c r="F393" i="23"/>
  <c r="F351" i="23" s="1"/>
  <c r="E393" i="23"/>
  <c r="E351" i="23" s="1"/>
  <c r="L392" i="23"/>
  <c r="J392" i="23"/>
  <c r="J350" i="23" s="1"/>
  <c r="I392" i="23"/>
  <c r="I350" i="23" s="1"/>
  <c r="H392" i="23"/>
  <c r="H350" i="23" s="1"/>
  <c r="G392" i="23"/>
  <c r="G350" i="23" s="1"/>
  <c r="F392" i="23"/>
  <c r="F350" i="23" s="1"/>
  <c r="E392" i="23"/>
  <c r="E350" i="23" s="1"/>
  <c r="L391" i="23"/>
  <c r="J391" i="23"/>
  <c r="I391" i="23"/>
  <c r="H391" i="23"/>
  <c r="H349" i="23" s="1"/>
  <c r="G391" i="23"/>
  <c r="G349" i="23" s="1"/>
  <c r="F391" i="23"/>
  <c r="F349" i="23" s="1"/>
  <c r="E391" i="23"/>
  <c r="E349" i="23" s="1"/>
  <c r="L390" i="23"/>
  <c r="J390" i="23"/>
  <c r="J348" i="23" s="1"/>
  <c r="I390" i="23"/>
  <c r="I348" i="23" s="1"/>
  <c r="H390" i="23"/>
  <c r="H348" i="23" s="1"/>
  <c r="G390" i="23"/>
  <c r="G348" i="23" s="1"/>
  <c r="F390" i="23"/>
  <c r="F348" i="23" s="1"/>
  <c r="E390" i="23"/>
  <c r="E348" i="23" s="1"/>
  <c r="L389" i="23"/>
  <c r="J389" i="23"/>
  <c r="J347" i="23" s="1"/>
  <c r="I389" i="23"/>
  <c r="I347" i="23" s="1"/>
  <c r="H389" i="23"/>
  <c r="H347" i="23" s="1"/>
  <c r="G389" i="23"/>
  <c r="G347" i="23" s="1"/>
  <c r="F389" i="23"/>
  <c r="F347" i="23" s="1"/>
  <c r="E389" i="23"/>
  <c r="E347" i="23" s="1"/>
  <c r="L388" i="23"/>
  <c r="J388" i="23"/>
  <c r="J346" i="23" s="1"/>
  <c r="I388" i="23"/>
  <c r="I346" i="23" s="1"/>
  <c r="H388" i="23"/>
  <c r="H346" i="23" s="1"/>
  <c r="G388" i="23"/>
  <c r="F388" i="23"/>
  <c r="F346" i="23" s="1"/>
  <c r="E388" i="23"/>
  <c r="E346" i="23" s="1"/>
  <c r="L387" i="23"/>
  <c r="J387" i="23"/>
  <c r="J345" i="23" s="1"/>
  <c r="I387" i="23"/>
  <c r="I345" i="23" s="1"/>
  <c r="H387" i="23"/>
  <c r="H345" i="23" s="1"/>
  <c r="G387" i="23"/>
  <c r="G345" i="23" s="1"/>
  <c r="F387" i="23"/>
  <c r="F345" i="23" s="1"/>
  <c r="E387" i="23"/>
  <c r="E345" i="23" s="1"/>
  <c r="L386" i="23"/>
  <c r="J386" i="23"/>
  <c r="J344" i="23" s="1"/>
  <c r="I386" i="23"/>
  <c r="H386" i="23"/>
  <c r="H344" i="23" s="1"/>
  <c r="G386" i="23"/>
  <c r="G344" i="23" s="1"/>
  <c r="F386" i="23"/>
  <c r="F344" i="23" s="1"/>
  <c r="E386" i="23"/>
  <c r="E344" i="23" s="1"/>
  <c r="L384" i="23"/>
  <c r="J384" i="23"/>
  <c r="J342" i="23" s="1"/>
  <c r="I384" i="23"/>
  <c r="I342" i="23" s="1"/>
  <c r="H384" i="23"/>
  <c r="H342" i="23" s="1"/>
  <c r="G384" i="23"/>
  <c r="G342" i="23" s="1"/>
  <c r="F384" i="23"/>
  <c r="F342" i="23" s="1"/>
  <c r="E384" i="23"/>
  <c r="L383" i="23"/>
  <c r="J383" i="23"/>
  <c r="I383" i="23"/>
  <c r="I341" i="23" s="1"/>
  <c r="H383" i="23"/>
  <c r="H341" i="23" s="1"/>
  <c r="G383" i="23"/>
  <c r="G341" i="23" s="1"/>
  <c r="F383" i="23"/>
  <c r="F341" i="23" s="1"/>
  <c r="E383" i="23"/>
  <c r="E341" i="23" s="1"/>
  <c r="N381" i="23"/>
  <c r="B381" i="23"/>
  <c r="K381" i="23"/>
  <c r="N380" i="23"/>
  <c r="B380" i="23"/>
  <c r="K380" i="23"/>
  <c r="N379" i="23"/>
  <c r="B379" i="23"/>
  <c r="K379" i="23"/>
  <c r="N378" i="23"/>
  <c r="B378" i="23"/>
  <c r="K378" i="23"/>
  <c r="N377" i="23"/>
  <c r="B377" i="23"/>
  <c r="K377" i="23"/>
  <c r="I377" i="23"/>
  <c r="N376" i="23"/>
  <c r="B376" i="23"/>
  <c r="K376" i="23"/>
  <c r="N375" i="23"/>
  <c r="B375" i="23"/>
  <c r="K375" i="23"/>
  <c r="N374" i="23"/>
  <c r="B374" i="23"/>
  <c r="K374" i="23"/>
  <c r="N373" i="23"/>
  <c r="B373" i="23"/>
  <c r="K373" i="23"/>
  <c r="N372" i="23"/>
  <c r="B372" i="23"/>
  <c r="K372" i="23"/>
  <c r="L371" i="23"/>
  <c r="J371" i="23"/>
  <c r="I371" i="23"/>
  <c r="I368" i="23" s="1"/>
  <c r="H371" i="23"/>
  <c r="H368" i="23" s="1"/>
  <c r="G371" i="23"/>
  <c r="G368" i="23" s="1"/>
  <c r="F371" i="23"/>
  <c r="E371" i="23"/>
  <c r="E368" i="23" s="1"/>
  <c r="N370" i="23"/>
  <c r="B370" i="23"/>
  <c r="K370" i="23"/>
  <c r="N369" i="23"/>
  <c r="B369" i="23"/>
  <c r="K369" i="23"/>
  <c r="N367" i="23"/>
  <c r="B367" i="23"/>
  <c r="K367" i="23"/>
  <c r="N366" i="23"/>
  <c r="B366" i="23"/>
  <c r="K366" i="23"/>
  <c r="N365" i="23"/>
  <c r="B365" i="23"/>
  <c r="K365" i="23"/>
  <c r="N364" i="23"/>
  <c r="B364" i="23"/>
  <c r="K364" i="23"/>
  <c r="I363" i="23"/>
  <c r="K363" i="23" s="1"/>
  <c r="N362" i="23"/>
  <c r="B362" i="23"/>
  <c r="K362" i="23"/>
  <c r="N361" i="23"/>
  <c r="B361" i="23"/>
  <c r="K361" i="23"/>
  <c r="N360" i="23"/>
  <c r="B360" i="23"/>
  <c r="K360" i="23"/>
  <c r="N359" i="23"/>
  <c r="B359" i="23"/>
  <c r="K359" i="23"/>
  <c r="N358" i="23"/>
  <c r="B358" i="23"/>
  <c r="K358" i="23"/>
  <c r="J357" i="23"/>
  <c r="J354" i="23" s="1"/>
  <c r="H357" i="23"/>
  <c r="H354" i="23" s="1"/>
  <c r="G357" i="23"/>
  <c r="F357" i="23"/>
  <c r="F354" i="23" s="1"/>
  <c r="E357" i="23"/>
  <c r="E354" i="23" s="1"/>
  <c r="N356" i="23"/>
  <c r="K356" i="23"/>
  <c r="B356" i="23"/>
  <c r="N355" i="23"/>
  <c r="K355" i="23"/>
  <c r="B355" i="23"/>
  <c r="L352" i="23"/>
  <c r="N339" i="23"/>
  <c r="B339" i="23"/>
  <c r="K339" i="23"/>
  <c r="N338" i="23"/>
  <c r="B338" i="23"/>
  <c r="K338" i="23"/>
  <c r="N337" i="23"/>
  <c r="B337" i="23"/>
  <c r="K337" i="23"/>
  <c r="N336" i="23"/>
  <c r="B336" i="23"/>
  <c r="K336" i="23"/>
  <c r="N335" i="23"/>
  <c r="B335" i="23"/>
  <c r="K335" i="23"/>
  <c r="N334" i="23"/>
  <c r="B334" i="23"/>
  <c r="K334" i="23"/>
  <c r="N333" i="23"/>
  <c r="B333" i="23"/>
  <c r="K333" i="23"/>
  <c r="N332" i="23"/>
  <c r="B332" i="23"/>
  <c r="K332" i="23"/>
  <c r="N331" i="23"/>
  <c r="B331" i="23"/>
  <c r="J331" i="23"/>
  <c r="I331" i="23"/>
  <c r="K331" i="23" s="1"/>
  <c r="N330" i="23"/>
  <c r="B330" i="23"/>
  <c r="K330" i="23"/>
  <c r="L329" i="23"/>
  <c r="J329" i="23"/>
  <c r="J326" i="23" s="1"/>
  <c r="H329" i="23"/>
  <c r="H326" i="23" s="1"/>
  <c r="G329" i="23"/>
  <c r="F329" i="23"/>
  <c r="F326" i="23" s="1"/>
  <c r="E329" i="23"/>
  <c r="E326" i="23" s="1"/>
  <c r="N328" i="23"/>
  <c r="B328" i="23"/>
  <c r="K328" i="23"/>
  <c r="N327" i="23"/>
  <c r="B327" i="23"/>
  <c r="K327" i="23"/>
  <c r="N325" i="23"/>
  <c r="B325" i="23"/>
  <c r="K325" i="23"/>
  <c r="N324" i="23"/>
  <c r="B324" i="23"/>
  <c r="K324" i="23"/>
  <c r="N323" i="23"/>
  <c r="B323" i="23"/>
  <c r="K323" i="23"/>
  <c r="N322" i="23"/>
  <c r="B322" i="23"/>
  <c r="K322" i="23"/>
  <c r="N321" i="23"/>
  <c r="B321" i="23"/>
  <c r="K321" i="23"/>
  <c r="N320" i="23"/>
  <c r="B320" i="23"/>
  <c r="K320" i="23"/>
  <c r="N319" i="23"/>
  <c r="B319" i="23"/>
  <c r="K319" i="23"/>
  <c r="N318" i="23"/>
  <c r="B318" i="23"/>
  <c r="K318" i="23"/>
  <c r="N317" i="23"/>
  <c r="B317" i="23"/>
  <c r="K317" i="23"/>
  <c r="N316" i="23"/>
  <c r="B316" i="23"/>
  <c r="K316" i="23"/>
  <c r="L315" i="23"/>
  <c r="J315" i="23"/>
  <c r="I315" i="23"/>
  <c r="H315" i="23"/>
  <c r="H312" i="23" s="1"/>
  <c r="G315" i="23"/>
  <c r="G312" i="23" s="1"/>
  <c r="F315" i="23"/>
  <c r="F312" i="23" s="1"/>
  <c r="E315" i="23"/>
  <c r="N314" i="23"/>
  <c r="K314" i="23"/>
  <c r="B314" i="23"/>
  <c r="N313" i="23"/>
  <c r="K313" i="23"/>
  <c r="B313" i="23"/>
  <c r="K312" i="23"/>
  <c r="N311" i="23"/>
  <c r="B311" i="23"/>
  <c r="K311" i="23"/>
  <c r="N310" i="23"/>
  <c r="B310" i="23"/>
  <c r="K310" i="23"/>
  <c r="N309" i="23"/>
  <c r="B309" i="23"/>
  <c r="K309" i="23"/>
  <c r="N308" i="23"/>
  <c r="B308" i="23"/>
  <c r="K308" i="23"/>
  <c r="N307" i="23"/>
  <c r="B307" i="23"/>
  <c r="K307" i="23"/>
  <c r="N306" i="23"/>
  <c r="B306" i="23"/>
  <c r="K306" i="23"/>
  <c r="N305" i="23"/>
  <c r="B305" i="23"/>
  <c r="K305" i="23"/>
  <c r="N304" i="23"/>
  <c r="B304" i="23"/>
  <c r="K304" i="23"/>
  <c r="N303" i="23"/>
  <c r="B303" i="23"/>
  <c r="K303" i="23"/>
  <c r="N302" i="23"/>
  <c r="B302" i="23"/>
  <c r="K302" i="23"/>
  <c r="L301" i="23"/>
  <c r="J301" i="23"/>
  <c r="I301" i="23"/>
  <c r="H301" i="23"/>
  <c r="H298" i="23" s="1"/>
  <c r="G301" i="23"/>
  <c r="G298" i="23" s="1"/>
  <c r="F301" i="23"/>
  <c r="F298" i="23" s="1"/>
  <c r="E301" i="23"/>
  <c r="E298" i="23" s="1"/>
  <c r="N300" i="23"/>
  <c r="K300" i="23"/>
  <c r="B300" i="23"/>
  <c r="N299" i="23"/>
  <c r="K299" i="23"/>
  <c r="B299" i="23"/>
  <c r="K298" i="23"/>
  <c r="N297" i="23"/>
  <c r="B297" i="23"/>
  <c r="K297" i="23"/>
  <c r="N296" i="23"/>
  <c r="B296" i="23"/>
  <c r="K296" i="23"/>
  <c r="N295" i="23"/>
  <c r="B295" i="23"/>
  <c r="J295" i="23"/>
  <c r="I295" i="23"/>
  <c r="K295" i="23" s="1"/>
  <c r="N294" i="23"/>
  <c r="B294" i="23"/>
  <c r="K294" i="23"/>
  <c r="N293" i="23"/>
  <c r="B293" i="23"/>
  <c r="K293" i="23"/>
  <c r="N292" i="23"/>
  <c r="B292" i="23"/>
  <c r="K292" i="23"/>
  <c r="N291" i="23"/>
  <c r="B291" i="23"/>
  <c r="K291" i="23"/>
  <c r="N290" i="23"/>
  <c r="B290" i="23"/>
  <c r="K290" i="23"/>
  <c r="J289" i="23"/>
  <c r="N289" i="23" s="1"/>
  <c r="I289" i="23"/>
  <c r="N288" i="23"/>
  <c r="B288" i="23"/>
  <c r="K288" i="23"/>
  <c r="L287" i="23"/>
  <c r="J287" i="23"/>
  <c r="I287" i="23"/>
  <c r="I284" i="23" s="1"/>
  <c r="H287" i="23"/>
  <c r="H284" i="23" s="1"/>
  <c r="G287" i="23"/>
  <c r="G284" i="23" s="1"/>
  <c r="F287" i="23"/>
  <c r="F284" i="23" s="1"/>
  <c r="E287" i="23"/>
  <c r="E284" i="23" s="1"/>
  <c r="N286" i="23"/>
  <c r="B286" i="23"/>
  <c r="K286" i="23"/>
  <c r="N285" i="23"/>
  <c r="B285" i="23"/>
  <c r="K285" i="23"/>
  <c r="N283" i="23"/>
  <c r="B283" i="23"/>
  <c r="K283" i="23"/>
  <c r="N282" i="23"/>
  <c r="B282" i="23"/>
  <c r="K282" i="23"/>
  <c r="N281" i="23"/>
  <c r="B281" i="23"/>
  <c r="K281" i="23"/>
  <c r="N280" i="23"/>
  <c r="B280" i="23"/>
  <c r="K280" i="23"/>
  <c r="N279" i="23"/>
  <c r="B279" i="23"/>
  <c r="K279" i="23"/>
  <c r="N278" i="23"/>
  <c r="B278" i="23"/>
  <c r="K278" i="23"/>
  <c r="N277" i="23"/>
  <c r="B277" i="23"/>
  <c r="K277" i="23"/>
  <c r="N276" i="23"/>
  <c r="B276" i="23"/>
  <c r="K276" i="23"/>
  <c r="N275" i="23"/>
  <c r="B275" i="23"/>
  <c r="K275" i="23"/>
  <c r="N274" i="23"/>
  <c r="B274" i="23"/>
  <c r="K274" i="23"/>
  <c r="L273" i="23"/>
  <c r="J273" i="23"/>
  <c r="J270" i="23" s="1"/>
  <c r="I273" i="23"/>
  <c r="I270" i="23" s="1"/>
  <c r="H273" i="23"/>
  <c r="H270" i="23" s="1"/>
  <c r="G273" i="23"/>
  <c r="G270" i="23" s="1"/>
  <c r="F273" i="23"/>
  <c r="F270" i="23" s="1"/>
  <c r="E273" i="23"/>
  <c r="E270" i="23" s="1"/>
  <c r="N272" i="23"/>
  <c r="K272" i="23"/>
  <c r="B272" i="23"/>
  <c r="N271" i="23"/>
  <c r="K271" i="23"/>
  <c r="B271" i="23"/>
  <c r="N269" i="23"/>
  <c r="B269" i="23"/>
  <c r="K269" i="23"/>
  <c r="N268" i="23"/>
  <c r="B268" i="23"/>
  <c r="K268" i="23"/>
  <c r="N267" i="23"/>
  <c r="B267" i="23"/>
  <c r="K267" i="23"/>
  <c r="N266" i="23"/>
  <c r="B266" i="23"/>
  <c r="K266" i="23"/>
  <c r="N265" i="23"/>
  <c r="B265" i="23"/>
  <c r="K265" i="23"/>
  <c r="N264" i="23"/>
  <c r="B264" i="23"/>
  <c r="K264" i="23"/>
  <c r="N263" i="23"/>
  <c r="B263" i="23"/>
  <c r="K263" i="23"/>
  <c r="N262" i="23"/>
  <c r="B262" i="23"/>
  <c r="K262" i="23"/>
  <c r="N261" i="23"/>
  <c r="B261" i="23"/>
  <c r="K261" i="23"/>
  <c r="N260" i="23"/>
  <c r="B260" i="23"/>
  <c r="K260" i="23"/>
  <c r="L259" i="23"/>
  <c r="J259" i="23"/>
  <c r="J256" i="23" s="1"/>
  <c r="I259" i="23"/>
  <c r="I256" i="23" s="1"/>
  <c r="H259" i="23"/>
  <c r="H256" i="23" s="1"/>
  <c r="G259" i="23"/>
  <c r="G256" i="23" s="1"/>
  <c r="F259" i="23"/>
  <c r="F256" i="23" s="1"/>
  <c r="E259" i="23"/>
  <c r="E256" i="23" s="1"/>
  <c r="N258" i="23"/>
  <c r="K258" i="23"/>
  <c r="B258" i="23"/>
  <c r="N257" i="23"/>
  <c r="K257" i="23"/>
  <c r="B257" i="23"/>
  <c r="N255" i="23"/>
  <c r="B255" i="23"/>
  <c r="K255" i="23"/>
  <c r="N254" i="23"/>
  <c r="B254" i="23"/>
  <c r="K254" i="23"/>
  <c r="N253" i="23"/>
  <c r="B253" i="23"/>
  <c r="K253" i="23"/>
  <c r="N252" i="23"/>
  <c r="B252" i="23"/>
  <c r="K252" i="23"/>
  <c r="N251" i="23"/>
  <c r="B251" i="23"/>
  <c r="K251" i="23"/>
  <c r="N250" i="23"/>
  <c r="B250" i="23"/>
  <c r="K250" i="23"/>
  <c r="N249" i="23"/>
  <c r="B249" i="23"/>
  <c r="K249" i="23"/>
  <c r="N248" i="23"/>
  <c r="B248" i="23"/>
  <c r="K248" i="23"/>
  <c r="N247" i="23"/>
  <c r="B247" i="23"/>
  <c r="K247" i="23"/>
  <c r="N246" i="23"/>
  <c r="B246" i="23"/>
  <c r="K246" i="23"/>
  <c r="L245" i="23"/>
  <c r="J245" i="23"/>
  <c r="I245" i="23"/>
  <c r="I242" i="23" s="1"/>
  <c r="H245" i="23"/>
  <c r="H242" i="23" s="1"/>
  <c r="G245" i="23"/>
  <c r="G242" i="23" s="1"/>
  <c r="F245" i="23"/>
  <c r="F242" i="23" s="1"/>
  <c r="E245" i="23"/>
  <c r="E242" i="23" s="1"/>
  <c r="N244" i="23"/>
  <c r="K244" i="23"/>
  <c r="B244" i="23"/>
  <c r="N243" i="23"/>
  <c r="K243" i="23"/>
  <c r="B243" i="23"/>
  <c r="N241" i="23"/>
  <c r="B241" i="23"/>
  <c r="K241" i="23"/>
  <c r="N240" i="23"/>
  <c r="B240" i="23"/>
  <c r="K240" i="23"/>
  <c r="N239" i="23"/>
  <c r="B239" i="23"/>
  <c r="K239" i="23"/>
  <c r="N238" i="23"/>
  <c r="B238" i="23"/>
  <c r="K238" i="23"/>
  <c r="N237" i="23"/>
  <c r="B237" i="23"/>
  <c r="K237" i="23"/>
  <c r="N236" i="23"/>
  <c r="B236" i="23"/>
  <c r="K236" i="23"/>
  <c r="N235" i="23"/>
  <c r="B235" i="23"/>
  <c r="K235" i="23"/>
  <c r="N234" i="23"/>
  <c r="B234" i="23"/>
  <c r="K234" i="23"/>
  <c r="N233" i="23"/>
  <c r="B233" i="23"/>
  <c r="K233" i="23"/>
  <c r="N232" i="23"/>
  <c r="B232" i="23"/>
  <c r="K232" i="23"/>
  <c r="L231" i="23"/>
  <c r="J231" i="23"/>
  <c r="J228" i="23" s="1"/>
  <c r="I231" i="23"/>
  <c r="I228" i="23" s="1"/>
  <c r="H231" i="23"/>
  <c r="H228" i="23" s="1"/>
  <c r="G231" i="23"/>
  <c r="G228" i="23" s="1"/>
  <c r="F231" i="23"/>
  <c r="F228" i="23" s="1"/>
  <c r="E231" i="23"/>
  <c r="N230" i="23"/>
  <c r="K230" i="23"/>
  <c r="B230" i="23"/>
  <c r="N229" i="23"/>
  <c r="K229" i="23"/>
  <c r="B229" i="23"/>
  <c r="E228" i="23"/>
  <c r="N227" i="23"/>
  <c r="B227" i="23"/>
  <c r="K227" i="23"/>
  <c r="N226" i="23"/>
  <c r="B226" i="23"/>
  <c r="K226" i="23"/>
  <c r="N225" i="23"/>
  <c r="B225" i="23"/>
  <c r="K225" i="23"/>
  <c r="N224" i="23"/>
  <c r="B224" i="23"/>
  <c r="K224" i="23"/>
  <c r="N223" i="23"/>
  <c r="B223" i="23"/>
  <c r="K223" i="23"/>
  <c r="N222" i="23"/>
  <c r="B222" i="23"/>
  <c r="K222" i="23"/>
  <c r="N221" i="23"/>
  <c r="B221" i="23"/>
  <c r="K221" i="23"/>
  <c r="N220" i="23"/>
  <c r="B220" i="23"/>
  <c r="K220" i="23"/>
  <c r="N219" i="23"/>
  <c r="B219" i="23"/>
  <c r="K219" i="23"/>
  <c r="N218" i="23"/>
  <c r="B218" i="23"/>
  <c r="K218" i="23"/>
  <c r="L217" i="23"/>
  <c r="J217" i="23"/>
  <c r="J214" i="23" s="1"/>
  <c r="I217" i="23"/>
  <c r="H217" i="23"/>
  <c r="H214" i="23" s="1"/>
  <c r="G217" i="23"/>
  <c r="G214" i="23" s="1"/>
  <c r="F217" i="23"/>
  <c r="F214" i="23" s="1"/>
  <c r="E217" i="23"/>
  <c r="E214" i="23" s="1"/>
  <c r="N216" i="23"/>
  <c r="K216" i="23"/>
  <c r="B216" i="23"/>
  <c r="N215" i="23"/>
  <c r="K215" i="23"/>
  <c r="B215" i="23"/>
  <c r="I214" i="23"/>
  <c r="N213" i="23"/>
  <c r="B213" i="23"/>
  <c r="K213" i="23"/>
  <c r="N212" i="23"/>
  <c r="B212" i="23"/>
  <c r="K212" i="23"/>
  <c r="N211" i="23"/>
  <c r="B211" i="23"/>
  <c r="K211" i="23"/>
  <c r="N210" i="23"/>
  <c r="B210" i="23"/>
  <c r="K210" i="23"/>
  <c r="N209" i="23"/>
  <c r="B209" i="23"/>
  <c r="K209" i="23"/>
  <c r="N208" i="23"/>
  <c r="B208" i="23"/>
  <c r="K208" i="23"/>
  <c r="N207" i="23"/>
  <c r="B207" i="23"/>
  <c r="K207" i="23"/>
  <c r="N206" i="23"/>
  <c r="B206" i="23"/>
  <c r="K206" i="23"/>
  <c r="N205" i="23"/>
  <c r="B205" i="23"/>
  <c r="K205" i="23"/>
  <c r="N204" i="23"/>
  <c r="B204" i="23"/>
  <c r="K204" i="23"/>
  <c r="L203" i="23"/>
  <c r="J203" i="23"/>
  <c r="J200" i="23" s="1"/>
  <c r="I203" i="23"/>
  <c r="H203" i="23"/>
  <c r="H200" i="23" s="1"/>
  <c r="G203" i="23"/>
  <c r="G200" i="23" s="1"/>
  <c r="F203" i="23"/>
  <c r="F200" i="23" s="1"/>
  <c r="E203" i="23"/>
  <c r="E200" i="23" s="1"/>
  <c r="N202" i="23"/>
  <c r="K202" i="23"/>
  <c r="B202" i="23"/>
  <c r="N201" i="23"/>
  <c r="K201" i="23"/>
  <c r="B201" i="23"/>
  <c r="N199" i="23"/>
  <c r="B199" i="23"/>
  <c r="K199" i="23"/>
  <c r="N198" i="23"/>
  <c r="B198" i="23"/>
  <c r="K198" i="23"/>
  <c r="N197" i="23"/>
  <c r="B197" i="23"/>
  <c r="K197" i="23"/>
  <c r="N196" i="23"/>
  <c r="B196" i="23"/>
  <c r="K196" i="23"/>
  <c r="N195" i="23"/>
  <c r="B195" i="23"/>
  <c r="K195" i="23"/>
  <c r="N194" i="23"/>
  <c r="B194" i="23"/>
  <c r="K194" i="23"/>
  <c r="N193" i="23"/>
  <c r="B193" i="23"/>
  <c r="K193" i="23"/>
  <c r="N192" i="23"/>
  <c r="B192" i="23"/>
  <c r="K192" i="23"/>
  <c r="N191" i="23"/>
  <c r="B191" i="23"/>
  <c r="K191" i="23"/>
  <c r="N190" i="23"/>
  <c r="B190" i="23"/>
  <c r="K190" i="23"/>
  <c r="L189" i="23"/>
  <c r="J189" i="23"/>
  <c r="J186" i="23" s="1"/>
  <c r="I189" i="23"/>
  <c r="I186" i="23" s="1"/>
  <c r="H189" i="23"/>
  <c r="H186" i="23" s="1"/>
  <c r="G189" i="23"/>
  <c r="G186" i="23" s="1"/>
  <c r="F189" i="23"/>
  <c r="F186" i="23" s="1"/>
  <c r="E189" i="23"/>
  <c r="E186" i="23" s="1"/>
  <c r="N188" i="23"/>
  <c r="K188" i="23"/>
  <c r="B188" i="23"/>
  <c r="N187" i="23"/>
  <c r="K187" i="23"/>
  <c r="B187" i="23"/>
  <c r="N185" i="23"/>
  <c r="B185" i="23"/>
  <c r="K185" i="23"/>
  <c r="N184" i="23"/>
  <c r="B184" i="23"/>
  <c r="K184" i="23"/>
  <c r="N183" i="23"/>
  <c r="B183" i="23"/>
  <c r="K183" i="23"/>
  <c r="N182" i="23"/>
  <c r="B182" i="23"/>
  <c r="K182" i="23"/>
  <c r="N181" i="23"/>
  <c r="B181" i="23"/>
  <c r="K181" i="23"/>
  <c r="N180" i="23"/>
  <c r="B180" i="23"/>
  <c r="K180" i="23"/>
  <c r="N179" i="23"/>
  <c r="B179" i="23"/>
  <c r="K179" i="23"/>
  <c r="N178" i="23"/>
  <c r="B178" i="23"/>
  <c r="K178" i="23"/>
  <c r="N177" i="23"/>
  <c r="B177" i="23"/>
  <c r="K177" i="23"/>
  <c r="N176" i="23"/>
  <c r="B176" i="23"/>
  <c r="K176" i="23"/>
  <c r="L175" i="23"/>
  <c r="J175" i="23"/>
  <c r="I175" i="23"/>
  <c r="I172" i="23" s="1"/>
  <c r="H175" i="23"/>
  <c r="H172" i="23" s="1"/>
  <c r="G175" i="23"/>
  <c r="G172" i="23" s="1"/>
  <c r="F175" i="23"/>
  <c r="E175" i="23"/>
  <c r="E172" i="23" s="1"/>
  <c r="N174" i="23"/>
  <c r="K174" i="23"/>
  <c r="B174" i="23"/>
  <c r="N173" i="23"/>
  <c r="K173" i="23"/>
  <c r="B173" i="23"/>
  <c r="F172" i="23"/>
  <c r="N171" i="23"/>
  <c r="B171" i="23"/>
  <c r="K171" i="23"/>
  <c r="N170" i="23"/>
  <c r="B170" i="23"/>
  <c r="K170" i="23"/>
  <c r="N169" i="23"/>
  <c r="B169" i="23"/>
  <c r="K169" i="23"/>
  <c r="N168" i="23"/>
  <c r="B168" i="23"/>
  <c r="K168" i="23"/>
  <c r="N167" i="23"/>
  <c r="B167" i="23"/>
  <c r="K167" i="23"/>
  <c r="N166" i="23"/>
  <c r="B166" i="23"/>
  <c r="K166" i="23"/>
  <c r="N165" i="23"/>
  <c r="B165" i="23"/>
  <c r="K165" i="23"/>
  <c r="N164" i="23"/>
  <c r="B164" i="23"/>
  <c r="K164" i="23"/>
  <c r="N163" i="23"/>
  <c r="B163" i="23"/>
  <c r="K163" i="23"/>
  <c r="N162" i="23"/>
  <c r="B162" i="23"/>
  <c r="K162" i="23"/>
  <c r="L161" i="23"/>
  <c r="J161" i="23"/>
  <c r="J158" i="23" s="1"/>
  <c r="I161" i="23"/>
  <c r="H161" i="23"/>
  <c r="H158" i="23" s="1"/>
  <c r="G161" i="23"/>
  <c r="G158" i="23" s="1"/>
  <c r="F161" i="23"/>
  <c r="F158" i="23" s="1"/>
  <c r="E161" i="23"/>
  <c r="E158" i="23" s="1"/>
  <c r="N160" i="23"/>
  <c r="K160" i="23"/>
  <c r="B160" i="23"/>
  <c r="N159" i="23"/>
  <c r="K159" i="23"/>
  <c r="B159" i="23"/>
  <c r="N157" i="23"/>
  <c r="B157" i="23"/>
  <c r="K157" i="23"/>
  <c r="N156" i="23"/>
  <c r="B156" i="23"/>
  <c r="K156" i="23"/>
  <c r="N155" i="23"/>
  <c r="B155" i="23"/>
  <c r="K155" i="23"/>
  <c r="N154" i="23"/>
  <c r="B154" i="23"/>
  <c r="K154" i="23"/>
  <c r="N153" i="23"/>
  <c r="B153" i="23"/>
  <c r="K153" i="23"/>
  <c r="N152" i="23"/>
  <c r="B152" i="23"/>
  <c r="K152" i="23"/>
  <c r="N151" i="23"/>
  <c r="B151" i="23"/>
  <c r="K151" i="23"/>
  <c r="N150" i="23"/>
  <c r="B150" i="23"/>
  <c r="K150" i="23"/>
  <c r="N149" i="23"/>
  <c r="B149" i="23"/>
  <c r="K149" i="23"/>
  <c r="N148" i="23"/>
  <c r="B148" i="23"/>
  <c r="K148" i="23"/>
  <c r="L147" i="23"/>
  <c r="J147" i="23"/>
  <c r="J144" i="23" s="1"/>
  <c r="I147" i="23"/>
  <c r="I144" i="23" s="1"/>
  <c r="H147" i="23"/>
  <c r="G147" i="23"/>
  <c r="G144" i="23" s="1"/>
  <c r="F147" i="23"/>
  <c r="F144" i="23" s="1"/>
  <c r="E147" i="23"/>
  <c r="E144" i="23" s="1"/>
  <c r="N146" i="23"/>
  <c r="K146" i="23"/>
  <c r="B146" i="23"/>
  <c r="N145" i="23"/>
  <c r="K145" i="23"/>
  <c r="B145" i="23"/>
  <c r="N143" i="23"/>
  <c r="B143" i="23"/>
  <c r="K143" i="23"/>
  <c r="N142" i="23"/>
  <c r="B142" i="23"/>
  <c r="K142" i="23"/>
  <c r="B141" i="23"/>
  <c r="K141" i="23"/>
  <c r="N140" i="23"/>
  <c r="B140" i="23"/>
  <c r="K140" i="23"/>
  <c r="N139" i="23"/>
  <c r="B139" i="23"/>
  <c r="K139" i="23"/>
  <c r="N138" i="23"/>
  <c r="B138" i="23"/>
  <c r="K138" i="23"/>
  <c r="N137" i="23"/>
  <c r="B137" i="23"/>
  <c r="K137" i="23"/>
  <c r="N136" i="23"/>
  <c r="B136" i="23"/>
  <c r="K136" i="23"/>
  <c r="N135" i="23"/>
  <c r="B135" i="23"/>
  <c r="K135" i="23"/>
  <c r="I135" i="23"/>
  <c r="I121" i="23" s="1"/>
  <c r="N134" i="23"/>
  <c r="B134" i="23"/>
  <c r="J134" i="23"/>
  <c r="L133" i="23"/>
  <c r="I133" i="23"/>
  <c r="H133" i="23"/>
  <c r="G133" i="23"/>
  <c r="G130" i="23" s="1"/>
  <c r="F133" i="23"/>
  <c r="F130" i="23" s="1"/>
  <c r="E133" i="23"/>
  <c r="E130" i="23" s="1"/>
  <c r="N132" i="23"/>
  <c r="L132" i="23"/>
  <c r="B132" i="23" s="1"/>
  <c r="K132" i="23"/>
  <c r="N131" i="23"/>
  <c r="B131" i="23"/>
  <c r="K131" i="23"/>
  <c r="L130" i="23"/>
  <c r="I130" i="23"/>
  <c r="H130" i="23"/>
  <c r="L129" i="23"/>
  <c r="J129" i="23"/>
  <c r="I129" i="23"/>
  <c r="H129" i="23"/>
  <c r="G129" i="23"/>
  <c r="F129" i="23"/>
  <c r="E129" i="23"/>
  <c r="L128" i="23"/>
  <c r="J128" i="23"/>
  <c r="I128" i="23"/>
  <c r="H128" i="23"/>
  <c r="G128" i="23"/>
  <c r="F128" i="23"/>
  <c r="E128" i="23"/>
  <c r="L127" i="23"/>
  <c r="I127" i="23"/>
  <c r="H127" i="23"/>
  <c r="G127" i="23"/>
  <c r="F127" i="23"/>
  <c r="E127" i="23"/>
  <c r="L126" i="23"/>
  <c r="J126" i="23"/>
  <c r="I126" i="23"/>
  <c r="H126" i="23"/>
  <c r="G126" i="23"/>
  <c r="F126" i="23"/>
  <c r="E126" i="23"/>
  <c r="L125" i="23"/>
  <c r="M125" i="23" s="1"/>
  <c r="J125" i="23"/>
  <c r="I125" i="23"/>
  <c r="H125" i="23"/>
  <c r="G125" i="23"/>
  <c r="F125" i="23"/>
  <c r="E125" i="23"/>
  <c r="L124" i="23"/>
  <c r="J124" i="23"/>
  <c r="I124" i="23"/>
  <c r="H124" i="23"/>
  <c r="G124" i="23"/>
  <c r="F124" i="23"/>
  <c r="E124" i="23"/>
  <c r="L123" i="23"/>
  <c r="J123" i="23"/>
  <c r="I123" i="23"/>
  <c r="H123" i="23"/>
  <c r="G123" i="23"/>
  <c r="F123" i="23"/>
  <c r="E123" i="23"/>
  <c r="L122" i="23"/>
  <c r="J122" i="23"/>
  <c r="I122" i="23"/>
  <c r="H122" i="23"/>
  <c r="G122" i="23"/>
  <c r="F122" i="23"/>
  <c r="E122" i="23"/>
  <c r="L121" i="23"/>
  <c r="J121" i="23"/>
  <c r="H121" i="23"/>
  <c r="G121" i="23"/>
  <c r="F121" i="23"/>
  <c r="E121" i="23"/>
  <c r="L120" i="23"/>
  <c r="J120" i="23"/>
  <c r="I120" i="23"/>
  <c r="H120" i="23"/>
  <c r="G120" i="23"/>
  <c r="F120" i="23"/>
  <c r="E120" i="23"/>
  <c r="L118" i="23"/>
  <c r="J118" i="23"/>
  <c r="I118" i="23"/>
  <c r="H118" i="23"/>
  <c r="G118" i="23"/>
  <c r="F118" i="23"/>
  <c r="E118" i="23"/>
  <c r="L117" i="23"/>
  <c r="J117" i="23"/>
  <c r="I117" i="23"/>
  <c r="H117" i="23"/>
  <c r="G117" i="23"/>
  <c r="F117" i="23"/>
  <c r="E117" i="23"/>
  <c r="N115" i="23"/>
  <c r="B115" i="23"/>
  <c r="K115" i="23"/>
  <c r="N114" i="23"/>
  <c r="B114" i="23"/>
  <c r="K114" i="23"/>
  <c r="N113" i="23"/>
  <c r="B113" i="23"/>
  <c r="K113" i="23"/>
  <c r="J113" i="23"/>
  <c r="N112" i="23"/>
  <c r="B112" i="23"/>
  <c r="K112" i="23"/>
  <c r="N111" i="23"/>
  <c r="B111" i="23"/>
  <c r="K111" i="23"/>
  <c r="N110" i="23"/>
  <c r="B110" i="23"/>
  <c r="K110" i="23"/>
  <c r="N109" i="23"/>
  <c r="B109" i="23"/>
  <c r="K109" i="23"/>
  <c r="N108" i="23"/>
  <c r="B108" i="23"/>
  <c r="K108" i="23"/>
  <c r="N107" i="23"/>
  <c r="B107" i="23"/>
  <c r="K107" i="23"/>
  <c r="N106" i="23"/>
  <c r="B106" i="23"/>
  <c r="K106" i="23"/>
  <c r="L105" i="23"/>
  <c r="J105" i="23"/>
  <c r="I105" i="23"/>
  <c r="I102" i="23" s="1"/>
  <c r="H105" i="23"/>
  <c r="H102" i="23" s="1"/>
  <c r="G105" i="23"/>
  <c r="G102" i="23" s="1"/>
  <c r="F105" i="23"/>
  <c r="F102" i="23" s="1"/>
  <c r="E105" i="23"/>
  <c r="E102" i="23" s="1"/>
  <c r="N104" i="23"/>
  <c r="B104" i="23"/>
  <c r="K104" i="23"/>
  <c r="N103" i="23"/>
  <c r="B103" i="23"/>
  <c r="K103" i="23"/>
  <c r="N101" i="23"/>
  <c r="B101" i="23"/>
  <c r="K101" i="23"/>
  <c r="N100" i="23"/>
  <c r="B100" i="23"/>
  <c r="K100" i="23"/>
  <c r="N99" i="23"/>
  <c r="B99" i="23"/>
  <c r="K99" i="23"/>
  <c r="N98" i="23"/>
  <c r="B98" i="23"/>
  <c r="K98" i="23"/>
  <c r="N97" i="23"/>
  <c r="B97" i="23"/>
  <c r="K97" i="23"/>
  <c r="N96" i="23"/>
  <c r="B96" i="23"/>
  <c r="K96" i="23"/>
  <c r="N95" i="23"/>
  <c r="B95" i="23"/>
  <c r="K95" i="23"/>
  <c r="N94" i="23"/>
  <c r="B94" i="23"/>
  <c r="K94" i="23"/>
  <c r="N93" i="23"/>
  <c r="B93" i="23"/>
  <c r="K93" i="23"/>
  <c r="N92" i="23"/>
  <c r="K92" i="23"/>
  <c r="L91" i="23"/>
  <c r="J91" i="23"/>
  <c r="I91" i="23"/>
  <c r="H91" i="23"/>
  <c r="G91" i="23"/>
  <c r="G88" i="23" s="1"/>
  <c r="F91" i="23"/>
  <c r="F88" i="23" s="1"/>
  <c r="E91" i="23"/>
  <c r="E88" i="23" s="1"/>
  <c r="N90" i="23"/>
  <c r="K90" i="23"/>
  <c r="B90" i="23"/>
  <c r="N89" i="23"/>
  <c r="K89" i="23"/>
  <c r="B89" i="23"/>
  <c r="J88" i="23"/>
  <c r="I88" i="23"/>
  <c r="H88" i="23"/>
  <c r="N87" i="23"/>
  <c r="B87" i="23"/>
  <c r="K87" i="23"/>
  <c r="N86" i="23"/>
  <c r="B86" i="23"/>
  <c r="K86" i="23"/>
  <c r="N85" i="23"/>
  <c r="B85" i="23"/>
  <c r="K85" i="23"/>
  <c r="N84" i="23"/>
  <c r="B84" i="23"/>
  <c r="K84" i="23"/>
  <c r="N83" i="23"/>
  <c r="B83" i="23"/>
  <c r="K83" i="23"/>
  <c r="N82" i="23"/>
  <c r="B82" i="23"/>
  <c r="K82" i="23"/>
  <c r="N81" i="23"/>
  <c r="B81" i="23"/>
  <c r="K81" i="23"/>
  <c r="N80" i="23"/>
  <c r="B80" i="23"/>
  <c r="K80" i="23"/>
  <c r="N79" i="23"/>
  <c r="B79" i="23"/>
  <c r="K79" i="23"/>
  <c r="N78" i="23"/>
  <c r="B78" i="23"/>
  <c r="K78" i="23"/>
  <c r="L77" i="23"/>
  <c r="J77" i="23"/>
  <c r="I77" i="23"/>
  <c r="H77" i="23"/>
  <c r="G77" i="23"/>
  <c r="G74" i="23" s="1"/>
  <c r="F77" i="23"/>
  <c r="F74" i="23" s="1"/>
  <c r="E77" i="23"/>
  <c r="E74" i="23" s="1"/>
  <c r="N76" i="23"/>
  <c r="K76" i="23"/>
  <c r="B76" i="23"/>
  <c r="N75" i="23"/>
  <c r="K75" i="23"/>
  <c r="B75" i="23"/>
  <c r="J74" i="23"/>
  <c r="I74" i="23"/>
  <c r="H74" i="23"/>
  <c r="N73" i="23"/>
  <c r="B73" i="23"/>
  <c r="K73" i="23"/>
  <c r="N72" i="23"/>
  <c r="B72" i="23"/>
  <c r="K72" i="23"/>
  <c r="B71" i="23"/>
  <c r="J71" i="23"/>
  <c r="N71" i="23" s="1"/>
  <c r="N70" i="23"/>
  <c r="B70" i="23"/>
  <c r="K70" i="23"/>
  <c r="N69" i="23"/>
  <c r="B69" i="23"/>
  <c r="K69" i="23"/>
  <c r="N68" i="23"/>
  <c r="B68" i="23"/>
  <c r="K68" i="23"/>
  <c r="N67" i="23"/>
  <c r="B67" i="23"/>
  <c r="K67" i="23"/>
  <c r="N66" i="23"/>
  <c r="B66" i="23"/>
  <c r="K66" i="23"/>
  <c r="N65" i="23"/>
  <c r="B65" i="23"/>
  <c r="K65" i="23"/>
  <c r="N64" i="23"/>
  <c r="B64" i="23"/>
  <c r="K64" i="23"/>
  <c r="L63" i="23"/>
  <c r="J63" i="23"/>
  <c r="I63" i="23"/>
  <c r="I60" i="23" s="1"/>
  <c r="H63" i="23"/>
  <c r="H60" i="23" s="1"/>
  <c r="G63" i="23"/>
  <c r="G60" i="23" s="1"/>
  <c r="F63" i="23"/>
  <c r="E63" i="23"/>
  <c r="E60" i="23" s="1"/>
  <c r="N62" i="23"/>
  <c r="B62" i="23"/>
  <c r="K62" i="23"/>
  <c r="N61" i="23"/>
  <c r="B61" i="23"/>
  <c r="K61" i="23"/>
  <c r="L59" i="23"/>
  <c r="J59" i="23"/>
  <c r="I59" i="23"/>
  <c r="H59" i="23"/>
  <c r="G59" i="23"/>
  <c r="F59" i="23"/>
  <c r="E59" i="23"/>
  <c r="L58" i="23"/>
  <c r="J58" i="23"/>
  <c r="I58" i="23"/>
  <c r="H58" i="23"/>
  <c r="G58" i="23"/>
  <c r="F58" i="23"/>
  <c r="E58" i="23"/>
  <c r="L57" i="23"/>
  <c r="I57" i="23"/>
  <c r="H57" i="23"/>
  <c r="G57" i="23"/>
  <c r="F57" i="23"/>
  <c r="E57" i="23"/>
  <c r="L56" i="23"/>
  <c r="J56" i="23"/>
  <c r="I56" i="23"/>
  <c r="H56" i="23"/>
  <c r="G56" i="23"/>
  <c r="F56" i="23"/>
  <c r="E56" i="23"/>
  <c r="L55" i="23"/>
  <c r="J55" i="23"/>
  <c r="I55" i="23"/>
  <c r="H55" i="23"/>
  <c r="G55" i="23"/>
  <c r="F55" i="23"/>
  <c r="E55" i="23"/>
  <c r="L54" i="23"/>
  <c r="J54" i="23"/>
  <c r="I54" i="23"/>
  <c r="H54" i="23"/>
  <c r="G54" i="23"/>
  <c r="F54" i="23"/>
  <c r="E54" i="23"/>
  <c r="L53" i="23"/>
  <c r="J53" i="23"/>
  <c r="I53" i="23"/>
  <c r="H53" i="23"/>
  <c r="G53" i="23"/>
  <c r="F53" i="23"/>
  <c r="E53" i="23"/>
  <c r="L52" i="23"/>
  <c r="J52" i="23"/>
  <c r="I52" i="23"/>
  <c r="H52" i="23"/>
  <c r="G52" i="23"/>
  <c r="F52" i="23"/>
  <c r="E52" i="23"/>
  <c r="L51" i="23"/>
  <c r="J51" i="23"/>
  <c r="I51" i="23"/>
  <c r="H51" i="23"/>
  <c r="G51" i="23"/>
  <c r="G23" i="23" s="1"/>
  <c r="F51" i="23"/>
  <c r="E51" i="23"/>
  <c r="L50" i="23"/>
  <c r="J50" i="23"/>
  <c r="I50" i="23"/>
  <c r="H50" i="23"/>
  <c r="G50" i="23"/>
  <c r="F50" i="23"/>
  <c r="F22" i="23" s="1"/>
  <c r="E50" i="23"/>
  <c r="L48" i="23"/>
  <c r="J48" i="23"/>
  <c r="I48" i="23"/>
  <c r="H48" i="23"/>
  <c r="H20" i="23" s="1"/>
  <c r="G48" i="23"/>
  <c r="F48" i="23"/>
  <c r="E48" i="23"/>
  <c r="L47" i="23"/>
  <c r="J47" i="23"/>
  <c r="I47" i="23"/>
  <c r="H47" i="23"/>
  <c r="G47" i="23"/>
  <c r="F47" i="23"/>
  <c r="E47" i="23"/>
  <c r="N45" i="23"/>
  <c r="B45" i="23"/>
  <c r="K45" i="23"/>
  <c r="N44" i="23"/>
  <c r="B44" i="23"/>
  <c r="K44" i="23"/>
  <c r="N43" i="23"/>
  <c r="K43" i="23"/>
  <c r="I43" i="23"/>
  <c r="N42" i="23"/>
  <c r="B42" i="23"/>
  <c r="K42" i="23"/>
  <c r="N41" i="23"/>
  <c r="B41" i="23"/>
  <c r="K41" i="23"/>
  <c r="N40" i="23"/>
  <c r="B40" i="23"/>
  <c r="K40" i="23"/>
  <c r="N39" i="23"/>
  <c r="B39" i="23"/>
  <c r="K39" i="23"/>
  <c r="N38" i="23"/>
  <c r="B38" i="23"/>
  <c r="K38" i="23"/>
  <c r="L37" i="23"/>
  <c r="B37" i="23" s="1"/>
  <c r="J35" i="23"/>
  <c r="I37" i="23"/>
  <c r="N36" i="23"/>
  <c r="B36" i="23"/>
  <c r="K36" i="23"/>
  <c r="I35" i="23"/>
  <c r="I32" i="23" s="1"/>
  <c r="H35" i="23"/>
  <c r="H32" i="23" s="1"/>
  <c r="G35" i="23"/>
  <c r="G32" i="23" s="1"/>
  <c r="F35" i="23"/>
  <c r="F32" i="23" s="1"/>
  <c r="E35" i="23"/>
  <c r="E32" i="23" s="1"/>
  <c r="N34" i="23"/>
  <c r="B34" i="23"/>
  <c r="K34" i="23"/>
  <c r="N33" i="23"/>
  <c r="B33" i="23"/>
  <c r="K33" i="23"/>
  <c r="I28" i="23" l="1"/>
  <c r="F29" i="23"/>
  <c r="M749" i="23"/>
  <c r="B749" i="23" s="1"/>
  <c r="M829" i="23"/>
  <c r="B829" i="23" s="1"/>
  <c r="M1239" i="23"/>
  <c r="M1252" i="23"/>
  <c r="M765" i="23"/>
  <c r="B765" i="23" s="1"/>
  <c r="M769" i="23"/>
  <c r="B769" i="23" s="1"/>
  <c r="M773" i="23"/>
  <c r="M805" i="23"/>
  <c r="M818" i="23"/>
  <c r="M823" i="23"/>
  <c r="B823" i="23" s="1"/>
  <c r="M827" i="23"/>
  <c r="M877" i="23"/>
  <c r="M881" i="23"/>
  <c r="M885" i="23"/>
  <c r="B885" i="23" s="1"/>
  <c r="M1281" i="23"/>
  <c r="M50" i="23"/>
  <c r="H30" i="23"/>
  <c r="M77" i="23"/>
  <c r="B77" i="23" s="1"/>
  <c r="M120" i="23"/>
  <c r="M123" i="23"/>
  <c r="M719" i="23"/>
  <c r="B719" i="23" s="1"/>
  <c r="M724" i="23"/>
  <c r="B724" i="23" s="1"/>
  <c r="M728" i="23"/>
  <c r="G29" i="23"/>
  <c r="M387" i="23"/>
  <c r="M391" i="23"/>
  <c r="M1043" i="23"/>
  <c r="M1087" i="23"/>
  <c r="M1091" i="23"/>
  <c r="M1095" i="23"/>
  <c r="B1095" i="23" s="1"/>
  <c r="L342" i="23"/>
  <c r="M342" i="23" s="1"/>
  <c r="M384" i="23"/>
  <c r="L347" i="23"/>
  <c r="M347" i="23" s="1"/>
  <c r="M389" i="23"/>
  <c r="B389" i="23" s="1"/>
  <c r="L351" i="23"/>
  <c r="M351" i="23" s="1"/>
  <c r="M393" i="23"/>
  <c r="L592" i="23"/>
  <c r="M592" i="23" s="1"/>
  <c r="M595" i="23"/>
  <c r="B595" i="23" s="1"/>
  <c r="L984" i="23"/>
  <c r="M987" i="23"/>
  <c r="L1124" i="23"/>
  <c r="M1124" i="23" s="1"/>
  <c r="M1127" i="23"/>
  <c r="M48" i="23"/>
  <c r="M118" i="23"/>
  <c r="B118" i="23" s="1"/>
  <c r="M122" i="23"/>
  <c r="B122" i="23" s="1"/>
  <c r="M126" i="23"/>
  <c r="B126" i="23" s="1"/>
  <c r="M129" i="23"/>
  <c r="L200" i="23"/>
  <c r="M200" i="23" s="1"/>
  <c r="M203" i="23"/>
  <c r="B203" i="23" s="1"/>
  <c r="L214" i="23"/>
  <c r="M217" i="23"/>
  <c r="L228" i="23"/>
  <c r="M228" i="23" s="1"/>
  <c r="M231" i="23"/>
  <c r="L284" i="23"/>
  <c r="M287" i="23"/>
  <c r="L298" i="23"/>
  <c r="M298" i="23" s="1"/>
  <c r="M301" i="23"/>
  <c r="B301" i="23" s="1"/>
  <c r="M315" i="23"/>
  <c r="B315" i="23" s="1"/>
  <c r="M383" i="23"/>
  <c r="M388" i="23"/>
  <c r="B388" i="23" s="1"/>
  <c r="L350" i="23"/>
  <c r="M350" i="23" s="1"/>
  <c r="M392" i="23"/>
  <c r="B392" i="23" s="1"/>
  <c r="L424" i="23"/>
  <c r="M427" i="23"/>
  <c r="B427" i="23" s="1"/>
  <c r="L438" i="23"/>
  <c r="M438" i="23" s="1"/>
  <c r="M441" i="23"/>
  <c r="M469" i="23"/>
  <c r="L494" i="23"/>
  <c r="M497" i="23"/>
  <c r="B497" i="23" s="1"/>
  <c r="M511" i="23"/>
  <c r="B511" i="23" s="1"/>
  <c r="K564" i="23"/>
  <c r="M581" i="23"/>
  <c r="B581" i="23" s="1"/>
  <c r="M623" i="23"/>
  <c r="M723" i="23"/>
  <c r="B723" i="23" s="1"/>
  <c r="M727" i="23"/>
  <c r="M731" i="23"/>
  <c r="B731" i="23" s="1"/>
  <c r="M764" i="23"/>
  <c r="B764" i="23" s="1"/>
  <c r="M768" i="23"/>
  <c r="B768" i="23" s="1"/>
  <c r="K771" i="23"/>
  <c r="M772" i="23"/>
  <c r="F760" i="23"/>
  <c r="L788" i="23"/>
  <c r="M791" i="23"/>
  <c r="M817" i="23"/>
  <c r="B817" i="23" s="1"/>
  <c r="M822" i="23"/>
  <c r="B822" i="23" s="1"/>
  <c r="M826" i="23"/>
  <c r="B826" i="23" s="1"/>
  <c r="M876" i="23"/>
  <c r="M880" i="23"/>
  <c r="B880" i="23" s="1"/>
  <c r="M884" i="23"/>
  <c r="B884" i="23" s="1"/>
  <c r="M1017" i="23"/>
  <c r="M1021" i="23"/>
  <c r="M1025" i="23"/>
  <c r="B1025" i="23" s="1"/>
  <c r="M1057" i="23"/>
  <c r="B1057" i="23" s="1"/>
  <c r="M1083" i="23"/>
  <c r="M1088" i="23"/>
  <c r="M1092" i="23"/>
  <c r="B1092" i="23" s="1"/>
  <c r="L1110" i="23"/>
  <c r="M1110" i="23" s="1"/>
  <c r="M1113" i="23"/>
  <c r="B1113" i="23" s="1"/>
  <c r="M1197" i="23"/>
  <c r="L1208" i="23"/>
  <c r="M1208" i="23" s="1"/>
  <c r="M1211" i="23"/>
  <c r="L1292" i="23"/>
  <c r="M1292" i="23" s="1"/>
  <c r="M1295" i="23"/>
  <c r="L1306" i="23"/>
  <c r="M1306" i="23" s="1"/>
  <c r="M1309" i="23"/>
  <c r="B1309" i="23" s="1"/>
  <c r="L102" i="23"/>
  <c r="M105" i="23"/>
  <c r="L242" i="23"/>
  <c r="M245" i="23"/>
  <c r="L452" i="23"/>
  <c r="M455" i="23"/>
  <c r="L480" i="23"/>
  <c r="M480" i="23" s="1"/>
  <c r="M483" i="23"/>
  <c r="L648" i="23"/>
  <c r="M651" i="23"/>
  <c r="L1068" i="23"/>
  <c r="M1068" i="23" s="1"/>
  <c r="M1071" i="23"/>
  <c r="B1071" i="23" s="1"/>
  <c r="J31" i="23"/>
  <c r="M91" i="23"/>
  <c r="M128" i="23"/>
  <c r="L158" i="23"/>
  <c r="M158" i="23" s="1"/>
  <c r="M161" i="23"/>
  <c r="B161" i="23" s="1"/>
  <c r="L172" i="23"/>
  <c r="M175" i="23"/>
  <c r="L186" i="23"/>
  <c r="M186" i="23" s="1"/>
  <c r="M189" i="23"/>
  <c r="B189" i="23" s="1"/>
  <c r="L270" i="23"/>
  <c r="M270" i="23" s="1"/>
  <c r="M273" i="23"/>
  <c r="L353" i="23"/>
  <c r="M353" i="23" s="1"/>
  <c r="M395" i="23"/>
  <c r="B395" i="23" s="1"/>
  <c r="M413" i="23"/>
  <c r="M525" i="23"/>
  <c r="M539" i="23"/>
  <c r="B539" i="23" s="1"/>
  <c r="M553" i="23"/>
  <c r="B553" i="23" s="1"/>
  <c r="L564" i="23"/>
  <c r="M564" i="23" s="1"/>
  <c r="M567" i="23"/>
  <c r="M726" i="23"/>
  <c r="B726" i="23" s="1"/>
  <c r="M730" i="23"/>
  <c r="B730" i="23" s="1"/>
  <c r="L732" i="23"/>
  <c r="M735" i="23"/>
  <c r="M762" i="23"/>
  <c r="M767" i="23"/>
  <c r="B767" i="23" s="1"/>
  <c r="M771" i="23"/>
  <c r="M777" i="23"/>
  <c r="M821" i="23"/>
  <c r="B821" i="23" s="1"/>
  <c r="M825" i="23"/>
  <c r="B825" i="23" s="1"/>
  <c r="L844" i="23"/>
  <c r="M847" i="23"/>
  <c r="L858" i="23"/>
  <c r="M861" i="23"/>
  <c r="B861" i="23" s="1"/>
  <c r="M874" i="23"/>
  <c r="M879" i="23"/>
  <c r="M883" i="23"/>
  <c r="B883" i="23" s="1"/>
  <c r="L886" i="23"/>
  <c r="M886" i="23" s="1"/>
  <c r="M889" i="23"/>
  <c r="M945" i="23"/>
  <c r="M973" i="23"/>
  <c r="M1016" i="23"/>
  <c r="M1020" i="23"/>
  <c r="M1024" i="23"/>
  <c r="L1152" i="23"/>
  <c r="M1152" i="23" s="1"/>
  <c r="M1155" i="23"/>
  <c r="B1155" i="23" s="1"/>
  <c r="M1183" i="23"/>
  <c r="M1267" i="23"/>
  <c r="L26" i="23"/>
  <c r="M54" i="23"/>
  <c r="B54" i="23" s="1"/>
  <c r="L662" i="23"/>
  <c r="M662" i="23" s="1"/>
  <c r="M665" i="23"/>
  <c r="M53" i="23"/>
  <c r="M47" i="23"/>
  <c r="B47" i="23" s="1"/>
  <c r="M52" i="23"/>
  <c r="M56" i="23"/>
  <c r="M59" i="23"/>
  <c r="M117" i="23"/>
  <c r="B117" i="23" s="1"/>
  <c r="M121" i="23"/>
  <c r="M51" i="23"/>
  <c r="E25" i="23"/>
  <c r="M55" i="23"/>
  <c r="B55" i="23" s="1"/>
  <c r="M58" i="23"/>
  <c r="M63" i="23"/>
  <c r="M124" i="23"/>
  <c r="M127" i="23"/>
  <c r="B127" i="23" s="1"/>
  <c r="L144" i="23"/>
  <c r="M144" i="23" s="1"/>
  <c r="M147" i="23"/>
  <c r="L256" i="23"/>
  <c r="M256" i="23" s="1"/>
  <c r="M259" i="23"/>
  <c r="B259" i="23" s="1"/>
  <c r="M329" i="23"/>
  <c r="L368" i="23"/>
  <c r="M371" i="23"/>
  <c r="B371" i="23" s="1"/>
  <c r="L344" i="23"/>
  <c r="M344" i="23" s="1"/>
  <c r="M386" i="23"/>
  <c r="L348" i="23"/>
  <c r="M348" i="23" s="1"/>
  <c r="M390" i="23"/>
  <c r="B390" i="23" s="1"/>
  <c r="M394" i="23"/>
  <c r="B394" i="23" s="1"/>
  <c r="L396" i="23"/>
  <c r="M399" i="23"/>
  <c r="L676" i="23"/>
  <c r="M679" i="23"/>
  <c r="B679" i="23" s="1"/>
  <c r="L690" i="23"/>
  <c r="M690" i="23" s="1"/>
  <c r="M693" i="23"/>
  <c r="L704" i="23"/>
  <c r="M704" i="23" s="1"/>
  <c r="M707" i="23"/>
  <c r="B707" i="23" s="1"/>
  <c r="M720" i="23"/>
  <c r="M725" i="23"/>
  <c r="M729" i="23"/>
  <c r="M761" i="23"/>
  <c r="B761" i="23" s="1"/>
  <c r="M766" i="23"/>
  <c r="M770" i="23"/>
  <c r="B770" i="23" s="1"/>
  <c r="M820" i="23"/>
  <c r="M824" i="23"/>
  <c r="B824" i="23" s="1"/>
  <c r="M828" i="23"/>
  <c r="M833" i="23"/>
  <c r="M873" i="23"/>
  <c r="B873" i="23" s="1"/>
  <c r="M878" i="23"/>
  <c r="B878" i="23" s="1"/>
  <c r="M882" i="23"/>
  <c r="M903" i="23"/>
  <c r="L998" i="23"/>
  <c r="M1001" i="23"/>
  <c r="B1001" i="23" s="1"/>
  <c r="M1014" i="23"/>
  <c r="M1019" i="23"/>
  <c r="E965" i="23"/>
  <c r="E615" i="23" s="1"/>
  <c r="I965" i="23"/>
  <c r="I615" i="23" s="1"/>
  <c r="K615" i="23" s="1"/>
  <c r="M1023" i="23"/>
  <c r="M1029" i="23"/>
  <c r="M1086" i="23"/>
  <c r="B1086" i="23" s="1"/>
  <c r="M1090" i="23"/>
  <c r="M1094" i="23"/>
  <c r="L1096" i="23"/>
  <c r="M1096" i="23" s="1"/>
  <c r="M1099" i="23"/>
  <c r="L1138" i="23"/>
  <c r="M1138" i="23" s="1"/>
  <c r="M1141" i="23"/>
  <c r="G957" i="23"/>
  <c r="G607" i="23" s="1"/>
  <c r="K1016" i="23"/>
  <c r="F960" i="23"/>
  <c r="F610" i="23" s="1"/>
  <c r="F8" i="23" s="1"/>
  <c r="K1090" i="23"/>
  <c r="K1309" i="23"/>
  <c r="K469" i="23"/>
  <c r="G960" i="23"/>
  <c r="G610" i="23" s="1"/>
  <c r="F20" i="23"/>
  <c r="L819" i="23"/>
  <c r="N1001" i="23"/>
  <c r="G958" i="23"/>
  <c r="G608" i="23" s="1"/>
  <c r="F961" i="23"/>
  <c r="F611" i="23" s="1"/>
  <c r="I1012" i="23"/>
  <c r="N1068" i="23"/>
  <c r="G966" i="23"/>
  <c r="G616" i="23" s="1"/>
  <c r="N497" i="23"/>
  <c r="K917" i="23"/>
  <c r="I966" i="23"/>
  <c r="I616" i="23" s="1"/>
  <c r="I14" i="23" s="1"/>
  <c r="N1093" i="23"/>
  <c r="I22" i="23"/>
  <c r="E23" i="23"/>
  <c r="K301" i="23"/>
  <c r="K1091" i="23"/>
  <c r="F967" i="23"/>
  <c r="F617" i="23" s="1"/>
  <c r="F15" i="23" s="1"/>
  <c r="K727" i="23"/>
  <c r="K731" i="23"/>
  <c r="N874" i="23"/>
  <c r="K903" i="23"/>
  <c r="J960" i="23"/>
  <c r="J610" i="23" s="1"/>
  <c r="G962" i="23"/>
  <c r="G612" i="23" s="1"/>
  <c r="L962" i="23"/>
  <c r="H963" i="23"/>
  <c r="H613" i="23" s="1"/>
  <c r="F969" i="23"/>
  <c r="F619" i="23" s="1"/>
  <c r="J969" i="23"/>
  <c r="J619" i="23" s="1"/>
  <c r="N1084" i="23"/>
  <c r="N1095" i="23"/>
  <c r="N1211" i="23"/>
  <c r="I26" i="23"/>
  <c r="H24" i="23"/>
  <c r="H10" i="23" s="1"/>
  <c r="H28" i="23"/>
  <c r="H46" i="23"/>
  <c r="J19" i="23"/>
  <c r="L20" i="23"/>
  <c r="H22" i="23"/>
  <c r="F31" i="23"/>
  <c r="F17" i="23" s="1"/>
  <c r="F958" i="23"/>
  <c r="F608" i="23" s="1"/>
  <c r="F6" i="23" s="1"/>
  <c r="J958" i="23"/>
  <c r="F968" i="23"/>
  <c r="F618" i="23" s="1"/>
  <c r="I957" i="23"/>
  <c r="I607" i="23" s="1"/>
  <c r="B1084" i="23"/>
  <c r="K345" i="23"/>
  <c r="L830" i="23"/>
  <c r="N833" i="23"/>
  <c r="H26" i="23"/>
  <c r="I27" i="23"/>
  <c r="K125" i="23"/>
  <c r="H763" i="23"/>
  <c r="G819" i="23"/>
  <c r="G965" i="23"/>
  <c r="G615" i="23" s="1"/>
  <c r="E26" i="23"/>
  <c r="J27" i="23"/>
  <c r="N59" i="23"/>
  <c r="K124" i="23"/>
  <c r="N771" i="23"/>
  <c r="G1015" i="23"/>
  <c r="G968" i="23"/>
  <c r="G618" i="23" s="1"/>
  <c r="K1026" i="23"/>
  <c r="K1084" i="23"/>
  <c r="B1252" i="23"/>
  <c r="E27" i="23"/>
  <c r="K59" i="23"/>
  <c r="N158" i="23"/>
  <c r="N388" i="23"/>
  <c r="K391" i="23"/>
  <c r="K693" i="23"/>
  <c r="N767" i="23"/>
  <c r="K770" i="23"/>
  <c r="K121" i="23"/>
  <c r="N144" i="23"/>
  <c r="I25" i="23"/>
  <c r="I11" i="23" s="1"/>
  <c r="E29" i="23"/>
  <c r="G46" i="23"/>
  <c r="N270" i="23"/>
  <c r="H816" i="23"/>
  <c r="E875" i="23"/>
  <c r="F966" i="23"/>
  <c r="F616" i="23" s="1"/>
  <c r="L967" i="23"/>
  <c r="B1141" i="23"/>
  <c r="K348" i="23"/>
  <c r="H960" i="23"/>
  <c r="H610" i="23" s="1"/>
  <c r="H8" i="23" s="1"/>
  <c r="I962" i="23"/>
  <c r="I612" i="23" s="1"/>
  <c r="N53" i="23"/>
  <c r="E19" i="23"/>
  <c r="K123" i="23"/>
  <c r="B725" i="23"/>
  <c r="N727" i="23"/>
  <c r="K729" i="23"/>
  <c r="G858" i="23"/>
  <c r="G816" i="23" s="1"/>
  <c r="I875" i="23"/>
  <c r="N883" i="23"/>
  <c r="E961" i="23"/>
  <c r="E611" i="23" s="1"/>
  <c r="I961" i="23"/>
  <c r="I611" i="23" s="1"/>
  <c r="F962" i="23"/>
  <c r="F612" i="23" s="1"/>
  <c r="J962" i="23"/>
  <c r="J612" i="23" s="1"/>
  <c r="G963" i="23"/>
  <c r="G613" i="23" s="1"/>
  <c r="L963" i="23"/>
  <c r="L964" i="23"/>
  <c r="M964" i="23" s="1"/>
  <c r="H965" i="23"/>
  <c r="H615" i="23" s="1"/>
  <c r="I968" i="23"/>
  <c r="I618" i="23" s="1"/>
  <c r="K618" i="23" s="1"/>
  <c r="H958" i="23"/>
  <c r="H608" i="23" s="1"/>
  <c r="H6" i="23" s="1"/>
  <c r="E962" i="23"/>
  <c r="E612" i="23" s="1"/>
  <c r="F963" i="23"/>
  <c r="F613" i="23" s="1"/>
  <c r="H969" i="23"/>
  <c r="H619" i="23" s="1"/>
  <c r="N121" i="23"/>
  <c r="F24" i="23"/>
  <c r="B123" i="23"/>
  <c r="K126" i="23"/>
  <c r="B455" i="23"/>
  <c r="K522" i="23"/>
  <c r="K704" i="23"/>
  <c r="N725" i="23"/>
  <c r="B874" i="23"/>
  <c r="B1020" i="23"/>
  <c r="K1054" i="23"/>
  <c r="F27" i="23"/>
  <c r="F13" i="23" s="1"/>
  <c r="K350" i="23"/>
  <c r="N371" i="23"/>
  <c r="N394" i="23"/>
  <c r="J352" i="23"/>
  <c r="N352" i="23" s="1"/>
  <c r="J30" i="23"/>
  <c r="B92" i="23"/>
  <c r="N128" i="23"/>
  <c r="J172" i="23"/>
  <c r="N172" i="23" s="1"/>
  <c r="K175" i="23"/>
  <c r="N348" i="23"/>
  <c r="K567" i="23"/>
  <c r="H19" i="23"/>
  <c r="H5" i="23" s="1"/>
  <c r="I20" i="23"/>
  <c r="I29" i="23"/>
  <c r="G30" i="23"/>
  <c r="K77" i="23"/>
  <c r="K203" i="23"/>
  <c r="I200" i="23"/>
  <c r="K259" i="23"/>
  <c r="K383" i="23"/>
  <c r="J385" i="23"/>
  <c r="J343" i="23" s="1"/>
  <c r="F957" i="23"/>
  <c r="F607" i="23" s="1"/>
  <c r="J957" i="23"/>
  <c r="J607" i="23" s="1"/>
  <c r="H966" i="23"/>
  <c r="H616" i="23" s="1"/>
  <c r="G1169" i="23"/>
  <c r="G1180" i="23"/>
  <c r="G1166" i="23" s="1"/>
  <c r="L1180" i="23"/>
  <c r="N1183" i="23"/>
  <c r="L1169" i="23"/>
  <c r="N105" i="23"/>
  <c r="J102" i="23"/>
  <c r="G28" i="23"/>
  <c r="F30" i="23"/>
  <c r="G31" i="23"/>
  <c r="G17" i="23" s="1"/>
  <c r="K118" i="23"/>
  <c r="K315" i="23"/>
  <c r="K351" i="23"/>
  <c r="I844" i="23"/>
  <c r="L30" i="23"/>
  <c r="F119" i="23"/>
  <c r="K122" i="23"/>
  <c r="I119" i="23"/>
  <c r="B399" i="23"/>
  <c r="N651" i="23"/>
  <c r="J648" i="23"/>
  <c r="K648" i="23" s="1"/>
  <c r="N719" i="23"/>
  <c r="F721" i="23"/>
  <c r="K723" i="23"/>
  <c r="F1253" i="23"/>
  <c r="J1253" i="23"/>
  <c r="I19" i="23"/>
  <c r="N48" i="23"/>
  <c r="L22" i="23"/>
  <c r="I24" i="23"/>
  <c r="I10" i="23" s="1"/>
  <c r="F25" i="23"/>
  <c r="G26" i="23"/>
  <c r="E31" i="23"/>
  <c r="I31" i="23"/>
  <c r="N77" i="23"/>
  <c r="F19" i="23"/>
  <c r="K117" i="23"/>
  <c r="N120" i="23"/>
  <c r="G24" i="23"/>
  <c r="L24" i="23"/>
  <c r="M24" i="23" s="1"/>
  <c r="K189" i="23"/>
  <c r="K231" i="23"/>
  <c r="N256" i="23"/>
  <c r="K387" i="23"/>
  <c r="N389" i="23"/>
  <c r="N393" i="23"/>
  <c r="K353" i="23"/>
  <c r="N399" i="23"/>
  <c r="N441" i="23"/>
  <c r="N511" i="23"/>
  <c r="K623" i="23"/>
  <c r="K662" i="23"/>
  <c r="K724" i="23"/>
  <c r="K728" i="23"/>
  <c r="N761" i="23"/>
  <c r="K821" i="23"/>
  <c r="K822" i="23"/>
  <c r="K827" i="23"/>
  <c r="K828" i="23"/>
  <c r="N1281" i="23"/>
  <c r="I23" i="23"/>
  <c r="G25" i="23"/>
  <c r="J49" i="23"/>
  <c r="H49" i="23"/>
  <c r="K91" i="23"/>
  <c r="G19" i="23"/>
  <c r="G5" i="23" s="1"/>
  <c r="F28" i="23"/>
  <c r="B128" i="23"/>
  <c r="K217" i="23"/>
  <c r="K342" i="23"/>
  <c r="K386" i="23"/>
  <c r="N427" i="23"/>
  <c r="N595" i="23"/>
  <c r="N707" i="23"/>
  <c r="B828" i="23"/>
  <c r="H967" i="23"/>
  <c r="H617" i="23" s="1"/>
  <c r="K1024" i="23"/>
  <c r="H1026" i="23"/>
  <c r="H1012" i="23" s="1"/>
  <c r="H1015" i="23"/>
  <c r="B1090" i="23"/>
  <c r="B1104" i="23"/>
  <c r="K1251" i="23"/>
  <c r="K764" i="23"/>
  <c r="K768" i="23"/>
  <c r="B771" i="23"/>
  <c r="N773" i="23"/>
  <c r="K817" i="23"/>
  <c r="K820" i="23"/>
  <c r="K823" i="23"/>
  <c r="K824" i="23"/>
  <c r="N825" i="23"/>
  <c r="K826" i="23"/>
  <c r="K847" i="23"/>
  <c r="K873" i="23"/>
  <c r="K877" i="23"/>
  <c r="K881" i="23"/>
  <c r="K885" i="23"/>
  <c r="E958" i="23"/>
  <c r="E608" i="23" s="1"/>
  <c r="N1020" i="23"/>
  <c r="K1087" i="23"/>
  <c r="N1088" i="23"/>
  <c r="N1251" i="23"/>
  <c r="H964" i="23"/>
  <c r="H614" i="23" s="1"/>
  <c r="N1022" i="23"/>
  <c r="I969" i="23"/>
  <c r="K1068" i="23"/>
  <c r="L960" i="23"/>
  <c r="N1090" i="23"/>
  <c r="E1085" i="23"/>
  <c r="K1099" i="23"/>
  <c r="E1250" i="23"/>
  <c r="E1253" i="23"/>
  <c r="I1253" i="23"/>
  <c r="L1253" i="23"/>
  <c r="K1239" i="23"/>
  <c r="K105" i="23"/>
  <c r="J961" i="23"/>
  <c r="J611" i="23" s="1"/>
  <c r="N1087" i="23"/>
  <c r="K973" i="23"/>
  <c r="N480" i="23"/>
  <c r="K50" i="23"/>
  <c r="J22" i="23"/>
  <c r="N56" i="23"/>
  <c r="L28" i="23"/>
  <c r="F60" i="23"/>
  <c r="F46" i="23" s="1"/>
  <c r="F49" i="23"/>
  <c r="E116" i="23"/>
  <c r="J242" i="23"/>
  <c r="N242" i="23" s="1"/>
  <c r="K245" i="23"/>
  <c r="N387" i="23"/>
  <c r="L345" i="23"/>
  <c r="H721" i="23"/>
  <c r="H732" i="23"/>
  <c r="H718" i="23" s="1"/>
  <c r="N749" i="23"/>
  <c r="L746" i="23"/>
  <c r="N1014" i="23"/>
  <c r="L958" i="23"/>
  <c r="K1023" i="23"/>
  <c r="J967" i="23"/>
  <c r="J617" i="23" s="1"/>
  <c r="N1092" i="23"/>
  <c r="L966" i="23"/>
  <c r="K1225" i="23"/>
  <c r="J1222" i="23"/>
  <c r="K1222" i="23" s="1"/>
  <c r="J20" i="23"/>
  <c r="J24" i="23"/>
  <c r="K24" i="23" s="1"/>
  <c r="L119" i="23"/>
  <c r="B125" i="23"/>
  <c r="N125" i="23"/>
  <c r="H119" i="23"/>
  <c r="H21" i="23" s="1"/>
  <c r="K161" i="23"/>
  <c r="G346" i="23"/>
  <c r="K394" i="23"/>
  <c r="K395" i="23"/>
  <c r="N455" i="23"/>
  <c r="J452" i="23"/>
  <c r="K452" i="23" s="1"/>
  <c r="L536" i="23"/>
  <c r="M536" i="23" s="1"/>
  <c r="K707" i="23"/>
  <c r="B729" i="23"/>
  <c r="J732" i="23"/>
  <c r="J718" i="23" s="1"/>
  <c r="J721" i="23"/>
  <c r="K735" i="23"/>
  <c r="E721" i="23"/>
  <c r="I721" i="23"/>
  <c r="I830" i="23"/>
  <c r="I819" i="23"/>
  <c r="I858" i="23"/>
  <c r="B945" i="23"/>
  <c r="L942" i="23"/>
  <c r="B977" i="23"/>
  <c r="J984" i="23"/>
  <c r="K984" i="23" s="1"/>
  <c r="N987" i="23"/>
  <c r="K987" i="23"/>
  <c r="B1014" i="23"/>
  <c r="I958" i="23"/>
  <c r="I608" i="23" s="1"/>
  <c r="G964" i="23"/>
  <c r="G614" i="23" s="1"/>
  <c r="N1021" i="23"/>
  <c r="N1023" i="23"/>
  <c r="H968" i="23"/>
  <c r="H618" i="23" s="1"/>
  <c r="E957" i="23"/>
  <c r="E607" i="23" s="1"/>
  <c r="B1083" i="23"/>
  <c r="J28" i="23"/>
  <c r="K28" i="23" s="1"/>
  <c r="E22" i="23"/>
  <c r="B50" i="23"/>
  <c r="K51" i="23"/>
  <c r="K55" i="23"/>
  <c r="I46" i="23"/>
  <c r="N91" i="23"/>
  <c r="L88" i="23"/>
  <c r="B129" i="23"/>
  <c r="E119" i="23"/>
  <c r="I158" i="23"/>
  <c r="K158" i="23" s="1"/>
  <c r="B287" i="23"/>
  <c r="N329" i="23"/>
  <c r="J341" i="23"/>
  <c r="K341" i="23" s="1"/>
  <c r="I344" i="23"/>
  <c r="K346" i="23"/>
  <c r="B348" i="23"/>
  <c r="B351" i="23"/>
  <c r="N353" i="23"/>
  <c r="N383" i="23"/>
  <c r="L341" i="23"/>
  <c r="F385" i="23"/>
  <c r="F343" i="23" s="1"/>
  <c r="N390" i="23"/>
  <c r="K390" i="23"/>
  <c r="N391" i="23"/>
  <c r="B393" i="23"/>
  <c r="K651" i="23"/>
  <c r="N724" i="23"/>
  <c r="N735" i="23"/>
  <c r="G774" i="23"/>
  <c r="G760" i="23" s="1"/>
  <c r="G763" i="23"/>
  <c r="L774" i="23"/>
  <c r="M774" i="23" s="1"/>
  <c r="L763" i="23"/>
  <c r="B777" i="23"/>
  <c r="B876" i="23"/>
  <c r="H875" i="23"/>
  <c r="H886" i="23"/>
  <c r="H872" i="23" s="1"/>
  <c r="J998" i="23"/>
  <c r="K998" i="23" s="1"/>
  <c r="K1001" i="23"/>
  <c r="N1019" i="23"/>
  <c r="G1012" i="23"/>
  <c r="F1015" i="23"/>
  <c r="F1040" i="23"/>
  <c r="F1012" i="23" s="1"/>
  <c r="J1015" i="23"/>
  <c r="J1040" i="23"/>
  <c r="K1040" i="23" s="1"/>
  <c r="N1071" i="23"/>
  <c r="J1085" i="23"/>
  <c r="I1169" i="23"/>
  <c r="I1180" i="23"/>
  <c r="I1166" i="23" s="1"/>
  <c r="B413" i="23"/>
  <c r="N413" i="23"/>
  <c r="L617" i="23"/>
  <c r="J25" i="23"/>
  <c r="K25" i="23" s="1"/>
  <c r="K47" i="23"/>
  <c r="G20" i="23"/>
  <c r="N50" i="23"/>
  <c r="H23" i="23"/>
  <c r="H27" i="23"/>
  <c r="N55" i="23"/>
  <c r="H31" i="23"/>
  <c r="B59" i="23"/>
  <c r="L60" i="23"/>
  <c r="N63" i="23"/>
  <c r="B121" i="23"/>
  <c r="N123" i="23"/>
  <c r="F116" i="23"/>
  <c r="K147" i="23"/>
  <c r="B186" i="23"/>
  <c r="K273" i="23"/>
  <c r="L312" i="23"/>
  <c r="M312" i="23" s="1"/>
  <c r="L346" i="23"/>
  <c r="M346" i="23" s="1"/>
  <c r="J349" i="23"/>
  <c r="L508" i="23"/>
  <c r="K511" i="23"/>
  <c r="J508" i="23"/>
  <c r="K508" i="23" s="1"/>
  <c r="K536" i="23"/>
  <c r="L550" i="23"/>
  <c r="N553" i="23"/>
  <c r="B623" i="23"/>
  <c r="I620" i="23"/>
  <c r="K620" i="23" s="1"/>
  <c r="N679" i="23"/>
  <c r="K679" i="23"/>
  <c r="J676" i="23"/>
  <c r="K676" i="23" s="1"/>
  <c r="H760" i="23"/>
  <c r="L802" i="23"/>
  <c r="B805" i="23"/>
  <c r="H819" i="23"/>
  <c r="F875" i="23"/>
  <c r="F886" i="23"/>
  <c r="F872" i="23" s="1"/>
  <c r="K889" i="23"/>
  <c r="J886" i="23"/>
  <c r="J875" i="23"/>
  <c r="N1017" i="23"/>
  <c r="L961" i="23"/>
  <c r="M961" i="23" s="1"/>
  <c r="E613" i="23"/>
  <c r="E11" i="23" s="1"/>
  <c r="F1110" i="23"/>
  <c r="F1082" i="23" s="1"/>
  <c r="F1085" i="23"/>
  <c r="B1117" i="23"/>
  <c r="H1253" i="23"/>
  <c r="B1087" i="23"/>
  <c r="B1115" i="23"/>
  <c r="B1091" i="23"/>
  <c r="B1119" i="23"/>
  <c r="B1123" i="23"/>
  <c r="L19" i="23"/>
  <c r="G22" i="23"/>
  <c r="N51" i="23"/>
  <c r="F26" i="23"/>
  <c r="J26" i="23"/>
  <c r="J12" i="23" s="1"/>
  <c r="G27" i="23"/>
  <c r="G13" i="23" s="1"/>
  <c r="B58" i="23"/>
  <c r="K74" i="23"/>
  <c r="B120" i="23"/>
  <c r="K129" i="23"/>
  <c r="K228" i="23"/>
  <c r="K256" i="23"/>
  <c r="B270" i="23"/>
  <c r="B347" i="23"/>
  <c r="N384" i="23"/>
  <c r="N386" i="23"/>
  <c r="K392" i="23"/>
  <c r="N395" i="23"/>
  <c r="K525" i="23"/>
  <c r="N539" i="23"/>
  <c r="N567" i="23"/>
  <c r="K665" i="23"/>
  <c r="N731" i="23"/>
  <c r="K767" i="23"/>
  <c r="F763" i="23"/>
  <c r="J763" i="23"/>
  <c r="N791" i="23"/>
  <c r="J788" i="23"/>
  <c r="N788" i="23" s="1"/>
  <c r="N817" i="23"/>
  <c r="N821" i="23"/>
  <c r="K825" i="23"/>
  <c r="N828" i="23"/>
  <c r="F819" i="23"/>
  <c r="F830" i="23"/>
  <c r="F816" i="23" s="1"/>
  <c r="B879" i="23"/>
  <c r="K880" i="23"/>
  <c r="N882" i="23"/>
  <c r="N945" i="23"/>
  <c r="K945" i="23"/>
  <c r="F970" i="23"/>
  <c r="K1014" i="23"/>
  <c r="N1016" i="23"/>
  <c r="H961" i="23"/>
  <c r="H611" i="23" s="1"/>
  <c r="B1018" i="23"/>
  <c r="K1019" i="23"/>
  <c r="L1040" i="23"/>
  <c r="N1043" i="23"/>
  <c r="B1088" i="23"/>
  <c r="I967" i="23"/>
  <c r="I617" i="23" s="1"/>
  <c r="I1096" i="23"/>
  <c r="B1197" i="23"/>
  <c r="E1194" i="23"/>
  <c r="G1278" i="23"/>
  <c r="G1250" i="23" s="1"/>
  <c r="G1253" i="23"/>
  <c r="B1281" i="23"/>
  <c r="L1278" i="23"/>
  <c r="M1278" i="23" s="1"/>
  <c r="N392" i="23"/>
  <c r="N483" i="23"/>
  <c r="K690" i="23"/>
  <c r="K749" i="23"/>
  <c r="N765" i="23"/>
  <c r="N769" i="23"/>
  <c r="N805" i="23"/>
  <c r="J802" i="23"/>
  <c r="K818" i="23"/>
  <c r="N820" i="23"/>
  <c r="B820" i="23"/>
  <c r="K861" i="23"/>
  <c r="N879" i="23"/>
  <c r="N973" i="23"/>
  <c r="L970" i="23"/>
  <c r="M970" i="23" s="1"/>
  <c r="N1013" i="23"/>
  <c r="L957" i="23"/>
  <c r="K1083" i="23"/>
  <c r="I1085" i="23"/>
  <c r="K1236" i="23"/>
  <c r="I1250" i="23"/>
  <c r="B1295" i="23"/>
  <c r="N1295" i="23"/>
  <c r="N623" i="23"/>
  <c r="N665" i="23"/>
  <c r="N693" i="23"/>
  <c r="B720" i="23"/>
  <c r="B722" i="23"/>
  <c r="N723" i="23"/>
  <c r="B727" i="23"/>
  <c r="N729" i="23"/>
  <c r="B735" i="23"/>
  <c r="K762" i="23"/>
  <c r="K766" i="23"/>
  <c r="K772" i="23"/>
  <c r="K874" i="23"/>
  <c r="K876" i="23"/>
  <c r="N878" i="23"/>
  <c r="K884" i="23"/>
  <c r="B987" i="23"/>
  <c r="I960" i="23"/>
  <c r="I610" i="23" s="1"/>
  <c r="K1092" i="23"/>
  <c r="K1094" i="23"/>
  <c r="K1095" i="23"/>
  <c r="B1093" i="23"/>
  <c r="K1197" i="23"/>
  <c r="J1194" i="23"/>
  <c r="K1194" i="23" s="1"/>
  <c r="B1211" i="23"/>
  <c r="N1252" i="23"/>
  <c r="L1264" i="23"/>
  <c r="N1083" i="23"/>
  <c r="K1086" i="23"/>
  <c r="K1088" i="23"/>
  <c r="N1091" i="23"/>
  <c r="B1251" i="23"/>
  <c r="K1252" i="23"/>
  <c r="K1278" i="23"/>
  <c r="K1292" i="23"/>
  <c r="K1306" i="23"/>
  <c r="K35" i="23"/>
  <c r="J32" i="23"/>
  <c r="F12" i="23"/>
  <c r="F23" i="23"/>
  <c r="F9" i="23" s="1"/>
  <c r="J23" i="23"/>
  <c r="H25" i="23"/>
  <c r="L25" i="23"/>
  <c r="H29" i="23"/>
  <c r="L29" i="23"/>
  <c r="E30" i="23"/>
  <c r="I30" i="23"/>
  <c r="L35" i="23"/>
  <c r="M35" i="23" s="1"/>
  <c r="K37" i="23"/>
  <c r="B43" i="23"/>
  <c r="G49" i="23"/>
  <c r="B51" i="23"/>
  <c r="B53" i="23"/>
  <c r="K54" i="23"/>
  <c r="K58" i="23"/>
  <c r="K63" i="23"/>
  <c r="J60" i="23"/>
  <c r="N117" i="23"/>
  <c r="B124" i="23"/>
  <c r="N124" i="23"/>
  <c r="K128" i="23"/>
  <c r="N129" i="23"/>
  <c r="G116" i="23"/>
  <c r="G119" i="23"/>
  <c r="H144" i="23"/>
  <c r="K186" i="23"/>
  <c r="N217" i="23"/>
  <c r="B217" i="23"/>
  <c r="N273" i="23"/>
  <c r="B273" i="23"/>
  <c r="K289" i="23"/>
  <c r="N301" i="23"/>
  <c r="E312" i="23"/>
  <c r="G326" i="23"/>
  <c r="N363" i="23"/>
  <c r="B363" i="23"/>
  <c r="L357" i="23"/>
  <c r="M357" i="23" s="1"/>
  <c r="L349" i="23"/>
  <c r="B412" i="23"/>
  <c r="B384" i="23"/>
  <c r="N37" i="23"/>
  <c r="B56" i="23"/>
  <c r="N259" i="23"/>
  <c r="E438" i="23"/>
  <c r="G508" i="23"/>
  <c r="G385" i="23"/>
  <c r="G343" i="23" s="1"/>
  <c r="G662" i="23"/>
  <c r="N47" i="23"/>
  <c r="K48" i="23"/>
  <c r="B105" i="23"/>
  <c r="N118" i="23"/>
  <c r="N175" i="23"/>
  <c r="B175" i="23"/>
  <c r="N231" i="23"/>
  <c r="B231" i="23"/>
  <c r="N350" i="23"/>
  <c r="G354" i="23"/>
  <c r="F368" i="23"/>
  <c r="K371" i="23"/>
  <c r="J368" i="23"/>
  <c r="E385" i="23"/>
  <c r="K726" i="23"/>
  <c r="N726" i="23"/>
  <c r="G732" i="23"/>
  <c r="G718" i="23" s="1"/>
  <c r="G721" i="23"/>
  <c r="B48" i="23"/>
  <c r="B52" i="23"/>
  <c r="N54" i="23"/>
  <c r="N58" i="23"/>
  <c r="N147" i="23"/>
  <c r="B147" i="23"/>
  <c r="N203" i="23"/>
  <c r="K287" i="23"/>
  <c r="J284" i="23"/>
  <c r="K284" i="23" s="1"/>
  <c r="I438" i="23"/>
  <c r="I385" i="23"/>
  <c r="B469" i="23"/>
  <c r="L466" i="23"/>
  <c r="M466" i="23" s="1"/>
  <c r="L385" i="23"/>
  <c r="N469" i="23"/>
  <c r="N592" i="23"/>
  <c r="E46" i="23"/>
  <c r="L49" i="23"/>
  <c r="M49" i="23" s="1"/>
  <c r="K52" i="23"/>
  <c r="K56" i="23"/>
  <c r="E20" i="23"/>
  <c r="L23" i="23"/>
  <c r="E24" i="23"/>
  <c r="L27" i="23"/>
  <c r="M27" i="23" s="1"/>
  <c r="E28" i="23"/>
  <c r="L31" i="23"/>
  <c r="E49" i="23"/>
  <c r="I49" i="23"/>
  <c r="N52" i="23"/>
  <c r="K53" i="23"/>
  <c r="J57" i="23"/>
  <c r="N57" i="23" s="1"/>
  <c r="B63" i="23"/>
  <c r="K71" i="23"/>
  <c r="L74" i="23"/>
  <c r="M74" i="23" s="1"/>
  <c r="K88" i="23"/>
  <c r="K120" i="23"/>
  <c r="N122" i="23"/>
  <c r="N126" i="23"/>
  <c r="J133" i="23"/>
  <c r="N133" i="23" s="1"/>
  <c r="K134" i="23"/>
  <c r="N141" i="23"/>
  <c r="J127" i="23"/>
  <c r="K127" i="23" s="1"/>
  <c r="K144" i="23"/>
  <c r="N161" i="23"/>
  <c r="N186" i="23"/>
  <c r="N189" i="23"/>
  <c r="K214" i="23"/>
  <c r="N245" i="23"/>
  <c r="B245" i="23"/>
  <c r="K270" i="23"/>
  <c r="N287" i="23"/>
  <c r="N342" i="23"/>
  <c r="K347" i="23"/>
  <c r="E342" i="23"/>
  <c r="N315" i="23"/>
  <c r="N351" i="23"/>
  <c r="K384" i="23"/>
  <c r="B411" i="23"/>
  <c r="B383" i="23"/>
  <c r="K466" i="23"/>
  <c r="H466" i="23"/>
  <c r="H382" i="23" s="1"/>
  <c r="H340" i="23" s="1"/>
  <c r="H385" i="23"/>
  <c r="H343" i="23" s="1"/>
  <c r="N564" i="23"/>
  <c r="E592" i="23"/>
  <c r="I592" i="23"/>
  <c r="K595" i="23"/>
  <c r="K720" i="23"/>
  <c r="N720" i="23"/>
  <c r="K722" i="23"/>
  <c r="N722" i="23"/>
  <c r="K769" i="23"/>
  <c r="B289" i="23"/>
  <c r="L326" i="23"/>
  <c r="M326" i="23" s="1"/>
  <c r="I329" i="23"/>
  <c r="I349" i="23"/>
  <c r="B353" i="23"/>
  <c r="I357" i="23"/>
  <c r="K388" i="23"/>
  <c r="K389" i="23"/>
  <c r="K393" i="23"/>
  <c r="E396" i="23"/>
  <c r="B401" i="23"/>
  <c r="B387" i="23"/>
  <c r="E424" i="23"/>
  <c r="E452" i="23"/>
  <c r="K480" i="23"/>
  <c r="B483" i="23"/>
  <c r="B525" i="23"/>
  <c r="L522" i="23"/>
  <c r="M522" i="23" s="1"/>
  <c r="N525" i="23"/>
  <c r="K578" i="23"/>
  <c r="K730" i="23"/>
  <c r="N730" i="23"/>
  <c r="K761" i="23"/>
  <c r="E788" i="23"/>
  <c r="I788" i="23"/>
  <c r="K791" i="23"/>
  <c r="B791" i="23"/>
  <c r="N823" i="23"/>
  <c r="H928" i="23"/>
  <c r="K933" i="23"/>
  <c r="N933" i="23"/>
  <c r="J931" i="23"/>
  <c r="N931" i="23" s="1"/>
  <c r="B386" i="23"/>
  <c r="B400" i="23"/>
  <c r="B404" i="23"/>
  <c r="F410" i="23"/>
  <c r="K413" i="23"/>
  <c r="J410" i="23"/>
  <c r="K410" i="23" s="1"/>
  <c r="E480" i="23"/>
  <c r="F494" i="23"/>
  <c r="K497" i="23"/>
  <c r="J494" i="23"/>
  <c r="K494" i="23" s="1"/>
  <c r="E536" i="23"/>
  <c r="F550" i="23"/>
  <c r="K553" i="23"/>
  <c r="J550" i="23"/>
  <c r="K550" i="23" s="1"/>
  <c r="L578" i="23"/>
  <c r="M578" i="23" s="1"/>
  <c r="N581" i="23"/>
  <c r="G620" i="23"/>
  <c r="K765" i="23"/>
  <c r="K773" i="23"/>
  <c r="B773" i="23"/>
  <c r="B391" i="23"/>
  <c r="J396" i="23"/>
  <c r="K399" i="23"/>
  <c r="J424" i="23"/>
  <c r="K424" i="23" s="1"/>
  <c r="K427" i="23"/>
  <c r="K441" i="23"/>
  <c r="K455" i="23"/>
  <c r="K483" i="23"/>
  <c r="K539" i="23"/>
  <c r="B567" i="23"/>
  <c r="E648" i="23"/>
  <c r="B651" i="23"/>
  <c r="E662" i="23"/>
  <c r="B665" i="23"/>
  <c r="E676" i="23"/>
  <c r="E690" i="23"/>
  <c r="B690" i="23" s="1"/>
  <c r="B693" i="23"/>
  <c r="E704" i="23"/>
  <c r="N728" i="23"/>
  <c r="B728" i="23"/>
  <c r="L1054" i="23"/>
  <c r="M1054" i="23" s="1"/>
  <c r="N1057" i="23"/>
  <c r="L410" i="23"/>
  <c r="K581" i="23"/>
  <c r="L620" i="23"/>
  <c r="M620" i="23" s="1"/>
  <c r="N662" i="23"/>
  <c r="N690" i="23"/>
  <c r="K719" i="23"/>
  <c r="K725" i="23"/>
  <c r="N762" i="23"/>
  <c r="N764" i="23"/>
  <c r="N766" i="23"/>
  <c r="N768" i="23"/>
  <c r="N770" i="23"/>
  <c r="N772" i="23"/>
  <c r="B772" i="23"/>
  <c r="E774" i="23"/>
  <c r="E763" i="23"/>
  <c r="I774" i="23"/>
  <c r="K777" i="23"/>
  <c r="I763" i="23"/>
  <c r="N824" i="23"/>
  <c r="N827" i="23"/>
  <c r="B827" i="23"/>
  <c r="E872" i="23"/>
  <c r="E564" i="23"/>
  <c r="B762" i="23"/>
  <c r="B766" i="23"/>
  <c r="E802" i="23"/>
  <c r="I802" i="23"/>
  <c r="K805" i="23"/>
  <c r="B818" i="23"/>
  <c r="N818" i="23"/>
  <c r="K829" i="23"/>
  <c r="N829" i="23"/>
  <c r="G875" i="23"/>
  <c r="G886" i="23"/>
  <c r="G872" i="23" s="1"/>
  <c r="E732" i="23"/>
  <c r="I732" i="23"/>
  <c r="E746" i="23"/>
  <c r="I746" i="23"/>
  <c r="N777" i="23"/>
  <c r="E830" i="23"/>
  <c r="E844" i="23"/>
  <c r="N847" i="23"/>
  <c r="E858" i="23"/>
  <c r="N861" i="23"/>
  <c r="N873" i="23"/>
  <c r="N876" i="23"/>
  <c r="K878" i="23"/>
  <c r="K879" i="23"/>
  <c r="N880" i="23"/>
  <c r="K882" i="23"/>
  <c r="K883" i="23"/>
  <c r="N884" i="23"/>
  <c r="N889" i="23"/>
  <c r="L875" i="23"/>
  <c r="K900" i="23"/>
  <c r="L900" i="23"/>
  <c r="N903" i="23"/>
  <c r="K914" i="23"/>
  <c r="B917" i="23"/>
  <c r="L914" i="23"/>
  <c r="M914" i="23" s="1"/>
  <c r="N917" i="23"/>
  <c r="N1096" i="23"/>
  <c r="L1082" i="23"/>
  <c r="K833" i="23"/>
  <c r="J819" i="23"/>
  <c r="B877" i="23"/>
  <c r="N877" i="23"/>
  <c r="B881" i="23"/>
  <c r="N881" i="23"/>
  <c r="N885" i="23"/>
  <c r="L928" i="23"/>
  <c r="E964" i="23"/>
  <c r="I964" i="23"/>
  <c r="I614" i="23" s="1"/>
  <c r="K1020" i="23"/>
  <c r="G961" i="23"/>
  <c r="K1089" i="23"/>
  <c r="N1089" i="23"/>
  <c r="J963" i="23"/>
  <c r="E966" i="23"/>
  <c r="E967" i="23"/>
  <c r="L721" i="23"/>
  <c r="M721" i="23" s="1"/>
  <c r="E819" i="23"/>
  <c r="N822" i="23"/>
  <c r="N826" i="23"/>
  <c r="J830" i="23"/>
  <c r="J844" i="23"/>
  <c r="J858" i="23"/>
  <c r="B882" i="23"/>
  <c r="I872" i="23"/>
  <c r="G984" i="23"/>
  <c r="K1018" i="23"/>
  <c r="N1018" i="23"/>
  <c r="F942" i="23"/>
  <c r="J942" i="23"/>
  <c r="K942" i="23" s="1"/>
  <c r="E960" i="23"/>
  <c r="J966" i="23"/>
  <c r="K1022" i="23"/>
  <c r="E968" i="23"/>
  <c r="E1068" i="23"/>
  <c r="H1194" i="23"/>
  <c r="H1166" i="23" s="1"/>
  <c r="H1169" i="23"/>
  <c r="B1021" i="23"/>
  <c r="L965" i="23"/>
  <c r="M965" i="23" s="1"/>
  <c r="G967" i="23"/>
  <c r="G617" i="23" s="1"/>
  <c r="G15" i="23" s="1"/>
  <c r="B1023" i="23"/>
  <c r="E969" i="23"/>
  <c r="L1026" i="23"/>
  <c r="M1026" i="23" s="1"/>
  <c r="B1029" i="23"/>
  <c r="L1015" i="23"/>
  <c r="M1015" i="23" s="1"/>
  <c r="N1029" i="23"/>
  <c r="H1085" i="23"/>
  <c r="H1096" i="23"/>
  <c r="H1082" i="23" s="1"/>
  <c r="N1099" i="23"/>
  <c r="L1085" i="23"/>
  <c r="M1085" i="23" s="1"/>
  <c r="B1239" i="23"/>
  <c r="L1236" i="23"/>
  <c r="M1236" i="23" s="1"/>
  <c r="N1239" i="23"/>
  <c r="G998" i="23"/>
  <c r="L969" i="23"/>
  <c r="N1025" i="23"/>
  <c r="E1040" i="23"/>
  <c r="N1086" i="23"/>
  <c r="L1222" i="23"/>
  <c r="N1225" i="23"/>
  <c r="B1225" i="23"/>
  <c r="H1250" i="23"/>
  <c r="E1015" i="23"/>
  <c r="I1015" i="23"/>
  <c r="N1094" i="23"/>
  <c r="K1110" i="23"/>
  <c r="N1152" i="23"/>
  <c r="E1166" i="23"/>
  <c r="F1169" i="23"/>
  <c r="F1180" i="23"/>
  <c r="F1166" i="23" s="1"/>
  <c r="K1183" i="23"/>
  <c r="J1169" i="23"/>
  <c r="K1017" i="23"/>
  <c r="K1021" i="23"/>
  <c r="B1022" i="23"/>
  <c r="N1024" i="23"/>
  <c r="L968" i="23"/>
  <c r="M968" i="23" s="1"/>
  <c r="K1025" i="23"/>
  <c r="E1026" i="23"/>
  <c r="K1029" i="23"/>
  <c r="B1043" i="23"/>
  <c r="E1054" i="23"/>
  <c r="K1057" i="23"/>
  <c r="J1082" i="23"/>
  <c r="B1089" i="23"/>
  <c r="G1096" i="23"/>
  <c r="G1085" i="23"/>
  <c r="K1113" i="23"/>
  <c r="K1127" i="23"/>
  <c r="K1141" i="23"/>
  <c r="K1155" i="23"/>
  <c r="L1194" i="23"/>
  <c r="M1194" i="23" s="1"/>
  <c r="N1197" i="23"/>
  <c r="E1208" i="23"/>
  <c r="K1211" i="23"/>
  <c r="F1264" i="23"/>
  <c r="B1267" i="23"/>
  <c r="J1264" i="23"/>
  <c r="K1267" i="23"/>
  <c r="B973" i="23"/>
  <c r="K1013" i="23"/>
  <c r="K1043" i="23"/>
  <c r="K1071" i="23"/>
  <c r="K1093" i="23"/>
  <c r="B1094" i="23"/>
  <c r="N1113" i="23"/>
  <c r="B1127" i="23"/>
  <c r="N1127" i="23"/>
  <c r="N1141" i="23"/>
  <c r="N1155" i="23"/>
  <c r="J1180" i="23"/>
  <c r="E1169" i="23"/>
  <c r="B1185" i="23"/>
  <c r="I1208" i="23"/>
  <c r="N1267" i="23"/>
  <c r="E1124" i="23"/>
  <c r="I1124" i="23"/>
  <c r="K1124" i="23" s="1"/>
  <c r="E1138" i="23"/>
  <c r="I1138" i="23"/>
  <c r="K1138" i="23" s="1"/>
  <c r="E1152" i="23"/>
  <c r="I1152" i="23"/>
  <c r="K1152" i="23" s="1"/>
  <c r="K1281" i="23"/>
  <c r="K1295" i="23"/>
  <c r="N1292" i="23"/>
  <c r="N1309" i="23"/>
  <c r="J405" i="21"/>
  <c r="N344" i="23" l="1"/>
  <c r="M998" i="23"/>
  <c r="B998" i="23" s="1"/>
  <c r="M1222" i="23"/>
  <c r="M1264" i="23"/>
  <c r="M617" i="23"/>
  <c r="H16" i="23"/>
  <c r="N438" i="23"/>
  <c r="G14" i="23"/>
  <c r="M494" i="23"/>
  <c r="N1138" i="23"/>
  <c r="M1082" i="23"/>
  <c r="B1292" i="23"/>
  <c r="J17" i="23"/>
  <c r="M676" i="23"/>
  <c r="N1124" i="23"/>
  <c r="M875" i="23"/>
  <c r="N1110" i="23"/>
  <c r="J1012" i="23"/>
  <c r="M969" i="23"/>
  <c r="N704" i="23"/>
  <c r="M23" i="23"/>
  <c r="M385" i="23"/>
  <c r="B256" i="23"/>
  <c r="K965" i="23"/>
  <c r="M802" i="23"/>
  <c r="M550" i="23"/>
  <c r="B550" i="23" s="1"/>
  <c r="G6" i="23"/>
  <c r="N102" i="23"/>
  <c r="M1180" i="23"/>
  <c r="M648" i="23"/>
  <c r="B648" i="23" s="1"/>
  <c r="M410" i="23"/>
  <c r="N347" i="23"/>
  <c r="N24" i="23"/>
  <c r="M1040" i="23"/>
  <c r="B1040" i="23" s="1"/>
  <c r="M19" i="23"/>
  <c r="B19" i="23" s="1"/>
  <c r="M508" i="23"/>
  <c r="N88" i="23"/>
  <c r="M88" i="23"/>
  <c r="B88" i="23" s="1"/>
  <c r="N746" i="23"/>
  <c r="M746" i="23"/>
  <c r="M28" i="23"/>
  <c r="B200" i="23"/>
  <c r="E13" i="23"/>
  <c r="M819" i="23"/>
  <c r="M368" i="23"/>
  <c r="M26" i="23"/>
  <c r="B26" i="23" s="1"/>
  <c r="M858" i="23"/>
  <c r="B858" i="23" s="1"/>
  <c r="M424" i="23"/>
  <c r="M984" i="23"/>
  <c r="N1253" i="23"/>
  <c r="M1253" i="23"/>
  <c r="B1253" i="23" s="1"/>
  <c r="N30" i="23"/>
  <c r="M30" i="23"/>
  <c r="M452" i="23"/>
  <c r="N1306" i="23"/>
  <c r="N1208" i="23"/>
  <c r="M928" i="23"/>
  <c r="B928" i="23" s="1"/>
  <c r="B228" i="23"/>
  <c r="M31" i="23"/>
  <c r="M349" i="23"/>
  <c r="N346" i="23"/>
  <c r="M957" i="23"/>
  <c r="B1306" i="23"/>
  <c r="N886" i="23"/>
  <c r="M763" i="23"/>
  <c r="B763" i="23" s="1"/>
  <c r="K352" i="23"/>
  <c r="M942" i="23"/>
  <c r="N345" i="23"/>
  <c r="M345" i="23"/>
  <c r="B345" i="23" s="1"/>
  <c r="N298" i="23"/>
  <c r="M1169" i="23"/>
  <c r="L816" i="23"/>
  <c r="M830" i="23"/>
  <c r="B830" i="23" s="1"/>
  <c r="M396" i="23"/>
  <c r="B396" i="23" s="1"/>
  <c r="M352" i="23"/>
  <c r="B352" i="23" s="1"/>
  <c r="M242" i="23"/>
  <c r="B242" i="23" s="1"/>
  <c r="M102" i="23"/>
  <c r="B102" i="23" s="1"/>
  <c r="M788" i="23"/>
  <c r="B788" i="23" s="1"/>
  <c r="M284" i="23"/>
  <c r="B284" i="23" s="1"/>
  <c r="N214" i="23"/>
  <c r="M214" i="23"/>
  <c r="B214" i="23" s="1"/>
  <c r="M931" i="23"/>
  <c r="B931" i="23" s="1"/>
  <c r="N900" i="23"/>
  <c r="M900" i="23"/>
  <c r="N228" i="23"/>
  <c r="B298" i="23"/>
  <c r="L116" i="23"/>
  <c r="M25" i="23"/>
  <c r="M60" i="23"/>
  <c r="B60" i="23" s="1"/>
  <c r="N341" i="23"/>
  <c r="M341" i="23"/>
  <c r="L616" i="23"/>
  <c r="M966" i="23"/>
  <c r="B966" i="23" s="1"/>
  <c r="L608" i="23"/>
  <c r="N608" i="23" s="1"/>
  <c r="M958" i="23"/>
  <c r="L610" i="23"/>
  <c r="M610" i="23" s="1"/>
  <c r="M960" i="23"/>
  <c r="B960" i="23" s="1"/>
  <c r="H12" i="23"/>
  <c r="M22" i="23"/>
  <c r="L613" i="23"/>
  <c r="M963" i="23"/>
  <c r="B963" i="23" s="1"/>
  <c r="N200" i="23"/>
  <c r="M967" i="23"/>
  <c r="M20" i="23"/>
  <c r="L612" i="23"/>
  <c r="M612" i="23" s="1"/>
  <c r="M962" i="23"/>
  <c r="M844" i="23"/>
  <c r="M732" i="23"/>
  <c r="M172" i="23"/>
  <c r="B172" i="23" s="1"/>
  <c r="M133" i="23"/>
  <c r="B133" i="23" s="1"/>
  <c r="M57" i="23"/>
  <c r="B57" i="23" s="1"/>
  <c r="G8" i="23"/>
  <c r="N966" i="23"/>
  <c r="B662" i="23"/>
  <c r="H14" i="23"/>
  <c r="B847" i="23"/>
  <c r="B452" i="23"/>
  <c r="K102" i="23"/>
  <c r="H11" i="23"/>
  <c r="N1264" i="23"/>
  <c r="F16" i="23"/>
  <c r="J16" i="23"/>
  <c r="E9" i="23"/>
  <c r="N958" i="23"/>
  <c r="H15" i="23"/>
  <c r="L6" i="23"/>
  <c r="F11" i="23"/>
  <c r="K19" i="23"/>
  <c r="K819" i="23"/>
  <c r="J608" i="23"/>
  <c r="K608" i="23" s="1"/>
  <c r="G11" i="23"/>
  <c r="K27" i="23"/>
  <c r="N962" i="23"/>
  <c r="B368" i="23"/>
  <c r="K172" i="23"/>
  <c r="K968" i="23"/>
  <c r="N617" i="23"/>
  <c r="J760" i="23"/>
  <c r="B704" i="23"/>
  <c r="B424" i="23"/>
  <c r="J13" i="23"/>
  <c r="L718" i="23"/>
  <c r="I5" i="23"/>
  <c r="B964" i="23"/>
  <c r="K26" i="23"/>
  <c r="N19" i="23"/>
  <c r="B1152" i="23"/>
  <c r="I1082" i="23"/>
  <c r="I956" i="23" s="1"/>
  <c r="I12" i="23"/>
  <c r="K12" i="23" s="1"/>
  <c r="K875" i="23"/>
  <c r="K961" i="23"/>
  <c r="I116" i="23"/>
  <c r="K611" i="23"/>
  <c r="K607" i="23"/>
  <c r="B158" i="23"/>
  <c r="H17" i="23"/>
  <c r="B746" i="23"/>
  <c r="B341" i="23"/>
  <c r="B508" i="23"/>
  <c r="K242" i="23"/>
  <c r="I16" i="23"/>
  <c r="I15" i="23"/>
  <c r="K20" i="23"/>
  <c r="F18" i="23"/>
  <c r="F5" i="23"/>
  <c r="G16" i="23"/>
  <c r="N28" i="23"/>
  <c r="H956" i="23"/>
  <c r="I9" i="23"/>
  <c r="K200" i="23"/>
  <c r="G959" i="23"/>
  <c r="K732" i="23"/>
  <c r="B676" i="23"/>
  <c r="K438" i="23"/>
  <c r="K349" i="23"/>
  <c r="B344" i="23"/>
  <c r="N284" i="23"/>
  <c r="N385" i="23"/>
  <c r="B144" i="23"/>
  <c r="F14" i="23"/>
  <c r="B24" i="23"/>
  <c r="F10" i="23"/>
  <c r="F634" i="23"/>
  <c r="B1068" i="23"/>
  <c r="N984" i="23"/>
  <c r="N802" i="23"/>
  <c r="K612" i="23"/>
  <c r="N964" i="23"/>
  <c r="L614" i="23"/>
  <c r="M614" i="23" s="1"/>
  <c r="J637" i="23"/>
  <c r="K1085" i="23"/>
  <c r="B1013" i="23"/>
  <c r="K962" i="23"/>
  <c r="N1278" i="23"/>
  <c r="K788" i="23"/>
  <c r="B91" i="23"/>
  <c r="J10" i="23"/>
  <c r="I6" i="23"/>
  <c r="F959" i="23"/>
  <c r="H13" i="23"/>
  <c r="H637" i="23"/>
  <c r="K344" i="23"/>
  <c r="F21" i="23"/>
  <c r="G12" i="23"/>
  <c r="B962" i="23"/>
  <c r="K592" i="23"/>
  <c r="N20" i="23"/>
  <c r="H9" i="23"/>
  <c r="I816" i="23"/>
  <c r="B1138" i="23"/>
  <c r="H959" i="23"/>
  <c r="B1110" i="23"/>
  <c r="K957" i="23"/>
  <c r="N648" i="23"/>
  <c r="N960" i="23"/>
  <c r="B957" i="23"/>
  <c r="K1096" i="23"/>
  <c r="B967" i="23"/>
  <c r="N967" i="23"/>
  <c r="G10" i="23"/>
  <c r="I619" i="23"/>
  <c r="K619" i="23" s="1"/>
  <c r="K969" i="23"/>
  <c r="K1253" i="23"/>
  <c r="B1024" i="23"/>
  <c r="K958" i="23"/>
  <c r="B970" i="23"/>
  <c r="N970" i="23"/>
  <c r="K1169" i="23"/>
  <c r="N1169" i="23"/>
  <c r="B833" i="23"/>
  <c r="K802" i="23"/>
  <c r="K960" i="23"/>
  <c r="K385" i="23"/>
  <c r="G637" i="23"/>
  <c r="K31" i="23"/>
  <c r="B346" i="23"/>
  <c r="B1019" i="23"/>
  <c r="N508" i="23"/>
  <c r="B1180" i="23"/>
  <c r="G634" i="23"/>
  <c r="B22" i="23"/>
  <c r="N763" i="23"/>
  <c r="K1208" i="23"/>
  <c r="B342" i="23"/>
  <c r="N957" i="23"/>
  <c r="L607" i="23"/>
  <c r="M607" i="23" s="1"/>
  <c r="N961" i="23"/>
  <c r="L611" i="23"/>
  <c r="N774" i="23"/>
  <c r="L760" i="23"/>
  <c r="M760" i="23" s="1"/>
  <c r="J5" i="23"/>
  <c r="K967" i="23"/>
  <c r="B969" i="23"/>
  <c r="B965" i="23"/>
  <c r="K964" i="23"/>
  <c r="L872" i="23"/>
  <c r="B889" i="23"/>
  <c r="N819" i="23"/>
  <c r="I760" i="23"/>
  <c r="N732" i="23"/>
  <c r="B480" i="23"/>
  <c r="H634" i="23"/>
  <c r="G18" i="23"/>
  <c r="N1040" i="23"/>
  <c r="K886" i="23"/>
  <c r="J872" i="23"/>
  <c r="K872" i="23" s="1"/>
  <c r="B312" i="23"/>
  <c r="N312" i="23"/>
  <c r="B1278" i="23"/>
  <c r="B958" i="23"/>
  <c r="K721" i="23"/>
  <c r="K617" i="23"/>
  <c r="K22" i="23"/>
  <c r="J8" i="23"/>
  <c r="N22" i="23"/>
  <c r="G21" i="23"/>
  <c r="L1250" i="23"/>
  <c r="M1250" i="23" s="1"/>
  <c r="B1264" i="23"/>
  <c r="F637" i="23"/>
  <c r="B1208" i="23"/>
  <c r="B961" i="23"/>
  <c r="N1085" i="23"/>
  <c r="B942" i="23"/>
  <c r="B564" i="23"/>
  <c r="N676" i="23"/>
  <c r="N452" i="23"/>
  <c r="I382" i="23"/>
  <c r="B385" i="23"/>
  <c r="B30" i="23"/>
  <c r="B350" i="23"/>
  <c r="N26" i="23"/>
  <c r="N998" i="23"/>
  <c r="F956" i="23"/>
  <c r="J959" i="23"/>
  <c r="K610" i="23"/>
  <c r="B536" i="23"/>
  <c r="N536" i="23"/>
  <c r="I8" i="23"/>
  <c r="L14" i="23"/>
  <c r="K1180" i="23"/>
  <c r="J1166" i="23"/>
  <c r="K1166" i="23" s="1"/>
  <c r="N1180" i="23"/>
  <c r="I959" i="23"/>
  <c r="K1015" i="23"/>
  <c r="B1026" i="23"/>
  <c r="L1012" i="23"/>
  <c r="N1026" i="23"/>
  <c r="B968" i="23"/>
  <c r="E618" i="23"/>
  <c r="E617" i="23"/>
  <c r="E614" i="23"/>
  <c r="B774" i="23"/>
  <c r="N494" i="23"/>
  <c r="I21" i="23"/>
  <c r="N357" i="23"/>
  <c r="L343" i="23"/>
  <c r="M343" i="23" s="1"/>
  <c r="B357" i="23"/>
  <c r="L354" i="23"/>
  <c r="M354" i="23" s="1"/>
  <c r="B1236" i="23"/>
  <c r="N1236" i="23"/>
  <c r="N965" i="23"/>
  <c r="L615" i="23"/>
  <c r="M615" i="23" s="1"/>
  <c r="B1016" i="23"/>
  <c r="N844" i="23"/>
  <c r="K844" i="23"/>
  <c r="B875" i="23"/>
  <c r="N875" i="23"/>
  <c r="E816" i="23"/>
  <c r="K746" i="23"/>
  <c r="E637" i="23"/>
  <c r="N620" i="23"/>
  <c r="B620" i="23"/>
  <c r="B1054" i="23"/>
  <c r="N1054" i="23"/>
  <c r="N578" i="23"/>
  <c r="B578" i="23"/>
  <c r="N424" i="23"/>
  <c r="J928" i="23"/>
  <c r="K928" i="23" s="1"/>
  <c r="K931" i="23"/>
  <c r="N522" i="23"/>
  <c r="B522" i="23"/>
  <c r="E382" i="23"/>
  <c r="N326" i="23"/>
  <c r="E21" i="23"/>
  <c r="E10" i="23"/>
  <c r="N466" i="23"/>
  <c r="B466" i="23"/>
  <c r="E343" i="23"/>
  <c r="N127" i="23"/>
  <c r="L15" i="23"/>
  <c r="N25" i="23"/>
  <c r="L11" i="23"/>
  <c r="J9" i="23"/>
  <c r="K23" i="23"/>
  <c r="K30" i="23"/>
  <c r="L46" i="23"/>
  <c r="E18" i="23"/>
  <c r="E1012" i="23"/>
  <c r="N963" i="23"/>
  <c r="K963" i="23"/>
  <c r="J613" i="23"/>
  <c r="N74" i="23"/>
  <c r="B74" i="23"/>
  <c r="N27" i="23"/>
  <c r="B27" i="23"/>
  <c r="B1169" i="23"/>
  <c r="N968" i="23"/>
  <c r="L618" i="23"/>
  <c r="M618" i="23" s="1"/>
  <c r="N969" i="23"/>
  <c r="L619" i="23"/>
  <c r="M619" i="23" s="1"/>
  <c r="L959" i="23"/>
  <c r="M959" i="23" s="1"/>
  <c r="N1015" i="23"/>
  <c r="E619" i="23"/>
  <c r="E610" i="23"/>
  <c r="N830" i="23"/>
  <c r="K830" i="23"/>
  <c r="J816" i="23"/>
  <c r="B819" i="23"/>
  <c r="E616" i="23"/>
  <c r="K614" i="23"/>
  <c r="N942" i="23"/>
  <c r="N1082" i="23"/>
  <c r="N914" i="23"/>
  <c r="B914" i="23"/>
  <c r="I718" i="23"/>
  <c r="B802" i="23"/>
  <c r="B886" i="23"/>
  <c r="I637" i="23"/>
  <c r="E760" i="23"/>
  <c r="K396" i="23"/>
  <c r="J382" i="23"/>
  <c r="F382" i="23"/>
  <c r="F340" i="23" s="1"/>
  <c r="I354" i="23"/>
  <c r="K357" i="23"/>
  <c r="I343" i="23"/>
  <c r="K343" i="23" s="1"/>
  <c r="N31" i="23"/>
  <c r="L17" i="23"/>
  <c r="N23" i="23"/>
  <c r="E5" i="23"/>
  <c r="B438" i="23"/>
  <c r="B23" i="23"/>
  <c r="N1194" i="23"/>
  <c r="L1166" i="23"/>
  <c r="N858" i="23"/>
  <c r="K858" i="23"/>
  <c r="N410" i="23"/>
  <c r="L382" i="23"/>
  <c r="I326" i="23"/>
  <c r="K329" i="23"/>
  <c r="K57" i="23"/>
  <c r="J29" i="23"/>
  <c r="N29" i="23" s="1"/>
  <c r="N35" i="23"/>
  <c r="B35" i="23"/>
  <c r="L32" i="23"/>
  <c r="M32" i="23" s="1"/>
  <c r="L21" i="23"/>
  <c r="I13" i="23"/>
  <c r="K32" i="23"/>
  <c r="J1250" i="23"/>
  <c r="K1264" i="23"/>
  <c r="E959" i="23"/>
  <c r="B1124" i="23"/>
  <c r="G1082" i="23"/>
  <c r="B1096" i="23"/>
  <c r="N1222" i="23"/>
  <c r="B1222" i="23"/>
  <c r="B1183" i="23"/>
  <c r="F1250" i="23"/>
  <c r="K1012" i="23"/>
  <c r="J956" i="23"/>
  <c r="B1085" i="23"/>
  <c r="B1099" i="23"/>
  <c r="B1017" i="23"/>
  <c r="K966" i="23"/>
  <c r="J616" i="23"/>
  <c r="B984" i="23"/>
  <c r="N721" i="23"/>
  <c r="B721" i="23"/>
  <c r="L637" i="23"/>
  <c r="M637" i="23" s="1"/>
  <c r="G611" i="23"/>
  <c r="B900" i="23"/>
  <c r="B903" i="23"/>
  <c r="B844" i="23"/>
  <c r="E718" i="23"/>
  <c r="B732" i="23"/>
  <c r="K774" i="23"/>
  <c r="N550" i="23"/>
  <c r="B494" i="23"/>
  <c r="N396" i="23"/>
  <c r="K763" i="23"/>
  <c r="B329" i="23"/>
  <c r="B592" i="23"/>
  <c r="J130" i="23"/>
  <c r="M130" i="23" s="1"/>
  <c r="B130" i="23" s="1"/>
  <c r="J119" i="23"/>
  <c r="M119" i="23" s="1"/>
  <c r="B119" i="23" s="1"/>
  <c r="K133" i="23"/>
  <c r="E6" i="23"/>
  <c r="B49" i="23"/>
  <c r="N49" i="23"/>
  <c r="K368" i="23"/>
  <c r="N368" i="23"/>
  <c r="H116" i="23"/>
  <c r="B441" i="23"/>
  <c r="N349" i="23"/>
  <c r="B349" i="23"/>
  <c r="J46" i="23"/>
  <c r="K46" i="23" s="1"/>
  <c r="K60" i="23"/>
  <c r="N60" i="23"/>
  <c r="G382" i="23"/>
  <c r="G340" i="23" s="1"/>
  <c r="J6" i="23"/>
  <c r="K49" i="23"/>
  <c r="J363" i="21"/>
  <c r="J295" i="21"/>
  <c r="J141" i="21"/>
  <c r="L363" i="21"/>
  <c r="J377" i="21"/>
  <c r="J461" i="21"/>
  <c r="J1157" i="21"/>
  <c r="J933" i="21"/>
  <c r="J113" i="21"/>
  <c r="J71" i="21"/>
  <c r="J43" i="21"/>
  <c r="J37" i="21"/>
  <c r="J135" i="21"/>
  <c r="L120" i="21"/>
  <c r="L132" i="21"/>
  <c r="N132" i="21" s="1"/>
  <c r="J134" i="21"/>
  <c r="B1082" i="23" l="1"/>
  <c r="M382" i="23"/>
  <c r="M1166" i="23"/>
  <c r="B1166" i="23" s="1"/>
  <c r="M1012" i="23"/>
  <c r="K9" i="23"/>
  <c r="K5" i="23"/>
  <c r="B612" i="23"/>
  <c r="N612" i="23"/>
  <c r="M613" i="23"/>
  <c r="B613" i="23" s="1"/>
  <c r="M616" i="23"/>
  <c r="B616" i="23" s="1"/>
  <c r="M816" i="23"/>
  <c r="B816" i="23" s="1"/>
  <c r="M46" i="23"/>
  <c r="B46" i="23" s="1"/>
  <c r="M872" i="23"/>
  <c r="L9" i="23"/>
  <c r="M9" i="23" s="1"/>
  <c r="M611" i="23"/>
  <c r="L10" i="23"/>
  <c r="M10" i="23" s="1"/>
  <c r="N17" i="23"/>
  <c r="M17" i="23"/>
  <c r="N718" i="23"/>
  <c r="M718" i="23"/>
  <c r="B718" i="23" s="1"/>
  <c r="H609" i="23"/>
  <c r="H7" i="23" s="1"/>
  <c r="L8" i="23"/>
  <c r="M8" i="23" s="1"/>
  <c r="M6" i="23"/>
  <c r="B6" i="23" s="1"/>
  <c r="K16" i="23"/>
  <c r="M608" i="23"/>
  <c r="B608" i="23" s="1"/>
  <c r="N610" i="23"/>
  <c r="M29" i="23"/>
  <c r="B29" i="23" s="1"/>
  <c r="K1082" i="23"/>
  <c r="H606" i="23"/>
  <c r="N760" i="23"/>
  <c r="K13" i="23"/>
  <c r="J609" i="23"/>
  <c r="N959" i="23"/>
  <c r="I609" i="23"/>
  <c r="I7" i="23" s="1"/>
  <c r="B1250" i="23"/>
  <c r="K382" i="23"/>
  <c r="F606" i="23"/>
  <c r="F4" i="23" s="1"/>
  <c r="F609" i="23"/>
  <c r="F7" i="23" s="1"/>
  <c r="B20" i="23"/>
  <c r="N872" i="23"/>
  <c r="G609" i="23"/>
  <c r="G7" i="23" s="1"/>
  <c r="K637" i="23"/>
  <c r="B382" i="23"/>
  <c r="B760" i="23"/>
  <c r="K10" i="23"/>
  <c r="N614" i="23"/>
  <c r="L12" i="23"/>
  <c r="G956" i="23"/>
  <c r="G606" i="23" s="1"/>
  <c r="G4" i="23" s="1"/>
  <c r="K956" i="23"/>
  <c r="B872" i="23"/>
  <c r="L634" i="23"/>
  <c r="B28" i="23"/>
  <c r="N1166" i="23"/>
  <c r="I17" i="23"/>
  <c r="K17" i="23" s="1"/>
  <c r="K959" i="23"/>
  <c r="J340" i="23"/>
  <c r="N382" i="23"/>
  <c r="N928" i="23"/>
  <c r="K760" i="23"/>
  <c r="K8" i="23"/>
  <c r="B959" i="23"/>
  <c r="N611" i="23"/>
  <c r="B25" i="23"/>
  <c r="N8" i="23"/>
  <c r="N607" i="23"/>
  <c r="L5" i="23"/>
  <c r="B607" i="23"/>
  <c r="N618" i="23"/>
  <c r="L16" i="23"/>
  <c r="B615" i="23"/>
  <c r="N615" i="23"/>
  <c r="H18" i="23"/>
  <c r="H4" i="23" s="1"/>
  <c r="K119" i="23"/>
  <c r="J21" i="23"/>
  <c r="M21" i="23" s="1"/>
  <c r="B21" i="23" s="1"/>
  <c r="N119" i="23"/>
  <c r="N616" i="23"/>
  <c r="K616" i="23"/>
  <c r="J14" i="23"/>
  <c r="M14" i="23" s="1"/>
  <c r="N9" i="23"/>
  <c r="B31" i="23"/>
  <c r="I340" i="23"/>
  <c r="K354" i="23"/>
  <c r="B610" i="23"/>
  <c r="E8" i="23"/>
  <c r="B8" i="23" s="1"/>
  <c r="N354" i="23"/>
  <c r="L340" i="23"/>
  <c r="B354" i="23"/>
  <c r="B617" i="23"/>
  <c r="E15" i="23"/>
  <c r="K6" i="23"/>
  <c r="N6" i="23"/>
  <c r="E14" i="23"/>
  <c r="K130" i="23"/>
  <c r="J116" i="23"/>
  <c r="J18" i="23" s="1"/>
  <c r="N130" i="23"/>
  <c r="G9" i="23"/>
  <c r="B1194" i="23"/>
  <c r="K1250" i="23"/>
  <c r="N1250" i="23"/>
  <c r="I18" i="23"/>
  <c r="K326" i="23"/>
  <c r="B410" i="23"/>
  <c r="K816" i="23"/>
  <c r="N816" i="23"/>
  <c r="L13" i="23"/>
  <c r="M13" i="23" s="1"/>
  <c r="E340" i="23"/>
  <c r="J634" i="23"/>
  <c r="E609" i="23"/>
  <c r="E7" i="23" s="1"/>
  <c r="N1012" i="23"/>
  <c r="L956" i="23"/>
  <c r="M956" i="23" s="1"/>
  <c r="K29" i="23"/>
  <c r="J15" i="23"/>
  <c r="K15" i="23" s="1"/>
  <c r="E17" i="23"/>
  <c r="N343" i="23"/>
  <c r="B343" i="23"/>
  <c r="E12" i="23"/>
  <c r="N637" i="23"/>
  <c r="B637" i="23"/>
  <c r="L609" i="23"/>
  <c r="B1015" i="23"/>
  <c r="B32" i="23"/>
  <c r="N32" i="23"/>
  <c r="L18" i="23"/>
  <c r="M18" i="23" s="1"/>
  <c r="K718" i="23"/>
  <c r="I634" i="23"/>
  <c r="I606" i="23" s="1"/>
  <c r="N619" i="23"/>
  <c r="K613" i="23"/>
  <c r="J11" i="23"/>
  <c r="K11" i="23" s="1"/>
  <c r="N613" i="23"/>
  <c r="E956" i="23"/>
  <c r="N46" i="23"/>
  <c r="B10" i="23"/>
  <c r="B326" i="23"/>
  <c r="E634" i="23"/>
  <c r="E16" i="23"/>
  <c r="L37" i="21"/>
  <c r="N33" i="21"/>
  <c r="N34" i="21"/>
  <c r="N36" i="21"/>
  <c r="N37" i="21"/>
  <c r="N38" i="21"/>
  <c r="N39" i="21"/>
  <c r="N40" i="21"/>
  <c r="N41" i="21"/>
  <c r="N42" i="21"/>
  <c r="N43" i="21"/>
  <c r="N44" i="21"/>
  <c r="N45" i="21"/>
  <c r="N61" i="21"/>
  <c r="N62" i="21"/>
  <c r="N64" i="21"/>
  <c r="N65" i="21"/>
  <c r="N66" i="21"/>
  <c r="N67" i="21"/>
  <c r="N68" i="21"/>
  <c r="N69" i="21"/>
  <c r="N70" i="21"/>
  <c r="N71" i="21"/>
  <c r="N72" i="21"/>
  <c r="N73" i="21"/>
  <c r="N75" i="21"/>
  <c r="N76" i="21"/>
  <c r="N78" i="21"/>
  <c r="N79" i="21"/>
  <c r="N80" i="21"/>
  <c r="N81" i="21"/>
  <c r="N82" i="21"/>
  <c r="N83" i="21"/>
  <c r="N84" i="21"/>
  <c r="N85" i="21"/>
  <c r="N86" i="21"/>
  <c r="N87" i="21"/>
  <c r="N89" i="21"/>
  <c r="N90" i="21"/>
  <c r="N92" i="21"/>
  <c r="N93" i="21"/>
  <c r="N94" i="21"/>
  <c r="N95" i="21"/>
  <c r="N96" i="21"/>
  <c r="N97" i="21"/>
  <c r="N98" i="21"/>
  <c r="N99" i="21"/>
  <c r="N100" i="21"/>
  <c r="N101" i="21"/>
  <c r="N103" i="21"/>
  <c r="N104" i="21"/>
  <c r="N106" i="21"/>
  <c r="N107" i="21"/>
  <c r="N108" i="21"/>
  <c r="N109" i="21"/>
  <c r="N110" i="21"/>
  <c r="N111" i="21"/>
  <c r="N112" i="21"/>
  <c r="N113" i="21"/>
  <c r="N114" i="21"/>
  <c r="N115" i="21"/>
  <c r="N131" i="21"/>
  <c r="N134" i="21"/>
  <c r="N135" i="21"/>
  <c r="N136" i="21"/>
  <c r="N137" i="21"/>
  <c r="N138" i="21"/>
  <c r="N139" i="21"/>
  <c r="N140" i="21"/>
  <c r="N141" i="21"/>
  <c r="N142" i="21"/>
  <c r="N143" i="21"/>
  <c r="N145" i="21"/>
  <c r="N146" i="21"/>
  <c r="N148" i="21"/>
  <c r="N149" i="21"/>
  <c r="N150" i="21"/>
  <c r="N151" i="21"/>
  <c r="N152" i="21"/>
  <c r="N153" i="21"/>
  <c r="N154" i="21"/>
  <c r="N155" i="21"/>
  <c r="N156" i="21"/>
  <c r="N157" i="21"/>
  <c r="N159" i="21"/>
  <c r="N160" i="21"/>
  <c r="N162" i="21"/>
  <c r="N163" i="21"/>
  <c r="N164" i="21"/>
  <c r="N165" i="21"/>
  <c r="N166" i="21"/>
  <c r="N167" i="21"/>
  <c r="N168" i="21"/>
  <c r="N169" i="21"/>
  <c r="N170" i="21"/>
  <c r="N171" i="21"/>
  <c r="N173" i="21"/>
  <c r="N174" i="21"/>
  <c r="N176" i="21"/>
  <c r="N177" i="21"/>
  <c r="N178" i="21"/>
  <c r="N179" i="21"/>
  <c r="N180" i="21"/>
  <c r="N181" i="21"/>
  <c r="N182" i="21"/>
  <c r="N183" i="21"/>
  <c r="N184" i="21"/>
  <c r="N185" i="21"/>
  <c r="N187" i="21"/>
  <c r="N188" i="21"/>
  <c r="N190" i="21"/>
  <c r="N191" i="21"/>
  <c r="N192" i="21"/>
  <c r="N193" i="21"/>
  <c r="N194" i="21"/>
  <c r="N195" i="21"/>
  <c r="N196" i="21"/>
  <c r="N197" i="21"/>
  <c r="N198" i="21"/>
  <c r="N199" i="21"/>
  <c r="N201" i="21"/>
  <c r="N202" i="21"/>
  <c r="N204" i="21"/>
  <c r="N205" i="21"/>
  <c r="N206" i="21"/>
  <c r="N207" i="21"/>
  <c r="N208" i="21"/>
  <c r="N209" i="21"/>
  <c r="N210" i="21"/>
  <c r="N211" i="21"/>
  <c r="N212" i="21"/>
  <c r="N213" i="21"/>
  <c r="N215" i="21"/>
  <c r="N216" i="21"/>
  <c r="N218" i="21"/>
  <c r="N219" i="21"/>
  <c r="N220" i="21"/>
  <c r="N221" i="21"/>
  <c r="N222" i="21"/>
  <c r="N223" i="21"/>
  <c r="N224" i="21"/>
  <c r="N225" i="21"/>
  <c r="N226" i="21"/>
  <c r="N227" i="21"/>
  <c r="N229" i="21"/>
  <c r="N230" i="21"/>
  <c r="N232" i="21"/>
  <c r="N233" i="21"/>
  <c r="N234" i="21"/>
  <c r="N235" i="21"/>
  <c r="N236" i="21"/>
  <c r="N237" i="21"/>
  <c r="N238" i="21"/>
  <c r="N239" i="21"/>
  <c r="N240" i="21"/>
  <c r="N241" i="21"/>
  <c r="N243" i="21"/>
  <c r="N244" i="21"/>
  <c r="N246" i="21"/>
  <c r="N247" i="21"/>
  <c r="N248" i="21"/>
  <c r="N249" i="21"/>
  <c r="N250" i="21"/>
  <c r="N251" i="21"/>
  <c r="N252" i="21"/>
  <c r="N253" i="21"/>
  <c r="N254" i="21"/>
  <c r="N255" i="21"/>
  <c r="N257" i="21"/>
  <c r="N258" i="21"/>
  <c r="N260" i="21"/>
  <c r="N261" i="21"/>
  <c r="N262" i="21"/>
  <c r="N263" i="21"/>
  <c r="N264" i="21"/>
  <c r="N265" i="21"/>
  <c r="N266" i="21"/>
  <c r="N267" i="21"/>
  <c r="N268" i="21"/>
  <c r="N269" i="21"/>
  <c r="N271" i="21"/>
  <c r="N272" i="21"/>
  <c r="N274" i="21"/>
  <c r="N275" i="21"/>
  <c r="N276" i="21"/>
  <c r="N277" i="21"/>
  <c r="N278" i="21"/>
  <c r="N279" i="21"/>
  <c r="N280" i="21"/>
  <c r="N281" i="21"/>
  <c r="N282" i="21"/>
  <c r="N283" i="21"/>
  <c r="N285" i="21"/>
  <c r="N286" i="21"/>
  <c r="N288" i="21"/>
  <c r="N290" i="21"/>
  <c r="N291" i="21"/>
  <c r="N292" i="21"/>
  <c r="N293" i="21"/>
  <c r="N294" i="21"/>
  <c r="N295" i="21"/>
  <c r="N296" i="21"/>
  <c r="N297" i="21"/>
  <c r="N299" i="21"/>
  <c r="N300" i="21"/>
  <c r="N302" i="21"/>
  <c r="N303" i="21"/>
  <c r="N304" i="21"/>
  <c r="N305" i="21"/>
  <c r="N306" i="21"/>
  <c r="N307" i="21"/>
  <c r="N308" i="21"/>
  <c r="N309" i="21"/>
  <c r="N310" i="21"/>
  <c r="N311" i="21"/>
  <c r="N313" i="21"/>
  <c r="N314" i="21"/>
  <c r="N316" i="21"/>
  <c r="N317" i="21"/>
  <c r="N318" i="21"/>
  <c r="N319" i="21"/>
  <c r="N320" i="21"/>
  <c r="N321" i="21"/>
  <c r="N322" i="21"/>
  <c r="N323" i="21"/>
  <c r="N324" i="21"/>
  <c r="N325" i="21"/>
  <c r="N327" i="21"/>
  <c r="N328" i="21"/>
  <c r="N330" i="21"/>
  <c r="N332" i="21"/>
  <c r="N333" i="21"/>
  <c r="N334" i="21"/>
  <c r="N335" i="21"/>
  <c r="N336" i="21"/>
  <c r="N337" i="21"/>
  <c r="N338" i="21"/>
  <c r="N339" i="21"/>
  <c r="N355" i="21"/>
  <c r="N356" i="21"/>
  <c r="N358" i="21"/>
  <c r="N359" i="21"/>
  <c r="N360" i="21"/>
  <c r="N361" i="21"/>
  <c r="N362" i="21"/>
  <c r="N363" i="21"/>
  <c r="N364" i="21"/>
  <c r="N365" i="21"/>
  <c r="N366" i="21"/>
  <c r="N367" i="21"/>
  <c r="N369" i="21"/>
  <c r="N370" i="21"/>
  <c r="N372" i="21"/>
  <c r="N373" i="21"/>
  <c r="N374" i="21"/>
  <c r="N375" i="21"/>
  <c r="N376" i="21"/>
  <c r="N377" i="21"/>
  <c r="N378" i="21"/>
  <c r="N379" i="21"/>
  <c r="N380" i="21"/>
  <c r="N381" i="21"/>
  <c r="N397" i="21"/>
  <c r="N398" i="21"/>
  <c r="N400" i="21"/>
  <c r="N401" i="21"/>
  <c r="N402" i="21"/>
  <c r="N403" i="21"/>
  <c r="N404" i="21"/>
  <c r="N405" i="21"/>
  <c r="N406" i="21"/>
  <c r="N407" i="21"/>
  <c r="N408" i="21"/>
  <c r="N409" i="21"/>
  <c r="N411" i="21"/>
  <c r="N412" i="21"/>
  <c r="N414" i="21"/>
  <c r="N415" i="21"/>
  <c r="N416" i="21"/>
  <c r="N417" i="21"/>
  <c r="N418" i="21"/>
  <c r="N419" i="21"/>
  <c r="N420" i="21"/>
  <c r="N421" i="21"/>
  <c r="N422" i="21"/>
  <c r="N423" i="21"/>
  <c r="N425" i="21"/>
  <c r="N426" i="21"/>
  <c r="N428" i="21"/>
  <c r="N429" i="21"/>
  <c r="N430" i="21"/>
  <c r="N431" i="21"/>
  <c r="N432" i="21"/>
  <c r="N433" i="21"/>
  <c r="N434" i="21"/>
  <c r="N435" i="21"/>
  <c r="N436" i="21"/>
  <c r="N437" i="21"/>
  <c r="N439" i="21"/>
  <c r="N440" i="21"/>
  <c r="N442" i="21"/>
  <c r="N443" i="21"/>
  <c r="N444" i="21"/>
  <c r="N445" i="21"/>
  <c r="N446" i="21"/>
  <c r="N447" i="21"/>
  <c r="N448" i="21"/>
  <c r="N449" i="21"/>
  <c r="N450" i="21"/>
  <c r="N451" i="21"/>
  <c r="N453" i="21"/>
  <c r="N454" i="21"/>
  <c r="N456" i="21"/>
  <c r="N457" i="21"/>
  <c r="N458" i="21"/>
  <c r="N459" i="21"/>
  <c r="N460" i="21"/>
  <c r="N461" i="21"/>
  <c r="N462" i="21"/>
  <c r="N463" i="21"/>
  <c r="N464" i="21"/>
  <c r="N465" i="21"/>
  <c r="N467" i="21"/>
  <c r="N468" i="21"/>
  <c r="N470" i="21"/>
  <c r="N471" i="21"/>
  <c r="N472" i="21"/>
  <c r="N473" i="21"/>
  <c r="N474" i="21"/>
  <c r="N475" i="21"/>
  <c r="N476" i="21"/>
  <c r="N477" i="21"/>
  <c r="N478" i="21"/>
  <c r="N479" i="21"/>
  <c r="N481" i="21"/>
  <c r="N482" i="21"/>
  <c r="N484" i="21"/>
  <c r="N485" i="21"/>
  <c r="N486" i="21"/>
  <c r="N487" i="21"/>
  <c r="N488" i="21"/>
  <c r="N489" i="21"/>
  <c r="N490" i="21"/>
  <c r="N491" i="21"/>
  <c r="N492" i="21"/>
  <c r="N493" i="21"/>
  <c r="N495" i="21"/>
  <c r="N496" i="21"/>
  <c r="N498" i="21"/>
  <c r="N499" i="21"/>
  <c r="N500" i="21"/>
  <c r="N501" i="21"/>
  <c r="N502" i="21"/>
  <c r="N503" i="21"/>
  <c r="N504" i="21"/>
  <c r="N505" i="21"/>
  <c r="N506" i="21"/>
  <c r="N507" i="21"/>
  <c r="N509" i="21"/>
  <c r="N510" i="21"/>
  <c r="N512" i="21"/>
  <c r="N513" i="21"/>
  <c r="N514" i="21"/>
  <c r="N515" i="21"/>
  <c r="N516" i="21"/>
  <c r="N517" i="21"/>
  <c r="N518" i="21"/>
  <c r="N519" i="21"/>
  <c r="N520" i="21"/>
  <c r="N521" i="21"/>
  <c r="N523" i="21"/>
  <c r="N524" i="21"/>
  <c r="N526" i="21"/>
  <c r="N527" i="21"/>
  <c r="N528" i="21"/>
  <c r="N529" i="21"/>
  <c r="N530" i="21"/>
  <c r="N531" i="21"/>
  <c r="N532" i="21"/>
  <c r="N533" i="21"/>
  <c r="N534" i="21"/>
  <c r="N535" i="21"/>
  <c r="N537" i="21"/>
  <c r="N538" i="21"/>
  <c r="N540" i="21"/>
  <c r="N541" i="21"/>
  <c r="N542" i="21"/>
  <c r="N543" i="21"/>
  <c r="N544" i="21"/>
  <c r="N545" i="21"/>
  <c r="N546" i="21"/>
  <c r="N547" i="21"/>
  <c r="N548" i="21"/>
  <c r="N549" i="21"/>
  <c r="N551" i="21"/>
  <c r="N552" i="21"/>
  <c r="N554" i="21"/>
  <c r="N555" i="21"/>
  <c r="N556" i="21"/>
  <c r="N557" i="21"/>
  <c r="N558" i="21"/>
  <c r="N559" i="21"/>
  <c r="N560" i="21"/>
  <c r="N561" i="21"/>
  <c r="N562" i="21"/>
  <c r="N563" i="21"/>
  <c r="N565" i="21"/>
  <c r="N566" i="21"/>
  <c r="N568" i="21"/>
  <c r="N569" i="21"/>
  <c r="N570" i="21"/>
  <c r="N571" i="21"/>
  <c r="N572" i="21"/>
  <c r="N573" i="21"/>
  <c r="N574" i="21"/>
  <c r="N575" i="21"/>
  <c r="N576" i="21"/>
  <c r="N577" i="21"/>
  <c r="N579" i="21"/>
  <c r="N580" i="21"/>
  <c r="N582" i="21"/>
  <c r="N583" i="21"/>
  <c r="N584" i="21"/>
  <c r="N585" i="21"/>
  <c r="N586" i="21"/>
  <c r="N587" i="21"/>
  <c r="N588" i="21"/>
  <c r="N589" i="21"/>
  <c r="N590" i="21"/>
  <c r="N591" i="21"/>
  <c r="N593" i="21"/>
  <c r="N594" i="21"/>
  <c r="N596" i="21"/>
  <c r="N597" i="21"/>
  <c r="N598" i="21"/>
  <c r="N599" i="21"/>
  <c r="N600" i="21"/>
  <c r="N601" i="21"/>
  <c r="N602" i="21"/>
  <c r="N603" i="21"/>
  <c r="N604" i="21"/>
  <c r="N605" i="21"/>
  <c r="N621" i="21"/>
  <c r="N622" i="21"/>
  <c r="N624" i="21"/>
  <c r="N625" i="21"/>
  <c r="N626" i="21"/>
  <c r="N627" i="21"/>
  <c r="N628" i="21"/>
  <c r="N629" i="21"/>
  <c r="N630" i="21"/>
  <c r="N631" i="21"/>
  <c r="N632" i="21"/>
  <c r="N633" i="21"/>
  <c r="N635" i="21"/>
  <c r="N636" i="21"/>
  <c r="N638" i="21"/>
  <c r="N639" i="21"/>
  <c r="N640" i="21"/>
  <c r="N641" i="21"/>
  <c r="N642" i="21"/>
  <c r="N643" i="21"/>
  <c r="N644" i="21"/>
  <c r="N645" i="21"/>
  <c r="N646" i="21"/>
  <c r="N647" i="21"/>
  <c r="N649" i="21"/>
  <c r="N650" i="21"/>
  <c r="N652" i="21"/>
  <c r="N653" i="21"/>
  <c r="N654" i="21"/>
  <c r="N655" i="21"/>
  <c r="N656" i="21"/>
  <c r="N657" i="21"/>
  <c r="N658" i="21"/>
  <c r="N659" i="21"/>
  <c r="N660" i="21"/>
  <c r="N661" i="21"/>
  <c r="N663" i="21"/>
  <c r="N664" i="21"/>
  <c r="N666" i="21"/>
  <c r="N667" i="21"/>
  <c r="N668" i="21"/>
  <c r="N669" i="21"/>
  <c r="N670" i="21"/>
  <c r="N671" i="21"/>
  <c r="N672" i="21"/>
  <c r="N673" i="21"/>
  <c r="N674" i="21"/>
  <c r="N675" i="21"/>
  <c r="N677" i="21"/>
  <c r="N678" i="21"/>
  <c r="N680" i="21"/>
  <c r="N681" i="21"/>
  <c r="N682" i="21"/>
  <c r="N683" i="21"/>
  <c r="N684" i="21"/>
  <c r="N685" i="21"/>
  <c r="N686" i="21"/>
  <c r="N687" i="21"/>
  <c r="N688" i="21"/>
  <c r="N689" i="21"/>
  <c r="N691" i="21"/>
  <c r="N692" i="21"/>
  <c r="N694" i="21"/>
  <c r="N695" i="21"/>
  <c r="N696" i="21"/>
  <c r="N697" i="21"/>
  <c r="N698" i="21"/>
  <c r="N699" i="21"/>
  <c r="N700" i="21"/>
  <c r="N701" i="21"/>
  <c r="N702" i="21"/>
  <c r="N703" i="21"/>
  <c r="N705" i="21"/>
  <c r="N706" i="21"/>
  <c r="N708" i="21"/>
  <c r="N709" i="21"/>
  <c r="N710" i="21"/>
  <c r="N711" i="21"/>
  <c r="N712" i="21"/>
  <c r="N713" i="21"/>
  <c r="N714" i="21"/>
  <c r="N715" i="21"/>
  <c r="N716" i="21"/>
  <c r="N717" i="21"/>
  <c r="N733" i="21"/>
  <c r="N734" i="21"/>
  <c r="N736" i="21"/>
  <c r="N737" i="21"/>
  <c r="N738" i="21"/>
  <c r="N739" i="21"/>
  <c r="N740" i="21"/>
  <c r="N741" i="21"/>
  <c r="N742" i="21"/>
  <c r="N743" i="21"/>
  <c r="N744" i="21"/>
  <c r="N745" i="21"/>
  <c r="N747" i="21"/>
  <c r="N748" i="21"/>
  <c r="N750" i="21"/>
  <c r="N751" i="21"/>
  <c r="N752" i="21"/>
  <c r="N753" i="21"/>
  <c r="N754" i="21"/>
  <c r="N755" i="21"/>
  <c r="N756" i="21"/>
  <c r="N757" i="21"/>
  <c r="N758" i="21"/>
  <c r="N759" i="21"/>
  <c r="N775" i="21"/>
  <c r="N776" i="21"/>
  <c r="N778" i="21"/>
  <c r="N779" i="21"/>
  <c r="N780" i="21"/>
  <c r="N781" i="21"/>
  <c r="N782" i="21"/>
  <c r="N783" i="21"/>
  <c r="N784" i="21"/>
  <c r="N785" i="21"/>
  <c r="N786" i="21"/>
  <c r="N787" i="21"/>
  <c r="N789" i="21"/>
  <c r="N790" i="21"/>
  <c r="N792" i="21"/>
  <c r="N793" i="21"/>
  <c r="N794" i="21"/>
  <c r="N795" i="21"/>
  <c r="N796" i="21"/>
  <c r="N797" i="21"/>
  <c r="N798" i="21"/>
  <c r="N799" i="21"/>
  <c r="N800" i="21"/>
  <c r="N801" i="21"/>
  <c r="N803" i="21"/>
  <c r="N804" i="21"/>
  <c r="N806" i="21"/>
  <c r="N807" i="21"/>
  <c r="N808" i="21"/>
  <c r="N809" i="21"/>
  <c r="N810" i="21"/>
  <c r="N811" i="21"/>
  <c r="N812" i="21"/>
  <c r="N813" i="21"/>
  <c r="N814" i="21"/>
  <c r="N815" i="21"/>
  <c r="N831" i="21"/>
  <c r="N832" i="21"/>
  <c r="N834" i="21"/>
  <c r="N835" i="21"/>
  <c r="N836" i="21"/>
  <c r="N837" i="21"/>
  <c r="N838" i="21"/>
  <c r="N839" i="21"/>
  <c r="N840" i="21"/>
  <c r="N841" i="21"/>
  <c r="N842" i="21"/>
  <c r="N843" i="21"/>
  <c r="N845" i="21"/>
  <c r="N846" i="21"/>
  <c r="N848" i="21"/>
  <c r="N849" i="21"/>
  <c r="N850" i="21"/>
  <c r="N851" i="21"/>
  <c r="N852" i="21"/>
  <c r="N853" i="21"/>
  <c r="N854" i="21"/>
  <c r="N855" i="21"/>
  <c r="N856" i="21"/>
  <c r="N857" i="21"/>
  <c r="N859" i="21"/>
  <c r="N860" i="21"/>
  <c r="N862" i="21"/>
  <c r="N863" i="21"/>
  <c r="N864" i="21"/>
  <c r="N865" i="21"/>
  <c r="N866" i="21"/>
  <c r="N867" i="21"/>
  <c r="N868" i="21"/>
  <c r="N869" i="21"/>
  <c r="N870" i="21"/>
  <c r="N871" i="21"/>
  <c r="N887" i="21"/>
  <c r="N888" i="21"/>
  <c r="N890" i="21"/>
  <c r="N891" i="21"/>
  <c r="N892" i="21"/>
  <c r="N893" i="21"/>
  <c r="N894" i="21"/>
  <c r="N895" i="21"/>
  <c r="N896" i="21"/>
  <c r="N897" i="21"/>
  <c r="N898" i="21"/>
  <c r="N899" i="21"/>
  <c r="N901" i="21"/>
  <c r="N902" i="21"/>
  <c r="N904" i="21"/>
  <c r="N905" i="21"/>
  <c r="N906" i="21"/>
  <c r="N907" i="21"/>
  <c r="N908" i="21"/>
  <c r="N909" i="21"/>
  <c r="N910" i="21"/>
  <c r="N911" i="21"/>
  <c r="N912" i="21"/>
  <c r="N913" i="21"/>
  <c r="N915" i="21"/>
  <c r="N916" i="21"/>
  <c r="N918" i="21"/>
  <c r="N919" i="21"/>
  <c r="N920" i="21"/>
  <c r="N921" i="21"/>
  <c r="N922" i="21"/>
  <c r="N923" i="21"/>
  <c r="N924" i="21"/>
  <c r="N925" i="21"/>
  <c r="N926" i="21"/>
  <c r="N927" i="21"/>
  <c r="N929" i="21"/>
  <c r="N930" i="21"/>
  <c r="N932" i="21"/>
  <c r="N933" i="21"/>
  <c r="N934" i="21"/>
  <c r="N935" i="21"/>
  <c r="N936" i="21"/>
  <c r="N937" i="21"/>
  <c r="N938" i="21"/>
  <c r="N939" i="21"/>
  <c r="N940" i="21"/>
  <c r="N941" i="21"/>
  <c r="N943" i="21"/>
  <c r="N944" i="21"/>
  <c r="N946" i="21"/>
  <c r="N947" i="21"/>
  <c r="N948" i="21"/>
  <c r="N949" i="21"/>
  <c r="N950" i="21"/>
  <c r="N951" i="21"/>
  <c r="N952" i="21"/>
  <c r="N953" i="21"/>
  <c r="N954" i="21"/>
  <c r="N955" i="21"/>
  <c r="N971" i="21"/>
  <c r="N972" i="21"/>
  <c r="N974" i="21"/>
  <c r="N975" i="21"/>
  <c r="N976" i="21"/>
  <c r="N977" i="21"/>
  <c r="N978" i="21"/>
  <c r="N979" i="21"/>
  <c r="N980" i="21"/>
  <c r="N981" i="21"/>
  <c r="N982" i="21"/>
  <c r="N983" i="21"/>
  <c r="N985" i="21"/>
  <c r="N986" i="21"/>
  <c r="N988" i="21"/>
  <c r="N989" i="21"/>
  <c r="N990" i="21"/>
  <c r="N991" i="21"/>
  <c r="N992" i="21"/>
  <c r="N993" i="21"/>
  <c r="N994" i="21"/>
  <c r="N995" i="21"/>
  <c r="N996" i="21"/>
  <c r="N997" i="21"/>
  <c r="N999" i="21"/>
  <c r="N1000" i="21"/>
  <c r="N1002" i="21"/>
  <c r="N1003" i="21"/>
  <c r="N1004" i="21"/>
  <c r="N1005" i="21"/>
  <c r="N1006" i="21"/>
  <c r="N1007" i="21"/>
  <c r="N1008" i="21"/>
  <c r="N1009" i="21"/>
  <c r="N1010" i="21"/>
  <c r="N1011" i="21"/>
  <c r="N1027" i="21"/>
  <c r="N1028" i="21"/>
  <c r="N1030" i="21"/>
  <c r="N1031" i="21"/>
  <c r="N1032" i="21"/>
  <c r="N1033" i="21"/>
  <c r="N1034" i="21"/>
  <c r="N1035" i="21"/>
  <c r="N1036" i="21"/>
  <c r="N1037" i="21"/>
  <c r="N1038" i="21"/>
  <c r="N1039" i="21"/>
  <c r="N1041" i="21"/>
  <c r="N1042" i="21"/>
  <c r="N1044" i="21"/>
  <c r="N1045" i="21"/>
  <c r="N1046" i="21"/>
  <c r="N1047" i="21"/>
  <c r="N1048" i="21"/>
  <c r="N1049" i="21"/>
  <c r="N1050" i="21"/>
  <c r="N1051" i="21"/>
  <c r="N1052" i="21"/>
  <c r="N1053" i="21"/>
  <c r="N1055" i="21"/>
  <c r="N1056" i="21"/>
  <c r="N1058" i="21"/>
  <c r="N1059" i="21"/>
  <c r="N1060" i="21"/>
  <c r="N1061" i="21"/>
  <c r="N1062" i="21"/>
  <c r="N1063" i="21"/>
  <c r="N1064" i="21"/>
  <c r="N1065" i="21"/>
  <c r="N1066" i="21"/>
  <c r="N1067" i="21"/>
  <c r="N1069" i="21"/>
  <c r="N1070" i="21"/>
  <c r="N1072" i="21"/>
  <c r="N1073" i="21"/>
  <c r="N1074" i="21"/>
  <c r="N1075" i="21"/>
  <c r="N1076" i="21"/>
  <c r="N1077" i="21"/>
  <c r="N1078" i="21"/>
  <c r="N1079" i="21"/>
  <c r="N1080" i="21"/>
  <c r="N1081" i="21"/>
  <c r="N1097" i="21"/>
  <c r="N1098" i="21"/>
  <c r="N1100" i="21"/>
  <c r="N1101" i="21"/>
  <c r="N1102" i="21"/>
  <c r="N1103" i="21"/>
  <c r="N1104" i="21"/>
  <c r="N1105" i="21"/>
  <c r="N1106" i="21"/>
  <c r="N1107" i="21"/>
  <c r="N1108" i="21"/>
  <c r="N1109" i="21"/>
  <c r="N1111" i="21"/>
  <c r="N1112" i="21"/>
  <c r="N1114" i="21"/>
  <c r="N1115" i="21"/>
  <c r="N1116" i="21"/>
  <c r="N1117" i="21"/>
  <c r="N1118" i="21"/>
  <c r="N1119" i="21"/>
  <c r="N1120" i="21"/>
  <c r="N1121" i="21"/>
  <c r="N1122" i="21"/>
  <c r="N1123" i="21"/>
  <c r="N1125" i="21"/>
  <c r="N1126" i="21"/>
  <c r="N1128" i="21"/>
  <c r="N1129" i="21"/>
  <c r="N1130" i="21"/>
  <c r="N1131" i="21"/>
  <c r="N1132" i="21"/>
  <c r="N1133" i="21"/>
  <c r="N1134" i="21"/>
  <c r="N1135" i="21"/>
  <c r="N1136" i="21"/>
  <c r="N1137" i="21"/>
  <c r="N1139" i="21"/>
  <c r="N1140" i="21"/>
  <c r="N1142" i="21"/>
  <c r="N1143" i="21"/>
  <c r="N1144" i="21"/>
  <c r="N1145" i="21"/>
  <c r="N1146" i="21"/>
  <c r="N1147" i="21"/>
  <c r="N1148" i="21"/>
  <c r="N1149" i="21"/>
  <c r="N1150" i="21"/>
  <c r="N1151" i="21"/>
  <c r="N1153" i="21"/>
  <c r="N1154" i="21"/>
  <c r="N1156" i="21"/>
  <c r="N1157" i="21"/>
  <c r="N1158" i="21"/>
  <c r="N1159" i="21"/>
  <c r="N1160" i="21"/>
  <c r="N1161" i="21"/>
  <c r="N1162" i="21"/>
  <c r="N1163" i="21"/>
  <c r="N1164" i="21"/>
  <c r="N1165" i="21"/>
  <c r="N1167" i="21"/>
  <c r="N1168" i="21"/>
  <c r="N1170" i="21"/>
  <c r="N1171" i="21"/>
  <c r="N1172" i="21"/>
  <c r="N1173" i="21"/>
  <c r="N1174" i="21"/>
  <c r="N1175" i="21"/>
  <c r="N1176" i="21"/>
  <c r="N1177" i="21"/>
  <c r="N1178" i="21"/>
  <c r="N1179" i="21"/>
  <c r="N1181" i="21"/>
  <c r="N1182" i="21"/>
  <c r="N1184" i="21"/>
  <c r="N1185" i="21"/>
  <c r="N1186" i="21"/>
  <c r="N1187" i="21"/>
  <c r="N1188" i="21"/>
  <c r="N1189" i="21"/>
  <c r="N1190" i="21"/>
  <c r="N1191" i="21"/>
  <c r="N1192" i="21"/>
  <c r="N1193" i="21"/>
  <c r="N1195" i="21"/>
  <c r="N1196" i="21"/>
  <c r="N1198" i="21"/>
  <c r="N1199" i="21"/>
  <c r="N1200" i="21"/>
  <c r="N1201" i="21"/>
  <c r="N1202" i="21"/>
  <c r="N1203" i="21"/>
  <c r="N1204" i="21"/>
  <c r="N1205" i="21"/>
  <c r="N1206" i="21"/>
  <c r="N1207" i="21"/>
  <c r="N1209" i="21"/>
  <c r="N1210" i="21"/>
  <c r="N1212" i="21"/>
  <c r="N1213" i="21"/>
  <c r="N1214" i="21"/>
  <c r="N1215" i="21"/>
  <c r="N1216" i="21"/>
  <c r="N1217" i="21"/>
  <c r="N1218" i="21"/>
  <c r="N1219" i="21"/>
  <c r="N1220" i="21"/>
  <c r="N1221" i="21"/>
  <c r="N1223" i="21"/>
  <c r="N1224" i="21"/>
  <c r="N1226" i="21"/>
  <c r="N1227" i="21"/>
  <c r="N1228" i="21"/>
  <c r="N1229" i="21"/>
  <c r="N1230" i="21"/>
  <c r="N1231" i="21"/>
  <c r="N1232" i="21"/>
  <c r="N1233" i="21"/>
  <c r="N1234" i="21"/>
  <c r="N1235" i="21"/>
  <c r="N1237" i="21"/>
  <c r="N1238" i="21"/>
  <c r="N1240" i="21"/>
  <c r="N1241" i="21"/>
  <c r="N1242" i="21"/>
  <c r="N1243" i="21"/>
  <c r="N1244" i="21"/>
  <c r="N1245" i="21"/>
  <c r="N1246" i="21"/>
  <c r="N1247" i="21"/>
  <c r="N1248" i="21"/>
  <c r="N1249" i="21"/>
  <c r="N1254" i="21"/>
  <c r="N1255" i="21"/>
  <c r="N1256" i="21"/>
  <c r="N1257" i="21"/>
  <c r="N1258" i="21"/>
  <c r="N1259" i="21"/>
  <c r="N1260" i="21"/>
  <c r="N1261" i="21"/>
  <c r="N1262" i="21"/>
  <c r="N1263" i="21"/>
  <c r="N1265" i="21"/>
  <c r="N1266" i="21"/>
  <c r="N1268" i="21"/>
  <c r="N1269" i="21"/>
  <c r="N1270" i="21"/>
  <c r="N1271" i="21"/>
  <c r="N1272" i="21"/>
  <c r="N1273" i="21"/>
  <c r="N1274" i="21"/>
  <c r="N1275" i="21"/>
  <c r="N1276" i="21"/>
  <c r="N1277" i="21"/>
  <c r="N1279" i="21"/>
  <c r="N1280" i="21"/>
  <c r="N1282" i="21"/>
  <c r="N1283" i="21"/>
  <c r="N1284" i="21"/>
  <c r="N1285" i="21"/>
  <c r="N1286" i="21"/>
  <c r="N1287" i="21"/>
  <c r="N1288" i="21"/>
  <c r="N1289" i="21"/>
  <c r="N1290" i="21"/>
  <c r="N1291" i="21"/>
  <c r="N1293" i="21"/>
  <c r="N1294" i="21"/>
  <c r="N1296" i="21"/>
  <c r="N1297" i="21"/>
  <c r="N1298" i="21"/>
  <c r="N1299" i="21"/>
  <c r="N1300" i="21"/>
  <c r="N1301" i="21"/>
  <c r="N1302" i="21"/>
  <c r="N1303" i="21"/>
  <c r="N1304" i="21"/>
  <c r="N1305" i="21"/>
  <c r="N1307" i="21"/>
  <c r="N1308" i="21"/>
  <c r="N1310" i="21"/>
  <c r="N1311" i="21"/>
  <c r="N1312" i="21"/>
  <c r="N1313" i="21"/>
  <c r="N1314" i="21"/>
  <c r="N1315" i="21"/>
  <c r="N1316" i="21"/>
  <c r="N1317" i="21"/>
  <c r="N1318" i="21"/>
  <c r="N1319" i="21"/>
  <c r="K33" i="21"/>
  <c r="K34" i="21"/>
  <c r="K36" i="21"/>
  <c r="K38" i="21"/>
  <c r="K39" i="21"/>
  <c r="K40" i="21"/>
  <c r="K41" i="21"/>
  <c r="K42" i="21"/>
  <c r="K44" i="21"/>
  <c r="K45" i="21"/>
  <c r="K61" i="21"/>
  <c r="K62" i="21"/>
  <c r="K64" i="21"/>
  <c r="K65" i="21"/>
  <c r="K66" i="21"/>
  <c r="K67" i="21"/>
  <c r="K68" i="21"/>
  <c r="K69" i="21"/>
  <c r="K70" i="21"/>
  <c r="K71" i="21"/>
  <c r="K72" i="21"/>
  <c r="K73" i="21"/>
  <c r="K75" i="21"/>
  <c r="K76" i="21"/>
  <c r="K78" i="21"/>
  <c r="K79" i="21"/>
  <c r="K80" i="21"/>
  <c r="K81" i="21"/>
  <c r="K82" i="21"/>
  <c r="K83" i="21"/>
  <c r="K84" i="21"/>
  <c r="K85" i="21"/>
  <c r="K86" i="21"/>
  <c r="K87" i="21"/>
  <c r="K89" i="21"/>
  <c r="K90" i="21"/>
  <c r="K92" i="21"/>
  <c r="K93" i="21"/>
  <c r="K94" i="21"/>
  <c r="K95" i="21"/>
  <c r="K96" i="21"/>
  <c r="K97" i="21"/>
  <c r="K98" i="21"/>
  <c r="K99" i="21"/>
  <c r="K100" i="21"/>
  <c r="K101" i="21"/>
  <c r="K103" i="21"/>
  <c r="K104" i="21"/>
  <c r="K106" i="21"/>
  <c r="K107" i="21"/>
  <c r="K108" i="21"/>
  <c r="K109" i="21"/>
  <c r="K110" i="21"/>
  <c r="K111" i="21"/>
  <c r="K112" i="21"/>
  <c r="K113" i="21"/>
  <c r="K114" i="21"/>
  <c r="K115" i="21"/>
  <c r="K131" i="21"/>
  <c r="K132" i="21"/>
  <c r="K134" i="21"/>
  <c r="K136" i="21"/>
  <c r="K137" i="21"/>
  <c r="K138" i="21"/>
  <c r="K139" i="21"/>
  <c r="K140" i="21"/>
  <c r="K141" i="21"/>
  <c r="K142" i="21"/>
  <c r="K143" i="21"/>
  <c r="K145" i="21"/>
  <c r="K146" i="21"/>
  <c r="K148" i="21"/>
  <c r="K149" i="21"/>
  <c r="K150" i="21"/>
  <c r="K151" i="21"/>
  <c r="K152" i="21"/>
  <c r="K153" i="21"/>
  <c r="K154" i="21"/>
  <c r="K155" i="21"/>
  <c r="K156" i="21"/>
  <c r="K157" i="21"/>
  <c r="K159" i="21"/>
  <c r="K160" i="21"/>
  <c r="K162" i="21"/>
  <c r="K163" i="21"/>
  <c r="K164" i="21"/>
  <c r="K165" i="21"/>
  <c r="K166" i="21"/>
  <c r="K167" i="21"/>
  <c r="K168" i="21"/>
  <c r="K169" i="21"/>
  <c r="K170" i="21"/>
  <c r="K171" i="21"/>
  <c r="K173" i="21"/>
  <c r="K174" i="21"/>
  <c r="K176" i="21"/>
  <c r="K177" i="21"/>
  <c r="K178" i="21"/>
  <c r="K179" i="21"/>
  <c r="K180" i="21"/>
  <c r="K181" i="21"/>
  <c r="K182" i="21"/>
  <c r="K183" i="21"/>
  <c r="K184" i="21"/>
  <c r="K185" i="21"/>
  <c r="K187" i="21"/>
  <c r="K188" i="21"/>
  <c r="K190" i="21"/>
  <c r="K191" i="21"/>
  <c r="K192" i="21"/>
  <c r="K193" i="21"/>
  <c r="K194" i="21"/>
  <c r="K195" i="21"/>
  <c r="K196" i="21"/>
  <c r="K197" i="21"/>
  <c r="K198" i="21"/>
  <c r="K199" i="21"/>
  <c r="K201" i="21"/>
  <c r="K202" i="21"/>
  <c r="K204" i="21"/>
  <c r="K205" i="21"/>
  <c r="K206" i="21"/>
  <c r="K207" i="21"/>
  <c r="K208" i="21"/>
  <c r="K209" i="21"/>
  <c r="K210" i="21"/>
  <c r="K211" i="21"/>
  <c r="K212" i="21"/>
  <c r="K213" i="21"/>
  <c r="K215" i="21"/>
  <c r="K216" i="21"/>
  <c r="K218" i="21"/>
  <c r="K219" i="21"/>
  <c r="K220" i="21"/>
  <c r="K221" i="21"/>
  <c r="K222" i="21"/>
  <c r="K223" i="21"/>
  <c r="K224" i="21"/>
  <c r="K225" i="21"/>
  <c r="K226" i="21"/>
  <c r="K227" i="21"/>
  <c r="K229" i="21"/>
  <c r="K230" i="21"/>
  <c r="K232" i="21"/>
  <c r="K233" i="21"/>
  <c r="K234" i="21"/>
  <c r="K235" i="21"/>
  <c r="K236" i="21"/>
  <c r="K237" i="21"/>
  <c r="K238" i="21"/>
  <c r="K239" i="21"/>
  <c r="K240" i="21"/>
  <c r="K241" i="21"/>
  <c r="K243" i="21"/>
  <c r="K244" i="21"/>
  <c r="K246" i="21"/>
  <c r="K247" i="21"/>
  <c r="K248" i="21"/>
  <c r="K249" i="21"/>
  <c r="K250" i="21"/>
  <c r="K251" i="21"/>
  <c r="K252" i="21"/>
  <c r="K253" i="21"/>
  <c r="K254" i="21"/>
  <c r="K255" i="21"/>
  <c r="K257" i="21"/>
  <c r="K258" i="21"/>
  <c r="K260" i="21"/>
  <c r="K261" i="21"/>
  <c r="K262" i="21"/>
  <c r="K263" i="21"/>
  <c r="K264" i="21"/>
  <c r="K265" i="21"/>
  <c r="K266" i="21"/>
  <c r="K267" i="21"/>
  <c r="K268" i="21"/>
  <c r="K269" i="21"/>
  <c r="K271" i="21"/>
  <c r="K272" i="21"/>
  <c r="K274" i="21"/>
  <c r="K275" i="21"/>
  <c r="K276" i="21"/>
  <c r="K277" i="21"/>
  <c r="K278" i="21"/>
  <c r="K279" i="21"/>
  <c r="K280" i="21"/>
  <c r="K281" i="21"/>
  <c r="K282" i="21"/>
  <c r="K283" i="21"/>
  <c r="K285" i="21"/>
  <c r="K286" i="21"/>
  <c r="K288" i="21"/>
  <c r="K290" i="21"/>
  <c r="K291" i="21"/>
  <c r="K292" i="21"/>
  <c r="K293" i="21"/>
  <c r="K294" i="21"/>
  <c r="K296" i="21"/>
  <c r="K297" i="21"/>
  <c r="K298" i="21"/>
  <c r="K299" i="21"/>
  <c r="K300" i="21"/>
  <c r="K302" i="21"/>
  <c r="K303" i="21"/>
  <c r="K304" i="21"/>
  <c r="K305" i="21"/>
  <c r="K306" i="21"/>
  <c r="K307" i="21"/>
  <c r="K308" i="21"/>
  <c r="K309" i="21"/>
  <c r="K310" i="21"/>
  <c r="K311" i="21"/>
  <c r="K312" i="21"/>
  <c r="K313" i="21"/>
  <c r="K314" i="21"/>
  <c r="K316" i="21"/>
  <c r="K317" i="21"/>
  <c r="K318" i="21"/>
  <c r="K319" i="21"/>
  <c r="K320" i="21"/>
  <c r="K321" i="21"/>
  <c r="K322" i="21"/>
  <c r="K323" i="21"/>
  <c r="K324" i="21"/>
  <c r="K325" i="21"/>
  <c r="K327" i="21"/>
  <c r="K328" i="21"/>
  <c r="K330" i="21"/>
  <c r="K332" i="21"/>
  <c r="K333" i="21"/>
  <c r="K334" i="21"/>
  <c r="K335" i="21"/>
  <c r="K336" i="21"/>
  <c r="K337" i="21"/>
  <c r="K338" i="21"/>
  <c r="K339" i="21"/>
  <c r="K355" i="21"/>
  <c r="K356" i="21"/>
  <c r="K358" i="21"/>
  <c r="K359" i="21"/>
  <c r="K360" i="21"/>
  <c r="K361" i="21"/>
  <c r="K362" i="21"/>
  <c r="K364" i="21"/>
  <c r="K365" i="21"/>
  <c r="K366" i="21"/>
  <c r="K367" i="21"/>
  <c r="K369" i="21"/>
  <c r="K370" i="21"/>
  <c r="K372" i="21"/>
  <c r="K373" i="21"/>
  <c r="K374" i="21"/>
  <c r="K375" i="21"/>
  <c r="K376" i="21"/>
  <c r="K378" i="21"/>
  <c r="K379" i="21"/>
  <c r="K380" i="21"/>
  <c r="K381" i="21"/>
  <c r="K397" i="21"/>
  <c r="K398" i="21"/>
  <c r="K400" i="21"/>
  <c r="K401" i="21"/>
  <c r="K402" i="21"/>
  <c r="K403" i="21"/>
  <c r="K404" i="21"/>
  <c r="K405" i="21"/>
  <c r="K406" i="21"/>
  <c r="K407" i="21"/>
  <c r="K408" i="21"/>
  <c r="K409" i="21"/>
  <c r="K411" i="21"/>
  <c r="K412" i="21"/>
  <c r="K414" i="21"/>
  <c r="K415" i="21"/>
  <c r="K416" i="21"/>
  <c r="K417" i="21"/>
  <c r="K418" i="21"/>
  <c r="K419" i="21"/>
  <c r="K420" i="21"/>
  <c r="K421" i="21"/>
  <c r="K422" i="21"/>
  <c r="K423" i="21"/>
  <c r="K425" i="21"/>
  <c r="K426" i="21"/>
  <c r="K428" i="21"/>
  <c r="K429" i="21"/>
  <c r="K430" i="21"/>
  <c r="K431" i="21"/>
  <c r="K432" i="21"/>
  <c r="K433" i="21"/>
  <c r="K434" i="21"/>
  <c r="K435" i="21"/>
  <c r="K436" i="21"/>
  <c r="K437" i="21"/>
  <c r="K439" i="21"/>
  <c r="K440" i="21"/>
  <c r="K442" i="21"/>
  <c r="K443" i="21"/>
  <c r="K444" i="21"/>
  <c r="K445" i="21"/>
  <c r="K446" i="21"/>
  <c r="K447" i="21"/>
  <c r="K448" i="21"/>
  <c r="K449" i="21"/>
  <c r="K450" i="21"/>
  <c r="K451" i="21"/>
  <c r="K453" i="21"/>
  <c r="K454" i="21"/>
  <c r="K456" i="21"/>
  <c r="K457" i="21"/>
  <c r="K458" i="21"/>
  <c r="K459" i="21"/>
  <c r="K460" i="21"/>
  <c r="K461" i="21"/>
  <c r="K462" i="21"/>
  <c r="K463" i="21"/>
  <c r="K464" i="21"/>
  <c r="K465" i="21"/>
  <c r="K467" i="21"/>
  <c r="K468" i="21"/>
  <c r="K470" i="21"/>
  <c r="K471" i="21"/>
  <c r="K472" i="21"/>
  <c r="K473" i="21"/>
  <c r="K474" i="21"/>
  <c r="K475" i="21"/>
  <c r="K476" i="21"/>
  <c r="K477" i="21"/>
  <c r="K478" i="21"/>
  <c r="K479" i="21"/>
  <c r="K481" i="21"/>
  <c r="K482" i="21"/>
  <c r="K484" i="21"/>
  <c r="K485" i="21"/>
  <c r="K486" i="21"/>
  <c r="K487" i="21"/>
  <c r="K488" i="21"/>
  <c r="K489" i="21"/>
  <c r="K490" i="21"/>
  <c r="K491" i="21"/>
  <c r="K492" i="21"/>
  <c r="K493" i="21"/>
  <c r="K495" i="21"/>
  <c r="K496" i="21"/>
  <c r="K498" i="21"/>
  <c r="K499" i="21"/>
  <c r="K500" i="21"/>
  <c r="K501" i="21"/>
  <c r="K502" i="21"/>
  <c r="K503" i="21"/>
  <c r="K504" i="21"/>
  <c r="K505" i="21"/>
  <c r="K506" i="21"/>
  <c r="K507" i="21"/>
  <c r="K509" i="21"/>
  <c r="K510" i="21"/>
  <c r="K512" i="21"/>
  <c r="K513" i="21"/>
  <c r="K514" i="21"/>
  <c r="K515" i="21"/>
  <c r="K516" i="21"/>
  <c r="K517" i="21"/>
  <c r="K518" i="21"/>
  <c r="K519" i="21"/>
  <c r="K520" i="21"/>
  <c r="K521" i="21"/>
  <c r="K523" i="21"/>
  <c r="K524" i="21"/>
  <c r="K526" i="21"/>
  <c r="K527" i="21"/>
  <c r="K528" i="21"/>
  <c r="K529" i="21"/>
  <c r="K530" i="21"/>
  <c r="K531" i="21"/>
  <c r="K532" i="21"/>
  <c r="K533" i="21"/>
  <c r="K534" i="21"/>
  <c r="K535" i="21"/>
  <c r="K537" i="21"/>
  <c r="K538" i="21"/>
  <c r="K540" i="21"/>
  <c r="K541" i="21"/>
  <c r="K542" i="21"/>
  <c r="K543" i="21"/>
  <c r="K544" i="21"/>
  <c r="K545" i="21"/>
  <c r="K546" i="21"/>
  <c r="K547" i="21"/>
  <c r="K548" i="21"/>
  <c r="K549" i="21"/>
  <c r="K551" i="21"/>
  <c r="K552" i="21"/>
  <c r="K554" i="21"/>
  <c r="K555" i="21"/>
  <c r="K556" i="21"/>
  <c r="K557" i="21"/>
  <c r="K558" i="21"/>
  <c r="K559" i="21"/>
  <c r="K560" i="21"/>
  <c r="K561" i="21"/>
  <c r="K562" i="21"/>
  <c r="K563" i="21"/>
  <c r="K565" i="21"/>
  <c r="K566" i="21"/>
  <c r="K568" i="21"/>
  <c r="K569" i="21"/>
  <c r="K570" i="21"/>
  <c r="K571" i="21"/>
  <c r="K572" i="21"/>
  <c r="K573" i="21"/>
  <c r="K574" i="21"/>
  <c r="K575" i="21"/>
  <c r="K576" i="21"/>
  <c r="K577" i="21"/>
  <c r="K579" i="21"/>
  <c r="K580" i="21"/>
  <c r="K582" i="21"/>
  <c r="K583" i="21"/>
  <c r="K584" i="21"/>
  <c r="K585" i="21"/>
  <c r="K586" i="21"/>
  <c r="K587" i="21"/>
  <c r="K588" i="21"/>
  <c r="K589" i="21"/>
  <c r="K590" i="21"/>
  <c r="K591" i="21"/>
  <c r="K593" i="21"/>
  <c r="K594" i="21"/>
  <c r="K596" i="21"/>
  <c r="K597" i="21"/>
  <c r="K598" i="21"/>
  <c r="K599" i="21"/>
  <c r="K600" i="21"/>
  <c r="K601" i="21"/>
  <c r="K602" i="21"/>
  <c r="K603" i="21"/>
  <c r="K604" i="21"/>
  <c r="K605" i="21"/>
  <c r="K621" i="21"/>
  <c r="K622" i="21"/>
  <c r="K624" i="21"/>
  <c r="K625" i="21"/>
  <c r="K626" i="21"/>
  <c r="K627" i="21"/>
  <c r="K628" i="21"/>
  <c r="K629" i="21"/>
  <c r="K630" i="21"/>
  <c r="K631" i="21"/>
  <c r="K632" i="21"/>
  <c r="K633" i="21"/>
  <c r="K635" i="21"/>
  <c r="K636" i="21"/>
  <c r="K638" i="21"/>
  <c r="K639" i="21"/>
  <c r="K640" i="21"/>
  <c r="K641" i="21"/>
  <c r="K642" i="21"/>
  <c r="K643" i="21"/>
  <c r="K644" i="21"/>
  <c r="K645" i="21"/>
  <c r="K646" i="21"/>
  <c r="K647" i="21"/>
  <c r="K649" i="21"/>
  <c r="K650" i="21"/>
  <c r="K652" i="21"/>
  <c r="K653" i="21"/>
  <c r="K654" i="21"/>
  <c r="K655" i="21"/>
  <c r="K656" i="21"/>
  <c r="K657" i="21"/>
  <c r="K658" i="21"/>
  <c r="K659" i="21"/>
  <c r="K660" i="21"/>
  <c r="K661" i="21"/>
  <c r="K663" i="21"/>
  <c r="K664" i="21"/>
  <c r="K666" i="21"/>
  <c r="K667" i="21"/>
  <c r="K668" i="21"/>
  <c r="K669" i="21"/>
  <c r="K670" i="21"/>
  <c r="K671" i="21"/>
  <c r="K672" i="21"/>
  <c r="K673" i="21"/>
  <c r="K674" i="21"/>
  <c r="K675" i="21"/>
  <c r="K677" i="21"/>
  <c r="K678" i="21"/>
  <c r="K680" i="21"/>
  <c r="K681" i="21"/>
  <c r="K682" i="21"/>
  <c r="K683" i="21"/>
  <c r="K684" i="21"/>
  <c r="K685" i="21"/>
  <c r="K686" i="21"/>
  <c r="K687" i="21"/>
  <c r="K688" i="21"/>
  <c r="K689" i="21"/>
  <c r="K691" i="21"/>
  <c r="K692" i="21"/>
  <c r="K694" i="21"/>
  <c r="K695" i="21"/>
  <c r="K696" i="21"/>
  <c r="K697" i="21"/>
  <c r="K698" i="21"/>
  <c r="K699" i="21"/>
  <c r="K700" i="21"/>
  <c r="K701" i="21"/>
  <c r="K702" i="21"/>
  <c r="K703" i="21"/>
  <c r="K705" i="21"/>
  <c r="K706" i="21"/>
  <c r="K708" i="21"/>
  <c r="K709" i="21"/>
  <c r="K710" i="21"/>
  <c r="K711" i="21"/>
  <c r="K712" i="21"/>
  <c r="K713" i="21"/>
  <c r="K714" i="21"/>
  <c r="K715" i="21"/>
  <c r="K716" i="21"/>
  <c r="K717" i="21"/>
  <c r="K733" i="21"/>
  <c r="K734" i="21"/>
  <c r="K736" i="21"/>
  <c r="K737" i="21"/>
  <c r="K738" i="21"/>
  <c r="K739" i="21"/>
  <c r="K740" i="21"/>
  <c r="K741" i="21"/>
  <c r="K742" i="21"/>
  <c r="K743" i="21"/>
  <c r="K744" i="21"/>
  <c r="K745" i="21"/>
  <c r="K747" i="21"/>
  <c r="K748" i="21"/>
  <c r="K750" i="21"/>
  <c r="K751" i="21"/>
  <c r="K752" i="21"/>
  <c r="K753" i="21"/>
  <c r="K754" i="21"/>
  <c r="K755" i="21"/>
  <c r="K756" i="21"/>
  <c r="K757" i="21"/>
  <c r="K758" i="21"/>
  <c r="K759" i="21"/>
  <c r="K775" i="21"/>
  <c r="K776" i="21"/>
  <c r="K778" i="21"/>
  <c r="K779" i="21"/>
  <c r="K780" i="21"/>
  <c r="K781" i="21"/>
  <c r="K782" i="21"/>
  <c r="K783" i="21"/>
  <c r="K784" i="21"/>
  <c r="K785" i="21"/>
  <c r="K786" i="21"/>
  <c r="K787" i="21"/>
  <c r="K789" i="21"/>
  <c r="K790" i="21"/>
  <c r="K792" i="21"/>
  <c r="K793" i="21"/>
  <c r="K794" i="21"/>
  <c r="K795" i="21"/>
  <c r="K796" i="21"/>
  <c r="K797" i="21"/>
  <c r="K798" i="21"/>
  <c r="K799" i="21"/>
  <c r="K800" i="21"/>
  <c r="K801" i="21"/>
  <c r="K803" i="21"/>
  <c r="K804" i="21"/>
  <c r="K806" i="21"/>
  <c r="K807" i="21"/>
  <c r="K808" i="21"/>
  <c r="K809" i="21"/>
  <c r="K810" i="21"/>
  <c r="K811" i="21"/>
  <c r="K812" i="21"/>
  <c r="K813" i="21"/>
  <c r="K814" i="21"/>
  <c r="K815" i="21"/>
  <c r="K831" i="21"/>
  <c r="K832" i="21"/>
  <c r="K834" i="21"/>
  <c r="K835" i="21"/>
  <c r="K836" i="21"/>
  <c r="K837" i="21"/>
  <c r="K838" i="21"/>
  <c r="K839" i="21"/>
  <c r="K840" i="21"/>
  <c r="K841" i="21"/>
  <c r="K842" i="21"/>
  <c r="K843" i="21"/>
  <c r="K845" i="21"/>
  <c r="K846" i="21"/>
  <c r="K848" i="21"/>
  <c r="K849" i="21"/>
  <c r="K850" i="21"/>
  <c r="K851" i="21"/>
  <c r="K852" i="21"/>
  <c r="K853" i="21"/>
  <c r="K854" i="21"/>
  <c r="K855" i="21"/>
  <c r="K856" i="21"/>
  <c r="K857" i="21"/>
  <c r="K859" i="21"/>
  <c r="K860" i="21"/>
  <c r="K862" i="21"/>
  <c r="K863" i="21"/>
  <c r="K864" i="21"/>
  <c r="K865" i="21"/>
  <c r="K866" i="21"/>
  <c r="K867" i="21"/>
  <c r="K868" i="21"/>
  <c r="K869" i="21"/>
  <c r="K870" i="21"/>
  <c r="K871" i="21"/>
  <c r="K887" i="21"/>
  <c r="K888" i="21"/>
  <c r="K890" i="21"/>
  <c r="K891" i="21"/>
  <c r="K892" i="21"/>
  <c r="K893" i="21"/>
  <c r="K894" i="21"/>
  <c r="K895" i="21"/>
  <c r="K896" i="21"/>
  <c r="K897" i="21"/>
  <c r="K898" i="21"/>
  <c r="K899" i="21"/>
  <c r="K901" i="21"/>
  <c r="K902" i="21"/>
  <c r="K904" i="21"/>
  <c r="K905" i="21"/>
  <c r="K906" i="21"/>
  <c r="K907" i="21"/>
  <c r="K908" i="21"/>
  <c r="K909" i="21"/>
  <c r="K910" i="21"/>
  <c r="K911" i="21"/>
  <c r="K912" i="21"/>
  <c r="K913" i="21"/>
  <c r="K915" i="21"/>
  <c r="K916" i="21"/>
  <c r="K918" i="21"/>
  <c r="K919" i="21"/>
  <c r="K920" i="21"/>
  <c r="K921" i="21"/>
  <c r="K922" i="21"/>
  <c r="K923" i="21"/>
  <c r="K924" i="21"/>
  <c r="K925" i="21"/>
  <c r="K926" i="21"/>
  <c r="K927" i="21"/>
  <c r="K929" i="21"/>
  <c r="K930" i="21"/>
  <c r="K932" i="21"/>
  <c r="K933" i="21"/>
  <c r="K934" i="21"/>
  <c r="K935" i="21"/>
  <c r="K936" i="21"/>
  <c r="K937" i="21"/>
  <c r="K938" i="21"/>
  <c r="K939" i="21"/>
  <c r="K940" i="21"/>
  <c r="K941" i="21"/>
  <c r="K943" i="21"/>
  <c r="K944" i="21"/>
  <c r="K946" i="21"/>
  <c r="K947" i="21"/>
  <c r="K948" i="21"/>
  <c r="K949" i="21"/>
  <c r="K950" i="21"/>
  <c r="K951" i="21"/>
  <c r="K952" i="21"/>
  <c r="K953" i="21"/>
  <c r="K954" i="21"/>
  <c r="K955" i="21"/>
  <c r="K971" i="21"/>
  <c r="K972" i="21"/>
  <c r="K974" i="21"/>
  <c r="K975" i="21"/>
  <c r="K976" i="21"/>
  <c r="K977" i="21"/>
  <c r="K978" i="21"/>
  <c r="K979" i="21"/>
  <c r="K980" i="21"/>
  <c r="K981" i="21"/>
  <c r="K982" i="21"/>
  <c r="K983" i="21"/>
  <c r="K985" i="21"/>
  <c r="K986" i="21"/>
  <c r="K988" i="21"/>
  <c r="K989" i="21"/>
  <c r="K990" i="21"/>
  <c r="K991" i="21"/>
  <c r="K992" i="21"/>
  <c r="K993" i="21"/>
  <c r="K994" i="21"/>
  <c r="K995" i="21"/>
  <c r="K996" i="21"/>
  <c r="K997" i="21"/>
  <c r="K999" i="21"/>
  <c r="K1000" i="21"/>
  <c r="K1002" i="21"/>
  <c r="K1003" i="21"/>
  <c r="K1004" i="21"/>
  <c r="K1005" i="21"/>
  <c r="K1006" i="21"/>
  <c r="K1007" i="21"/>
  <c r="K1008" i="21"/>
  <c r="K1009" i="21"/>
  <c r="K1010" i="21"/>
  <c r="K1011" i="21"/>
  <c r="K1027" i="21"/>
  <c r="K1028" i="21"/>
  <c r="K1030" i="21"/>
  <c r="K1031" i="21"/>
  <c r="K1032" i="21"/>
  <c r="K1033" i="21"/>
  <c r="K1034" i="21"/>
  <c r="K1035" i="21"/>
  <c r="K1036" i="21"/>
  <c r="K1037" i="21"/>
  <c r="K1038" i="21"/>
  <c r="K1039" i="21"/>
  <c r="K1041" i="21"/>
  <c r="K1042" i="21"/>
  <c r="K1044" i="21"/>
  <c r="K1045" i="21"/>
  <c r="K1046" i="21"/>
  <c r="K1047" i="21"/>
  <c r="K1048" i="21"/>
  <c r="K1049" i="21"/>
  <c r="K1050" i="21"/>
  <c r="K1051" i="21"/>
  <c r="K1052" i="21"/>
  <c r="K1053" i="21"/>
  <c r="K1055" i="21"/>
  <c r="K1056" i="21"/>
  <c r="K1058" i="21"/>
  <c r="K1059" i="21"/>
  <c r="K1060" i="21"/>
  <c r="K1061" i="21"/>
  <c r="K1062" i="21"/>
  <c r="K1063" i="21"/>
  <c r="K1064" i="21"/>
  <c r="K1065" i="21"/>
  <c r="K1066" i="21"/>
  <c r="K1067" i="21"/>
  <c r="K1069" i="21"/>
  <c r="K1070" i="21"/>
  <c r="K1072" i="21"/>
  <c r="K1073" i="21"/>
  <c r="K1074" i="21"/>
  <c r="K1075" i="21"/>
  <c r="K1076" i="21"/>
  <c r="K1077" i="21"/>
  <c r="K1078" i="21"/>
  <c r="K1079" i="21"/>
  <c r="K1080" i="21"/>
  <c r="K1081" i="21"/>
  <c r="K1097" i="21"/>
  <c r="K1098" i="21"/>
  <c r="K1100" i="21"/>
  <c r="K1101" i="21"/>
  <c r="K1102" i="21"/>
  <c r="K1103" i="21"/>
  <c r="K1104" i="21"/>
  <c r="K1105" i="21"/>
  <c r="K1106" i="21"/>
  <c r="K1107" i="21"/>
  <c r="K1108" i="21"/>
  <c r="K1109" i="21"/>
  <c r="K1111" i="21"/>
  <c r="K1112" i="21"/>
  <c r="K1114" i="21"/>
  <c r="K1115" i="21"/>
  <c r="K1116" i="21"/>
  <c r="K1117" i="21"/>
  <c r="K1118" i="21"/>
  <c r="K1119" i="21"/>
  <c r="K1120" i="21"/>
  <c r="K1121" i="21"/>
  <c r="K1122" i="21"/>
  <c r="K1123" i="21"/>
  <c r="K1125" i="21"/>
  <c r="K1126" i="21"/>
  <c r="K1128" i="21"/>
  <c r="K1129" i="21"/>
  <c r="K1130" i="21"/>
  <c r="K1131" i="21"/>
  <c r="K1132" i="21"/>
  <c r="K1133" i="21"/>
  <c r="K1134" i="21"/>
  <c r="K1135" i="21"/>
  <c r="K1136" i="21"/>
  <c r="K1137" i="21"/>
  <c r="K1139" i="21"/>
  <c r="K1140" i="21"/>
  <c r="K1142" i="21"/>
  <c r="K1143" i="21"/>
  <c r="K1144" i="21"/>
  <c r="K1145" i="21"/>
  <c r="K1146" i="21"/>
  <c r="K1147" i="21"/>
  <c r="K1148" i="21"/>
  <c r="K1149" i="21"/>
  <c r="K1150" i="21"/>
  <c r="K1151" i="21"/>
  <c r="K1153" i="21"/>
  <c r="K1154" i="21"/>
  <c r="K1156" i="21"/>
  <c r="K1157" i="21"/>
  <c r="K1158" i="21"/>
  <c r="K1159" i="21"/>
  <c r="K1160" i="21"/>
  <c r="K1161" i="21"/>
  <c r="K1162" i="21"/>
  <c r="K1163" i="21"/>
  <c r="K1164" i="21"/>
  <c r="K1165" i="21"/>
  <c r="K1167" i="21"/>
  <c r="K1168" i="21"/>
  <c r="K1170" i="21"/>
  <c r="K1171" i="21"/>
  <c r="K1172" i="21"/>
  <c r="K1173" i="21"/>
  <c r="K1174" i="21"/>
  <c r="K1175" i="21"/>
  <c r="K1176" i="21"/>
  <c r="K1177" i="21"/>
  <c r="K1178" i="21"/>
  <c r="K1179" i="21"/>
  <c r="K1181" i="21"/>
  <c r="K1182" i="21"/>
  <c r="K1184" i="21"/>
  <c r="K1185" i="21"/>
  <c r="K1186" i="21"/>
  <c r="K1187" i="21"/>
  <c r="K1188" i="21"/>
  <c r="K1189" i="21"/>
  <c r="K1190" i="21"/>
  <c r="K1191" i="21"/>
  <c r="K1192" i="21"/>
  <c r="K1193" i="21"/>
  <c r="K1195" i="21"/>
  <c r="K1196" i="21"/>
  <c r="K1198" i="21"/>
  <c r="K1199" i="21"/>
  <c r="K1200" i="21"/>
  <c r="K1201" i="21"/>
  <c r="K1202" i="21"/>
  <c r="K1203" i="21"/>
  <c r="K1204" i="21"/>
  <c r="K1205" i="21"/>
  <c r="K1206" i="21"/>
  <c r="K1207" i="21"/>
  <c r="K1209" i="21"/>
  <c r="K1210" i="21"/>
  <c r="K1212" i="21"/>
  <c r="K1213" i="21"/>
  <c r="K1214" i="21"/>
  <c r="K1215" i="21"/>
  <c r="K1216" i="21"/>
  <c r="K1217" i="21"/>
  <c r="K1218" i="21"/>
  <c r="K1219" i="21"/>
  <c r="K1220" i="21"/>
  <c r="K1221" i="21"/>
  <c r="K1223" i="21"/>
  <c r="K1224" i="21"/>
  <c r="K1226" i="21"/>
  <c r="K1227" i="21"/>
  <c r="K1228" i="21"/>
  <c r="K1229" i="21"/>
  <c r="K1230" i="21"/>
  <c r="K1231" i="21"/>
  <c r="K1232" i="21"/>
  <c r="K1233" i="21"/>
  <c r="K1234" i="21"/>
  <c r="K1235" i="21"/>
  <c r="K1237" i="21"/>
  <c r="K1238" i="21"/>
  <c r="K1240" i="21"/>
  <c r="K1241" i="21"/>
  <c r="K1242" i="21"/>
  <c r="K1243" i="21"/>
  <c r="K1244" i="21"/>
  <c r="K1245" i="21"/>
  <c r="K1246" i="21"/>
  <c r="K1247" i="21"/>
  <c r="K1248" i="21"/>
  <c r="K1249" i="21"/>
  <c r="K1254" i="21"/>
  <c r="K1255" i="21"/>
  <c r="K1256" i="21"/>
  <c r="K1257" i="21"/>
  <c r="K1258" i="21"/>
  <c r="K1259" i="21"/>
  <c r="K1260" i="21"/>
  <c r="K1261" i="21"/>
  <c r="K1262" i="21"/>
  <c r="K1263" i="21"/>
  <c r="K1265" i="21"/>
  <c r="K1266" i="21"/>
  <c r="K1268" i="21"/>
  <c r="K1269" i="21"/>
  <c r="K1270" i="21"/>
  <c r="K1271" i="21"/>
  <c r="K1272" i="21"/>
  <c r="K1273" i="21"/>
  <c r="K1274" i="21"/>
  <c r="K1275" i="21"/>
  <c r="K1276" i="21"/>
  <c r="K1277" i="21"/>
  <c r="K1279" i="21"/>
  <c r="K1280" i="21"/>
  <c r="K1282" i="21"/>
  <c r="K1283" i="21"/>
  <c r="K1284" i="21"/>
  <c r="K1285" i="21"/>
  <c r="K1286" i="21"/>
  <c r="K1287" i="21"/>
  <c r="K1288" i="21"/>
  <c r="K1289" i="21"/>
  <c r="K1290" i="21"/>
  <c r="K1291" i="21"/>
  <c r="K1293" i="21"/>
  <c r="K1294" i="21"/>
  <c r="K1296" i="21"/>
  <c r="K1297" i="21"/>
  <c r="K1298" i="21"/>
  <c r="K1299" i="21"/>
  <c r="K1300" i="21"/>
  <c r="K1301" i="21"/>
  <c r="K1302" i="21"/>
  <c r="K1303" i="21"/>
  <c r="K1304" i="21"/>
  <c r="K1305" i="21"/>
  <c r="K1307" i="21"/>
  <c r="K1308" i="21"/>
  <c r="K1310" i="21"/>
  <c r="K1311" i="21"/>
  <c r="K1312" i="21"/>
  <c r="K1313" i="21"/>
  <c r="K1314" i="21"/>
  <c r="K1315" i="21"/>
  <c r="K1316" i="21"/>
  <c r="K1317" i="21"/>
  <c r="K1318" i="21"/>
  <c r="K1319" i="21"/>
  <c r="I377" i="21"/>
  <c r="K377" i="21" s="1"/>
  <c r="I363" i="21"/>
  <c r="K363" i="21" s="1"/>
  <c r="I331" i="21"/>
  <c r="I295" i="21"/>
  <c r="K295" i="21" s="1"/>
  <c r="I289" i="21"/>
  <c r="I135" i="21"/>
  <c r="K135" i="21" s="1"/>
  <c r="I43" i="21"/>
  <c r="K43" i="21" s="1"/>
  <c r="I37" i="21"/>
  <c r="K37" i="21" s="1"/>
  <c r="J1309" i="21"/>
  <c r="J1306" i="21" s="1"/>
  <c r="J1295" i="21"/>
  <c r="J1292" i="21" s="1"/>
  <c r="J1281" i="21"/>
  <c r="J1278" i="21" s="1"/>
  <c r="J1267" i="21"/>
  <c r="J1264" i="21" s="1"/>
  <c r="J1251" i="21"/>
  <c r="J1252" i="21"/>
  <c r="J1239" i="21"/>
  <c r="J1236" i="21" s="1"/>
  <c r="J1225" i="21"/>
  <c r="J1222" i="21" s="1"/>
  <c r="J1211" i="21"/>
  <c r="J1208" i="21" s="1"/>
  <c r="J1197" i="21"/>
  <c r="J1194" i="21" s="1"/>
  <c r="J1183" i="21"/>
  <c r="J1180" i="21" s="1"/>
  <c r="J1155" i="21"/>
  <c r="J1152" i="21" s="1"/>
  <c r="J1141" i="21"/>
  <c r="J1138" i="21" s="1"/>
  <c r="J1127" i="21"/>
  <c r="J1124" i="21" s="1"/>
  <c r="J1113" i="21"/>
  <c r="J1110" i="21" s="1"/>
  <c r="J1099" i="21"/>
  <c r="J1096" i="21" s="1"/>
  <c r="J1083" i="21"/>
  <c r="J1084" i="21"/>
  <c r="J1086" i="21"/>
  <c r="J1087" i="21"/>
  <c r="J1088" i="21"/>
  <c r="J1089" i="21"/>
  <c r="J1090" i="21"/>
  <c r="J1091" i="21"/>
  <c r="J1092" i="21"/>
  <c r="J1093" i="21"/>
  <c r="J1094" i="21"/>
  <c r="J1095" i="21"/>
  <c r="J1071" i="21"/>
  <c r="J1068" i="21" s="1"/>
  <c r="J1057" i="21"/>
  <c r="J1054" i="21" s="1"/>
  <c r="J1043" i="21"/>
  <c r="J1040" i="21" s="1"/>
  <c r="J1029" i="21"/>
  <c r="J1026" i="21" s="1"/>
  <c r="J1013" i="21"/>
  <c r="J957" i="21" s="1"/>
  <c r="J607" i="21" s="1"/>
  <c r="J1014" i="21"/>
  <c r="J1016" i="21"/>
  <c r="J960" i="21" s="1"/>
  <c r="J610" i="21" s="1"/>
  <c r="J1017" i="21"/>
  <c r="J1018" i="21"/>
  <c r="J962" i="21" s="1"/>
  <c r="J612" i="21" s="1"/>
  <c r="J1019" i="21"/>
  <c r="J1020" i="21"/>
  <c r="J964" i="21" s="1"/>
  <c r="J614" i="21" s="1"/>
  <c r="J1021" i="21"/>
  <c r="J1022" i="21"/>
  <c r="J966" i="21" s="1"/>
  <c r="J616" i="21" s="1"/>
  <c r="J1023" i="21"/>
  <c r="J1024" i="21"/>
  <c r="J968" i="21" s="1"/>
  <c r="J618" i="21" s="1"/>
  <c r="J1025" i="21"/>
  <c r="J1001" i="21"/>
  <c r="J998" i="21" s="1"/>
  <c r="J987" i="21"/>
  <c r="J984" i="21" s="1"/>
  <c r="J973" i="21"/>
  <c r="J970" i="21" s="1"/>
  <c r="J958" i="21"/>
  <c r="J961" i="21"/>
  <c r="J963" i="21"/>
  <c r="J965" i="21"/>
  <c r="J967" i="21"/>
  <c r="J969" i="21"/>
  <c r="J945" i="21"/>
  <c r="J942" i="21" s="1"/>
  <c r="J931" i="21"/>
  <c r="J928" i="21" s="1"/>
  <c r="J917" i="21"/>
  <c r="J914" i="21" s="1"/>
  <c r="J903" i="21"/>
  <c r="J900" i="21" s="1"/>
  <c r="J889" i="21"/>
  <c r="J886" i="21" s="1"/>
  <c r="J873" i="21"/>
  <c r="J874" i="21"/>
  <c r="J876" i="21"/>
  <c r="J877" i="21"/>
  <c r="J878" i="21"/>
  <c r="J879" i="21"/>
  <c r="J880" i="21"/>
  <c r="J881" i="21"/>
  <c r="J882" i="21"/>
  <c r="J883" i="21"/>
  <c r="J884" i="21"/>
  <c r="J885" i="21"/>
  <c r="J861" i="21"/>
  <c r="J858" i="21" s="1"/>
  <c r="J847" i="21"/>
  <c r="J844" i="21" s="1"/>
  <c r="J833" i="21"/>
  <c r="J830" i="21" s="1"/>
  <c r="J817" i="21"/>
  <c r="J818" i="21"/>
  <c r="J820" i="21"/>
  <c r="J821" i="21"/>
  <c r="J822" i="21"/>
  <c r="J823" i="21"/>
  <c r="J824" i="21"/>
  <c r="J825" i="21"/>
  <c r="J826" i="21"/>
  <c r="J827" i="21"/>
  <c r="J828" i="21"/>
  <c r="J829" i="21"/>
  <c r="J805" i="21"/>
  <c r="J802" i="21" s="1"/>
  <c r="J791" i="21"/>
  <c r="J788" i="21" s="1"/>
  <c r="J777" i="21"/>
  <c r="J774" i="21" s="1"/>
  <c r="J761" i="21"/>
  <c r="J762" i="21"/>
  <c r="J764" i="21"/>
  <c r="J765" i="21"/>
  <c r="J766" i="21"/>
  <c r="J767" i="21"/>
  <c r="J768" i="21"/>
  <c r="J769" i="21"/>
  <c r="J770" i="21"/>
  <c r="J771" i="21"/>
  <c r="J772" i="21"/>
  <c r="J773" i="21"/>
  <c r="J749" i="21"/>
  <c r="J746" i="21" s="1"/>
  <c r="J735" i="21"/>
  <c r="J732" i="21" s="1"/>
  <c r="J719" i="21"/>
  <c r="J720" i="21"/>
  <c r="J722" i="21"/>
  <c r="J723" i="21"/>
  <c r="J724" i="21"/>
  <c r="J725" i="21"/>
  <c r="J726" i="21"/>
  <c r="J727" i="21"/>
  <c r="J728" i="21"/>
  <c r="J729" i="21"/>
  <c r="J730" i="21"/>
  <c r="J731" i="21"/>
  <c r="J707" i="21"/>
  <c r="J693" i="21"/>
  <c r="J679" i="21"/>
  <c r="J665" i="21"/>
  <c r="J662" i="21" s="1"/>
  <c r="J651" i="21"/>
  <c r="J623" i="21"/>
  <c r="J608" i="21"/>
  <c r="J613" i="21"/>
  <c r="J615" i="21"/>
  <c r="J617" i="21"/>
  <c r="J619" i="21"/>
  <c r="J121" i="21"/>
  <c r="J117" i="21"/>
  <c r="J118" i="21"/>
  <c r="J120" i="21"/>
  <c r="N120" i="21" s="1"/>
  <c r="J122" i="21"/>
  <c r="J123" i="21"/>
  <c r="J124" i="21"/>
  <c r="J125" i="21"/>
  <c r="J126" i="21"/>
  <c r="J127" i="21"/>
  <c r="J128" i="21"/>
  <c r="J129" i="21"/>
  <c r="J47" i="21"/>
  <c r="J48" i="21"/>
  <c r="J50" i="21"/>
  <c r="J51" i="21"/>
  <c r="J52" i="21"/>
  <c r="J24" i="21" s="1"/>
  <c r="J53" i="21"/>
  <c r="J54" i="21"/>
  <c r="J55" i="21"/>
  <c r="J56" i="21"/>
  <c r="J28" i="21" s="1"/>
  <c r="J57" i="21"/>
  <c r="J58" i="21"/>
  <c r="J30" i="21" s="1"/>
  <c r="J59" i="21"/>
  <c r="J26" i="21"/>
  <c r="J581" i="21"/>
  <c r="L581" i="21"/>
  <c r="J567" i="21"/>
  <c r="J553" i="21"/>
  <c r="J539" i="21"/>
  <c r="J525" i="21"/>
  <c r="J511" i="21"/>
  <c r="J497" i="21"/>
  <c r="J595" i="21"/>
  <c r="J483" i="21"/>
  <c r="J469" i="21"/>
  <c r="J466" i="21" s="1"/>
  <c r="J455" i="21"/>
  <c r="J441" i="21"/>
  <c r="J427" i="21"/>
  <c r="J413" i="21"/>
  <c r="J399" i="21"/>
  <c r="J383" i="21"/>
  <c r="J384" i="21"/>
  <c r="J386" i="21"/>
  <c r="J344" i="21" s="1"/>
  <c r="J387" i="21"/>
  <c r="J345" i="21" s="1"/>
  <c r="J388" i="21"/>
  <c r="J389" i="21"/>
  <c r="J347" i="21" s="1"/>
  <c r="J390" i="21"/>
  <c r="J348" i="21" s="1"/>
  <c r="J391" i="21"/>
  <c r="J349" i="21" s="1"/>
  <c r="J392" i="21"/>
  <c r="J350" i="21" s="1"/>
  <c r="J393" i="21"/>
  <c r="J351" i="21" s="1"/>
  <c r="J394" i="21"/>
  <c r="J352" i="21" s="1"/>
  <c r="J395" i="21"/>
  <c r="J353" i="21" s="1"/>
  <c r="J371" i="21"/>
  <c r="J368" i="21" s="1"/>
  <c r="J357" i="21"/>
  <c r="J341" i="21"/>
  <c r="J342" i="21"/>
  <c r="J346" i="21"/>
  <c r="J329" i="21"/>
  <c r="J331" i="21"/>
  <c r="N331" i="21" s="1"/>
  <c r="J315" i="21"/>
  <c r="J301" i="21"/>
  <c r="J287" i="21"/>
  <c r="J289" i="21"/>
  <c r="N289" i="21" s="1"/>
  <c r="J273" i="21"/>
  <c r="J270" i="21" s="1"/>
  <c r="J259" i="21"/>
  <c r="J245" i="21"/>
  <c r="J242" i="21" s="1"/>
  <c r="J231" i="21"/>
  <c r="J217" i="21"/>
  <c r="J214" i="21" s="1"/>
  <c r="J203" i="21"/>
  <c r="J189" i="21"/>
  <c r="J186" i="21" s="1"/>
  <c r="J175" i="21"/>
  <c r="J161" i="21"/>
  <c r="J147" i="21"/>
  <c r="J144" i="21" s="1"/>
  <c r="J133" i="21"/>
  <c r="J130" i="21" s="1"/>
  <c r="J105" i="21"/>
  <c r="J91" i="21"/>
  <c r="J77" i="21"/>
  <c r="J63" i="21"/>
  <c r="J35" i="21"/>
  <c r="J32" i="21" s="1"/>
  <c r="M340" i="23" l="1"/>
  <c r="K609" i="23"/>
  <c r="L7" i="23"/>
  <c r="M609" i="23"/>
  <c r="N12" i="23"/>
  <c r="M12" i="23"/>
  <c r="B12" i="23" s="1"/>
  <c r="M116" i="23"/>
  <c r="B116" i="23" s="1"/>
  <c r="M11" i="23"/>
  <c r="B11" i="23" s="1"/>
  <c r="B14" i="23"/>
  <c r="N16" i="23"/>
  <c r="M16" i="23"/>
  <c r="N5" i="23"/>
  <c r="M5" i="23"/>
  <c r="M634" i="23"/>
  <c r="B634" i="23" s="1"/>
  <c r="N10" i="23"/>
  <c r="M15" i="23"/>
  <c r="B15" i="23" s="1"/>
  <c r="N634" i="23"/>
  <c r="B611" i="23"/>
  <c r="B1012" i="23"/>
  <c r="B614" i="23"/>
  <c r="I4" i="23"/>
  <c r="K340" i="23"/>
  <c r="B618" i="23"/>
  <c r="N15" i="23"/>
  <c r="B956" i="23"/>
  <c r="B9" i="23"/>
  <c r="B5" i="23"/>
  <c r="N11" i="23"/>
  <c r="K14" i="23"/>
  <c r="N14" i="23"/>
  <c r="K18" i="23"/>
  <c r="B17" i="23"/>
  <c r="N13" i="23"/>
  <c r="B13" i="23"/>
  <c r="K21" i="23"/>
  <c r="J7" i="23"/>
  <c r="K7" i="23" s="1"/>
  <c r="N21" i="23"/>
  <c r="B16" i="23"/>
  <c r="N18" i="23"/>
  <c r="B18" i="23"/>
  <c r="B619" i="23"/>
  <c r="K116" i="23"/>
  <c r="N116" i="23"/>
  <c r="K634" i="23"/>
  <c r="J606" i="23"/>
  <c r="K606" i="23" s="1"/>
  <c r="E606" i="23"/>
  <c r="B609" i="23"/>
  <c r="N609" i="23"/>
  <c r="N956" i="23"/>
  <c r="L606" i="23"/>
  <c r="B340" i="23"/>
  <c r="N340" i="23"/>
  <c r="J19" i="21"/>
  <c r="K331" i="21"/>
  <c r="K289" i="21"/>
  <c r="J1012" i="21"/>
  <c r="J816" i="21"/>
  <c r="L578" i="21"/>
  <c r="N581" i="21"/>
  <c r="J20" i="21"/>
  <c r="J550" i="21"/>
  <c r="J611" i="21"/>
  <c r="J22" i="21"/>
  <c r="J102" i="21"/>
  <c r="J354" i="21"/>
  <c r="J396" i="21"/>
  <c r="J452" i="21"/>
  <c r="J60" i="21"/>
  <c r="J88" i="21"/>
  <c r="J158" i="21"/>
  <c r="J172" i="21"/>
  <c r="J200" i="21"/>
  <c r="J228" i="21"/>
  <c r="J256" i="21"/>
  <c r="J284" i="21"/>
  <c r="J326" i="21"/>
  <c r="J410" i="21"/>
  <c r="J438" i="21"/>
  <c r="J480" i="21"/>
  <c r="J494" i="21"/>
  <c r="J522" i="21"/>
  <c r="J564" i="21"/>
  <c r="J578" i="21"/>
  <c r="J31" i="21"/>
  <c r="J17" i="21" s="1"/>
  <c r="J29" i="21"/>
  <c r="J74" i="21"/>
  <c r="J119" i="21"/>
  <c r="J424" i="21"/>
  <c r="J592" i="21"/>
  <c r="J508" i="21"/>
  <c r="J536" i="21"/>
  <c r="J6" i="21"/>
  <c r="J648" i="21"/>
  <c r="J676" i="21"/>
  <c r="J704" i="21"/>
  <c r="J27" i="21"/>
  <c r="J13" i="21" s="1"/>
  <c r="J25" i="21"/>
  <c r="J11" i="21" s="1"/>
  <c r="J620" i="21"/>
  <c r="J690" i="21"/>
  <c r="J721" i="21"/>
  <c r="J819" i="21"/>
  <c r="J16" i="21"/>
  <c r="J14" i="21"/>
  <c r="J12" i="21"/>
  <c r="J10" i="21"/>
  <c r="J8" i="21"/>
  <c r="J5" i="21"/>
  <c r="J49" i="21"/>
  <c r="J21" i="21" s="1"/>
  <c r="J23" i="21"/>
  <c r="J9" i="21" s="1"/>
  <c r="J718" i="21"/>
  <c r="J760" i="21"/>
  <c r="J1082" i="21"/>
  <c r="J956" i="21" s="1"/>
  <c r="J1253" i="21"/>
  <c r="J1250" i="21"/>
  <c r="J1166" i="21"/>
  <c r="J1169" i="21"/>
  <c r="J1085" i="21"/>
  <c r="J1015" i="21"/>
  <c r="J872" i="21"/>
  <c r="J875" i="21"/>
  <c r="J763" i="21"/>
  <c r="J385" i="21"/>
  <c r="L4" i="23" l="1"/>
  <c r="M606" i="23"/>
  <c r="M7" i="23"/>
  <c r="B7" i="23"/>
  <c r="K4" i="23"/>
  <c r="J4" i="23"/>
  <c r="N606" i="23"/>
  <c r="B606" i="23"/>
  <c r="E4" i="23"/>
  <c r="N7" i="23"/>
  <c r="J382" i="21"/>
  <c r="J634" i="21"/>
  <c r="N578" i="21"/>
  <c r="J15" i="21"/>
  <c r="J340" i="21"/>
  <c r="J343" i="21"/>
  <c r="J46" i="21"/>
  <c r="J637" i="21"/>
  <c r="J959" i="21"/>
  <c r="J116" i="21"/>
  <c r="J606" i="21"/>
  <c r="M4" i="23" l="1"/>
  <c r="B4" i="23" s="1"/>
  <c r="K2" i="23"/>
  <c r="N4" i="23"/>
  <c r="J609" i="21"/>
  <c r="J18" i="21"/>
  <c r="J4" i="21" s="1"/>
  <c r="K2" i="21" s="1"/>
  <c r="J7" i="21" l="1"/>
  <c r="F383" i="21" l="1"/>
  <c r="G383" i="21"/>
  <c r="H383" i="21"/>
  <c r="I383" i="21"/>
  <c r="K383" i="21" s="1"/>
  <c r="L383" i="21"/>
  <c r="N383" i="21" s="1"/>
  <c r="F384" i="21"/>
  <c r="G384" i="21"/>
  <c r="H384" i="21"/>
  <c r="I384" i="21"/>
  <c r="K384" i="21" s="1"/>
  <c r="L384" i="21"/>
  <c r="N384" i="21" s="1"/>
  <c r="F386" i="21"/>
  <c r="G386" i="21"/>
  <c r="H386" i="21"/>
  <c r="I386" i="21"/>
  <c r="K386" i="21" s="1"/>
  <c r="L386" i="21"/>
  <c r="N386" i="21" s="1"/>
  <c r="F387" i="21"/>
  <c r="G387" i="21"/>
  <c r="H387" i="21"/>
  <c r="I387" i="21"/>
  <c r="K387" i="21" s="1"/>
  <c r="L387" i="21"/>
  <c r="N387" i="21" s="1"/>
  <c r="F388" i="21"/>
  <c r="G388" i="21"/>
  <c r="H388" i="21"/>
  <c r="I388" i="21"/>
  <c r="K388" i="21" s="1"/>
  <c r="L388" i="21"/>
  <c r="N388" i="21" s="1"/>
  <c r="F389" i="21"/>
  <c r="G389" i="21"/>
  <c r="H389" i="21"/>
  <c r="I389" i="21"/>
  <c r="K389" i="21" s="1"/>
  <c r="L389" i="21"/>
  <c r="N389" i="21" s="1"/>
  <c r="F390" i="21"/>
  <c r="G390" i="21"/>
  <c r="H390" i="21"/>
  <c r="I390" i="21"/>
  <c r="K390" i="21" s="1"/>
  <c r="L390" i="21"/>
  <c r="N390" i="21" s="1"/>
  <c r="F391" i="21"/>
  <c r="G391" i="21"/>
  <c r="H391" i="21"/>
  <c r="I391" i="21"/>
  <c r="K391" i="21" s="1"/>
  <c r="L391" i="21"/>
  <c r="N391" i="21" s="1"/>
  <c r="F392" i="21"/>
  <c r="G392" i="21"/>
  <c r="H392" i="21"/>
  <c r="I392" i="21"/>
  <c r="K392" i="21" s="1"/>
  <c r="L392" i="21"/>
  <c r="N392" i="21" s="1"/>
  <c r="F393" i="21"/>
  <c r="G393" i="21"/>
  <c r="H393" i="21"/>
  <c r="I393" i="21"/>
  <c r="K393" i="21" s="1"/>
  <c r="L393" i="21"/>
  <c r="N393" i="21" s="1"/>
  <c r="F394" i="21"/>
  <c r="G394" i="21"/>
  <c r="H394" i="21"/>
  <c r="I394" i="21"/>
  <c r="K394" i="21" s="1"/>
  <c r="L394" i="21"/>
  <c r="N394" i="21" s="1"/>
  <c r="F395" i="21"/>
  <c r="G395" i="21"/>
  <c r="H395" i="21"/>
  <c r="I395" i="21"/>
  <c r="K395" i="21" s="1"/>
  <c r="L395" i="21"/>
  <c r="N395" i="21" s="1"/>
  <c r="E383" i="21"/>
  <c r="E384" i="21"/>
  <c r="E386" i="21"/>
  <c r="E387" i="21"/>
  <c r="E388" i="21"/>
  <c r="E389" i="21"/>
  <c r="E390" i="21"/>
  <c r="E391" i="21"/>
  <c r="E392" i="21"/>
  <c r="E393" i="21"/>
  <c r="E394" i="21"/>
  <c r="E395" i="21"/>
  <c r="B591" i="21"/>
  <c r="B590" i="21"/>
  <c r="B589" i="21"/>
  <c r="B588" i="21"/>
  <c r="M587" i="21"/>
  <c r="B587" i="21" s="1"/>
  <c r="B586" i="21"/>
  <c r="B585" i="21"/>
  <c r="B584" i="21"/>
  <c r="B583" i="21"/>
  <c r="B582" i="21"/>
  <c r="I581" i="21"/>
  <c r="H581" i="21"/>
  <c r="G581" i="21"/>
  <c r="F581" i="21"/>
  <c r="E581" i="21"/>
  <c r="E578" i="21" s="1"/>
  <c r="B580" i="21"/>
  <c r="B579" i="21"/>
  <c r="F578" i="21"/>
  <c r="I578" i="21" l="1"/>
  <c r="K578" i="21" s="1"/>
  <c r="K581" i="21"/>
  <c r="M581" i="21"/>
  <c r="B581" i="21" s="1"/>
  <c r="H578" i="21"/>
  <c r="M578" i="21"/>
  <c r="G578" i="21"/>
  <c r="L117" i="21"/>
  <c r="N117" i="21" s="1"/>
  <c r="L118" i="21"/>
  <c r="N118" i="21" s="1"/>
  <c r="L121" i="21"/>
  <c r="N121" i="21" s="1"/>
  <c r="L122" i="21"/>
  <c r="N122" i="21" s="1"/>
  <c r="L123" i="21"/>
  <c r="N123" i="21" s="1"/>
  <c r="L124" i="21"/>
  <c r="N124" i="21" s="1"/>
  <c r="L125" i="21"/>
  <c r="N125" i="21" s="1"/>
  <c r="L126" i="21"/>
  <c r="N126" i="21" s="1"/>
  <c r="L127" i="21"/>
  <c r="N127" i="21" s="1"/>
  <c r="L128" i="21"/>
  <c r="N128" i="21" s="1"/>
  <c r="L129" i="21"/>
  <c r="N129" i="21" s="1"/>
  <c r="B578" i="21" l="1"/>
  <c r="L91" i="21"/>
  <c r="L1183" i="21"/>
  <c r="N1183" i="21" s="1"/>
  <c r="M1167" i="21"/>
  <c r="M1168" i="21"/>
  <c r="M1170" i="21"/>
  <c r="M1171" i="21"/>
  <c r="M1172" i="21"/>
  <c r="M1173" i="21"/>
  <c r="M1174" i="21"/>
  <c r="M1175" i="21"/>
  <c r="M1176" i="21"/>
  <c r="M1177" i="21"/>
  <c r="M1178" i="21"/>
  <c r="M1179" i="21"/>
  <c r="L1083" i="21"/>
  <c r="N1083" i="21" s="1"/>
  <c r="M1083" i="21"/>
  <c r="L1084" i="21"/>
  <c r="N1084" i="21" s="1"/>
  <c r="L1086" i="21"/>
  <c r="N1086" i="21" s="1"/>
  <c r="L1087" i="21"/>
  <c r="N1087" i="21" s="1"/>
  <c r="L1088" i="21"/>
  <c r="N1088" i="21" s="1"/>
  <c r="L1089" i="21"/>
  <c r="N1089" i="21" s="1"/>
  <c r="L1090" i="21"/>
  <c r="N1090" i="21" s="1"/>
  <c r="L1091" i="21"/>
  <c r="N1091" i="21" s="1"/>
  <c r="L1092" i="21"/>
  <c r="N1092" i="21" s="1"/>
  <c r="L1093" i="21"/>
  <c r="N1093" i="21" s="1"/>
  <c r="L1094" i="21"/>
  <c r="N1094" i="21" s="1"/>
  <c r="L1095" i="21"/>
  <c r="N1095" i="21" s="1"/>
  <c r="L88" i="21" l="1"/>
  <c r="N88" i="21" s="1"/>
  <c r="N91" i="21"/>
  <c r="E329" i="21"/>
  <c r="F329" i="21"/>
  <c r="G329" i="21"/>
  <c r="H329" i="21"/>
  <c r="M328" i="21"/>
  <c r="I315" i="21"/>
  <c r="K315" i="21" s="1"/>
  <c r="I301" i="21"/>
  <c r="K301" i="21" s="1"/>
  <c r="I273" i="21"/>
  <c r="I259" i="21"/>
  <c r="I245" i="21"/>
  <c r="I231" i="21"/>
  <c r="I217" i="21"/>
  <c r="I203" i="21"/>
  <c r="I189" i="21"/>
  <c r="I175" i="21"/>
  <c r="I161" i="21"/>
  <c r="I147" i="21"/>
  <c r="V36" i="21"/>
  <c r="V37" i="21"/>
  <c r="V38" i="21"/>
  <c r="V39" i="21"/>
  <c r="V40" i="21"/>
  <c r="V41" i="21"/>
  <c r="V42" i="21"/>
  <c r="V43" i="21"/>
  <c r="V44" i="21"/>
  <c r="V45" i="21"/>
  <c r="W45" i="21"/>
  <c r="W37" i="21"/>
  <c r="W38" i="21"/>
  <c r="W39" i="21"/>
  <c r="W40" i="21"/>
  <c r="W41" i="21"/>
  <c r="W42" i="21"/>
  <c r="W43" i="21"/>
  <c r="W44" i="21"/>
  <c r="W36" i="21"/>
  <c r="B75" i="21"/>
  <c r="B76" i="21"/>
  <c r="B89" i="21"/>
  <c r="B90" i="21"/>
  <c r="B145" i="21"/>
  <c r="B146" i="21"/>
  <c r="B159" i="21"/>
  <c r="B160" i="21"/>
  <c r="B173" i="21"/>
  <c r="B174" i="21"/>
  <c r="B187" i="21"/>
  <c r="B188" i="21"/>
  <c r="B201" i="21"/>
  <c r="B202" i="21"/>
  <c r="B215" i="21"/>
  <c r="B216" i="21"/>
  <c r="B229" i="21"/>
  <c r="B230" i="21"/>
  <c r="B243" i="21"/>
  <c r="B244" i="21"/>
  <c r="B257" i="21"/>
  <c r="B258" i="21"/>
  <c r="B271" i="21"/>
  <c r="B272" i="21"/>
  <c r="B299" i="21"/>
  <c r="B300" i="21"/>
  <c r="B313" i="21"/>
  <c r="B314" i="21"/>
  <c r="B355" i="21"/>
  <c r="B356" i="21"/>
  <c r="B414" i="21"/>
  <c r="B415" i="21"/>
  <c r="B416" i="21"/>
  <c r="B417" i="21"/>
  <c r="B418" i="21"/>
  <c r="B439" i="21"/>
  <c r="B440" i="21"/>
  <c r="B453" i="21"/>
  <c r="B454" i="21"/>
  <c r="B462" i="21"/>
  <c r="B463" i="21"/>
  <c r="B464" i="21"/>
  <c r="B465" i="21"/>
  <c r="B467" i="21"/>
  <c r="B468" i="21"/>
  <c r="B470" i="21"/>
  <c r="B471" i="21"/>
  <c r="B472" i="21"/>
  <c r="B473" i="21"/>
  <c r="B474" i="21"/>
  <c r="B481" i="21"/>
  <c r="B482" i="21"/>
  <c r="B484" i="21"/>
  <c r="B485" i="21"/>
  <c r="B486" i="21"/>
  <c r="B487" i="21"/>
  <c r="B488" i="21"/>
  <c r="B490" i="21"/>
  <c r="B491" i="21"/>
  <c r="B492" i="21"/>
  <c r="B493" i="21"/>
  <c r="B495" i="21"/>
  <c r="B496" i="21"/>
  <c r="B498" i="21"/>
  <c r="B499" i="21"/>
  <c r="B500" i="21"/>
  <c r="B501" i="21"/>
  <c r="B502" i="21"/>
  <c r="B504" i="21"/>
  <c r="B505" i="21"/>
  <c r="B506" i="21"/>
  <c r="B507" i="21"/>
  <c r="B509" i="21"/>
  <c r="B510" i="21"/>
  <c r="B512" i="21"/>
  <c r="B513" i="21"/>
  <c r="B514" i="21"/>
  <c r="B515" i="21"/>
  <c r="B516" i="21"/>
  <c r="B518" i="21"/>
  <c r="B519" i="21"/>
  <c r="B520" i="21"/>
  <c r="B521" i="21"/>
  <c r="B523" i="21"/>
  <c r="B524" i="21"/>
  <c r="B526" i="21"/>
  <c r="B527" i="21"/>
  <c r="B528" i="21"/>
  <c r="B529" i="21"/>
  <c r="B530" i="21"/>
  <c r="B532" i="21"/>
  <c r="B533" i="21"/>
  <c r="B534" i="21"/>
  <c r="B535" i="21"/>
  <c r="B537" i="21"/>
  <c r="B538" i="21"/>
  <c r="B540" i="21"/>
  <c r="B546" i="21"/>
  <c r="B547" i="21"/>
  <c r="B548" i="21"/>
  <c r="B549" i="21"/>
  <c r="B551" i="21"/>
  <c r="B552" i="21"/>
  <c r="B554" i="21"/>
  <c r="B555" i="21"/>
  <c r="B556" i="21"/>
  <c r="B557" i="21"/>
  <c r="B558" i="21"/>
  <c r="B560" i="21"/>
  <c r="B561" i="21"/>
  <c r="B562" i="21"/>
  <c r="B563" i="21"/>
  <c r="B565" i="21"/>
  <c r="B566" i="21"/>
  <c r="B593" i="21"/>
  <c r="B594" i="21"/>
  <c r="B596" i="21"/>
  <c r="B597" i="21"/>
  <c r="B598" i="21"/>
  <c r="B599" i="21"/>
  <c r="B600" i="21"/>
  <c r="B602" i="21"/>
  <c r="B603" i="21"/>
  <c r="B604" i="21"/>
  <c r="B605" i="21"/>
  <c r="B621" i="21"/>
  <c r="B649" i="21"/>
  <c r="B650" i="21"/>
  <c r="B663" i="21"/>
  <c r="B664" i="21"/>
  <c r="B677" i="21"/>
  <c r="B678" i="21"/>
  <c r="B691" i="21"/>
  <c r="B692" i="21"/>
  <c r="B705" i="21"/>
  <c r="B706" i="21"/>
  <c r="B733" i="21"/>
  <c r="B734" i="21"/>
  <c r="B747" i="21"/>
  <c r="B748" i="21"/>
  <c r="B775" i="21"/>
  <c r="B776" i="21"/>
  <c r="B789" i="21"/>
  <c r="B790" i="21"/>
  <c r="B803" i="21"/>
  <c r="B804" i="21"/>
  <c r="B831" i="21"/>
  <c r="B832" i="21"/>
  <c r="B845" i="21"/>
  <c r="B846" i="21"/>
  <c r="B859" i="21"/>
  <c r="B860" i="21"/>
  <c r="B887" i="21"/>
  <c r="B888" i="21"/>
  <c r="B901" i="21"/>
  <c r="B902" i="21"/>
  <c r="B915" i="21"/>
  <c r="B916" i="21"/>
  <c r="B929" i="21"/>
  <c r="B930" i="21"/>
  <c r="B943" i="21"/>
  <c r="B944" i="21"/>
  <c r="B971" i="21"/>
  <c r="B972" i="21"/>
  <c r="B985" i="21"/>
  <c r="B986" i="21"/>
  <c r="B999" i="21"/>
  <c r="B1000" i="21"/>
  <c r="B1027" i="21"/>
  <c r="B1028" i="21"/>
  <c r="B1041" i="21"/>
  <c r="B1042" i="21"/>
  <c r="B1055" i="21"/>
  <c r="B1056" i="21"/>
  <c r="B1069" i="21"/>
  <c r="B1070" i="21"/>
  <c r="B1097" i="21"/>
  <c r="B1098" i="21"/>
  <c r="B1111" i="21"/>
  <c r="B1125" i="21"/>
  <c r="B1126" i="21"/>
  <c r="B1139" i="21"/>
  <c r="B1140" i="21"/>
  <c r="B1153" i="21"/>
  <c r="B1154" i="21"/>
  <c r="B1167" i="21"/>
  <c r="B1168" i="21"/>
  <c r="B1181" i="21"/>
  <c r="B1182" i="21"/>
  <c r="B1195" i="21"/>
  <c r="B1196" i="21"/>
  <c r="B1209" i="21"/>
  <c r="B1210" i="21"/>
  <c r="B1223" i="21"/>
  <c r="B1224" i="21"/>
  <c r="B1265" i="21"/>
  <c r="B1266" i="21"/>
  <c r="B1279" i="21"/>
  <c r="B1280" i="21"/>
  <c r="B1293" i="21"/>
  <c r="B1294" i="21"/>
  <c r="B1307" i="21"/>
  <c r="B1308" i="21"/>
  <c r="I117" i="21"/>
  <c r="K117" i="21" s="1"/>
  <c r="I118" i="21"/>
  <c r="K118" i="21" s="1"/>
  <c r="G47" i="21"/>
  <c r="H47" i="21"/>
  <c r="G48" i="21"/>
  <c r="H48" i="21"/>
  <c r="M33" i="21"/>
  <c r="M34" i="21"/>
  <c r="M36" i="21"/>
  <c r="B36" i="21" s="1"/>
  <c r="M37" i="21"/>
  <c r="B37" i="21" s="1"/>
  <c r="M38" i="21"/>
  <c r="B38" i="21" s="1"/>
  <c r="M39" i="21"/>
  <c r="B39" i="21" s="1"/>
  <c r="M40" i="21"/>
  <c r="B40" i="21" s="1"/>
  <c r="M41" i="21"/>
  <c r="B41" i="21" s="1"/>
  <c r="M42" i="21"/>
  <c r="B42" i="21" s="1"/>
  <c r="M43" i="21"/>
  <c r="B43" i="21" s="1"/>
  <c r="M44" i="21"/>
  <c r="B44" i="21" s="1"/>
  <c r="M45" i="21"/>
  <c r="B45" i="21" s="1"/>
  <c r="M61" i="21"/>
  <c r="B61" i="21" s="1"/>
  <c r="M62" i="21"/>
  <c r="B62" i="21" s="1"/>
  <c r="M64" i="21"/>
  <c r="B64" i="21" s="1"/>
  <c r="M65" i="21"/>
  <c r="B65" i="21" s="1"/>
  <c r="M66" i="21"/>
  <c r="B66" i="21" s="1"/>
  <c r="M67" i="21"/>
  <c r="B67" i="21" s="1"/>
  <c r="M68" i="21"/>
  <c r="B68" i="21" s="1"/>
  <c r="M69" i="21"/>
  <c r="B69" i="21" s="1"/>
  <c r="M70" i="21"/>
  <c r="B70" i="21" s="1"/>
  <c r="M71" i="21"/>
  <c r="B71" i="21" s="1"/>
  <c r="M72" i="21"/>
  <c r="B72" i="21" s="1"/>
  <c r="M73" i="21"/>
  <c r="B73" i="21" s="1"/>
  <c r="M78" i="21"/>
  <c r="B78" i="21" s="1"/>
  <c r="M79" i="21"/>
  <c r="B79" i="21" s="1"/>
  <c r="M80" i="21"/>
  <c r="B80" i="21" s="1"/>
  <c r="M81" i="21"/>
  <c r="B81" i="21" s="1"/>
  <c r="M82" i="21"/>
  <c r="B82" i="21" s="1"/>
  <c r="M83" i="21"/>
  <c r="B83" i="21" s="1"/>
  <c r="M84" i="21"/>
  <c r="B84" i="21" s="1"/>
  <c r="M85" i="21"/>
  <c r="B85" i="21" s="1"/>
  <c r="M86" i="21"/>
  <c r="B86" i="21" s="1"/>
  <c r="M87" i="21"/>
  <c r="B87" i="21" s="1"/>
  <c r="M93" i="21"/>
  <c r="B93" i="21" s="1"/>
  <c r="M94" i="21"/>
  <c r="B94" i="21" s="1"/>
  <c r="M95" i="21"/>
  <c r="B95" i="21" s="1"/>
  <c r="M96" i="21"/>
  <c r="B96" i="21" s="1"/>
  <c r="M97" i="21"/>
  <c r="B97" i="21" s="1"/>
  <c r="M98" i="21"/>
  <c r="B98" i="21" s="1"/>
  <c r="M99" i="21"/>
  <c r="B99" i="21" s="1"/>
  <c r="M100" i="21"/>
  <c r="B100" i="21" s="1"/>
  <c r="M101" i="21"/>
  <c r="B101" i="21" s="1"/>
  <c r="M103" i="21"/>
  <c r="B103" i="21" s="1"/>
  <c r="M104" i="21"/>
  <c r="B104" i="21" s="1"/>
  <c r="M106" i="21"/>
  <c r="B106" i="21" s="1"/>
  <c r="M107" i="21"/>
  <c r="B107" i="21" s="1"/>
  <c r="M108" i="21"/>
  <c r="B108" i="21" s="1"/>
  <c r="M109" i="21"/>
  <c r="B109" i="21" s="1"/>
  <c r="M110" i="21"/>
  <c r="B110" i="21" s="1"/>
  <c r="M111" i="21"/>
  <c r="B111" i="21" s="1"/>
  <c r="M112" i="21"/>
  <c r="B112" i="21" s="1"/>
  <c r="M113" i="21"/>
  <c r="B113" i="21" s="1"/>
  <c r="M114" i="21"/>
  <c r="B114" i="21" s="1"/>
  <c r="M115" i="21"/>
  <c r="B115" i="21" s="1"/>
  <c r="M131" i="21"/>
  <c r="B131" i="21" s="1"/>
  <c r="M132" i="21"/>
  <c r="B132" i="21" s="1"/>
  <c r="M134" i="21"/>
  <c r="B134" i="21" s="1"/>
  <c r="M135" i="21"/>
  <c r="B135" i="21" s="1"/>
  <c r="M136" i="21"/>
  <c r="B136" i="21" s="1"/>
  <c r="M137" i="21"/>
  <c r="B137" i="21" s="1"/>
  <c r="M138" i="21"/>
  <c r="B138" i="21" s="1"/>
  <c r="M139" i="21"/>
  <c r="B139" i="21" s="1"/>
  <c r="M140" i="21"/>
  <c r="B140" i="21" s="1"/>
  <c r="M141" i="21"/>
  <c r="B141" i="21" s="1"/>
  <c r="M142" i="21"/>
  <c r="B142" i="21" s="1"/>
  <c r="M143" i="21"/>
  <c r="B143" i="21" s="1"/>
  <c r="M148" i="21"/>
  <c r="B148" i="21" s="1"/>
  <c r="M149" i="21"/>
  <c r="B149" i="21" s="1"/>
  <c r="M150" i="21"/>
  <c r="B150" i="21" s="1"/>
  <c r="M151" i="21"/>
  <c r="B151" i="21" s="1"/>
  <c r="M152" i="21"/>
  <c r="B152" i="21" s="1"/>
  <c r="M153" i="21"/>
  <c r="B153" i="21" s="1"/>
  <c r="M154" i="21"/>
  <c r="B154" i="21" s="1"/>
  <c r="M155" i="21"/>
  <c r="B155" i="21" s="1"/>
  <c r="M156" i="21"/>
  <c r="B156" i="21" s="1"/>
  <c r="M157" i="21"/>
  <c r="B157" i="21" s="1"/>
  <c r="M162" i="21"/>
  <c r="B162" i="21" s="1"/>
  <c r="M163" i="21"/>
  <c r="B163" i="21" s="1"/>
  <c r="M164" i="21"/>
  <c r="B164" i="21" s="1"/>
  <c r="M165" i="21"/>
  <c r="B165" i="21" s="1"/>
  <c r="M166" i="21"/>
  <c r="B166" i="21" s="1"/>
  <c r="M167" i="21"/>
  <c r="B167" i="21" s="1"/>
  <c r="M168" i="21"/>
  <c r="B168" i="21" s="1"/>
  <c r="M169" i="21"/>
  <c r="B169" i="21" s="1"/>
  <c r="M170" i="21"/>
  <c r="B170" i="21" s="1"/>
  <c r="M171" i="21"/>
  <c r="B171" i="21" s="1"/>
  <c r="M176" i="21"/>
  <c r="B176" i="21" s="1"/>
  <c r="M177" i="21"/>
  <c r="B177" i="21" s="1"/>
  <c r="M178" i="21"/>
  <c r="B178" i="21" s="1"/>
  <c r="M179" i="21"/>
  <c r="B179" i="21" s="1"/>
  <c r="M180" i="21"/>
  <c r="B180" i="21" s="1"/>
  <c r="M181" i="21"/>
  <c r="B181" i="21" s="1"/>
  <c r="M182" i="21"/>
  <c r="B182" i="21" s="1"/>
  <c r="M183" i="21"/>
  <c r="B183" i="21" s="1"/>
  <c r="M184" i="21"/>
  <c r="B184" i="21" s="1"/>
  <c r="M185" i="21"/>
  <c r="B185" i="21" s="1"/>
  <c r="M190" i="21"/>
  <c r="B190" i="21" s="1"/>
  <c r="M191" i="21"/>
  <c r="B191" i="21" s="1"/>
  <c r="M192" i="21"/>
  <c r="B192" i="21" s="1"/>
  <c r="M193" i="21"/>
  <c r="B193" i="21" s="1"/>
  <c r="M194" i="21"/>
  <c r="B194" i="21" s="1"/>
  <c r="M195" i="21"/>
  <c r="B195" i="21" s="1"/>
  <c r="M196" i="21"/>
  <c r="B196" i="21" s="1"/>
  <c r="M197" i="21"/>
  <c r="B197" i="21" s="1"/>
  <c r="M198" i="21"/>
  <c r="B198" i="21" s="1"/>
  <c r="M199" i="21"/>
  <c r="B199" i="21" s="1"/>
  <c r="M204" i="21"/>
  <c r="B204" i="21" s="1"/>
  <c r="M205" i="21"/>
  <c r="B205" i="21" s="1"/>
  <c r="M206" i="21"/>
  <c r="B206" i="21" s="1"/>
  <c r="M207" i="21"/>
  <c r="B207" i="21" s="1"/>
  <c r="M208" i="21"/>
  <c r="B208" i="21" s="1"/>
  <c r="M209" i="21"/>
  <c r="B209" i="21" s="1"/>
  <c r="M210" i="21"/>
  <c r="B210" i="21" s="1"/>
  <c r="M211" i="21"/>
  <c r="B211" i="21" s="1"/>
  <c r="M212" i="21"/>
  <c r="B212" i="21" s="1"/>
  <c r="M213" i="21"/>
  <c r="B213" i="21" s="1"/>
  <c r="M218" i="21"/>
  <c r="B218" i="21" s="1"/>
  <c r="M219" i="21"/>
  <c r="B219" i="21" s="1"/>
  <c r="M220" i="21"/>
  <c r="B220" i="21" s="1"/>
  <c r="M221" i="21"/>
  <c r="B221" i="21" s="1"/>
  <c r="M222" i="21"/>
  <c r="B222" i="21" s="1"/>
  <c r="M223" i="21"/>
  <c r="B223" i="21" s="1"/>
  <c r="M224" i="21"/>
  <c r="B224" i="21" s="1"/>
  <c r="M225" i="21"/>
  <c r="B225" i="21" s="1"/>
  <c r="M226" i="21"/>
  <c r="B226" i="21" s="1"/>
  <c r="M227" i="21"/>
  <c r="B227" i="21" s="1"/>
  <c r="M232" i="21"/>
  <c r="B232" i="21" s="1"/>
  <c r="M233" i="21"/>
  <c r="B233" i="21" s="1"/>
  <c r="M234" i="21"/>
  <c r="B234" i="21" s="1"/>
  <c r="M235" i="21"/>
  <c r="B235" i="21" s="1"/>
  <c r="M236" i="21"/>
  <c r="B236" i="21" s="1"/>
  <c r="M237" i="21"/>
  <c r="B237" i="21" s="1"/>
  <c r="M238" i="21"/>
  <c r="B238" i="21" s="1"/>
  <c r="M239" i="21"/>
  <c r="B239" i="21" s="1"/>
  <c r="M240" i="21"/>
  <c r="B240" i="21" s="1"/>
  <c r="M241" i="21"/>
  <c r="B241" i="21" s="1"/>
  <c r="M246" i="21"/>
  <c r="B246" i="21" s="1"/>
  <c r="M247" i="21"/>
  <c r="B247" i="21" s="1"/>
  <c r="M248" i="21"/>
  <c r="B248" i="21" s="1"/>
  <c r="M249" i="21"/>
  <c r="B249" i="21" s="1"/>
  <c r="M250" i="21"/>
  <c r="B250" i="21" s="1"/>
  <c r="M251" i="21"/>
  <c r="B251" i="21" s="1"/>
  <c r="M252" i="21"/>
  <c r="B252" i="21" s="1"/>
  <c r="M253" i="21"/>
  <c r="B253" i="21" s="1"/>
  <c r="M254" i="21"/>
  <c r="B254" i="21" s="1"/>
  <c r="M255" i="21"/>
  <c r="B255" i="21" s="1"/>
  <c r="M260" i="21"/>
  <c r="B260" i="21" s="1"/>
  <c r="M261" i="21"/>
  <c r="B261" i="21" s="1"/>
  <c r="M262" i="21"/>
  <c r="B262" i="21" s="1"/>
  <c r="M263" i="21"/>
  <c r="B263" i="21" s="1"/>
  <c r="M264" i="21"/>
  <c r="B264" i="21" s="1"/>
  <c r="M265" i="21"/>
  <c r="B265" i="21" s="1"/>
  <c r="M266" i="21"/>
  <c r="B266" i="21" s="1"/>
  <c r="M267" i="21"/>
  <c r="B267" i="21" s="1"/>
  <c r="M268" i="21"/>
  <c r="B268" i="21" s="1"/>
  <c r="M269" i="21"/>
  <c r="B269" i="21" s="1"/>
  <c r="M274" i="21"/>
  <c r="B274" i="21" s="1"/>
  <c r="M275" i="21"/>
  <c r="B275" i="21" s="1"/>
  <c r="M276" i="21"/>
  <c r="B276" i="21" s="1"/>
  <c r="M277" i="21"/>
  <c r="B277" i="21" s="1"/>
  <c r="M278" i="21"/>
  <c r="B278" i="21" s="1"/>
  <c r="M279" i="21"/>
  <c r="B279" i="21" s="1"/>
  <c r="M280" i="21"/>
  <c r="B280" i="21" s="1"/>
  <c r="M281" i="21"/>
  <c r="B281" i="21" s="1"/>
  <c r="M282" i="21"/>
  <c r="B282" i="21" s="1"/>
  <c r="M283" i="21"/>
  <c r="B283" i="21" s="1"/>
  <c r="M285" i="21"/>
  <c r="B285" i="21" s="1"/>
  <c r="M286" i="21"/>
  <c r="B286" i="21" s="1"/>
  <c r="M288" i="21"/>
  <c r="B288" i="21" s="1"/>
  <c r="M289" i="21"/>
  <c r="B289" i="21" s="1"/>
  <c r="M290" i="21"/>
  <c r="B290" i="21" s="1"/>
  <c r="M291" i="21"/>
  <c r="B291" i="21" s="1"/>
  <c r="M292" i="21"/>
  <c r="B292" i="21" s="1"/>
  <c r="M293" i="21"/>
  <c r="B293" i="21" s="1"/>
  <c r="M294" i="21"/>
  <c r="B294" i="21" s="1"/>
  <c r="M295" i="21"/>
  <c r="B295" i="21" s="1"/>
  <c r="M296" i="21"/>
  <c r="B296" i="21" s="1"/>
  <c r="M297" i="21"/>
  <c r="B297" i="21" s="1"/>
  <c r="M302" i="21"/>
  <c r="B302" i="21" s="1"/>
  <c r="M303" i="21"/>
  <c r="B303" i="21" s="1"/>
  <c r="M304" i="21"/>
  <c r="B304" i="21" s="1"/>
  <c r="M305" i="21"/>
  <c r="B305" i="21" s="1"/>
  <c r="M306" i="21"/>
  <c r="B306" i="21" s="1"/>
  <c r="M307" i="21"/>
  <c r="B307" i="21" s="1"/>
  <c r="M308" i="21"/>
  <c r="B308" i="21" s="1"/>
  <c r="M309" i="21"/>
  <c r="B309" i="21" s="1"/>
  <c r="M310" i="21"/>
  <c r="B310" i="21" s="1"/>
  <c r="M311" i="21"/>
  <c r="B311" i="21" s="1"/>
  <c r="M316" i="21"/>
  <c r="B316" i="21" s="1"/>
  <c r="M317" i="21"/>
  <c r="B317" i="21" s="1"/>
  <c r="M318" i="21"/>
  <c r="B318" i="21" s="1"/>
  <c r="M319" i="21"/>
  <c r="B319" i="21" s="1"/>
  <c r="M320" i="21"/>
  <c r="B320" i="21" s="1"/>
  <c r="M321" i="21"/>
  <c r="B321" i="21" s="1"/>
  <c r="M322" i="21"/>
  <c r="B322" i="21" s="1"/>
  <c r="M323" i="21"/>
  <c r="B323" i="21" s="1"/>
  <c r="M324" i="21"/>
  <c r="B324" i="21" s="1"/>
  <c r="M325" i="21"/>
  <c r="B325" i="21" s="1"/>
  <c r="M327" i="21"/>
  <c r="B327" i="21" s="1"/>
  <c r="M330" i="21"/>
  <c r="B330" i="21" s="1"/>
  <c r="M331" i="21"/>
  <c r="B331" i="21" s="1"/>
  <c r="M332" i="21"/>
  <c r="B332" i="21" s="1"/>
  <c r="M333" i="21"/>
  <c r="B333" i="21" s="1"/>
  <c r="M334" i="21"/>
  <c r="B334" i="21" s="1"/>
  <c r="M335" i="21"/>
  <c r="B335" i="21" s="1"/>
  <c r="M336" i="21"/>
  <c r="B336" i="21" s="1"/>
  <c r="M337" i="21"/>
  <c r="B337" i="21" s="1"/>
  <c r="M338" i="21"/>
  <c r="B338" i="21" s="1"/>
  <c r="M339" i="21"/>
  <c r="B339" i="21" s="1"/>
  <c r="M358" i="21"/>
  <c r="B358" i="21" s="1"/>
  <c r="M359" i="21"/>
  <c r="B359" i="21" s="1"/>
  <c r="M360" i="21"/>
  <c r="B360" i="21" s="1"/>
  <c r="M361" i="21"/>
  <c r="B361" i="21" s="1"/>
  <c r="M362" i="21"/>
  <c r="B362" i="21" s="1"/>
  <c r="M363" i="21"/>
  <c r="B363" i="21" s="1"/>
  <c r="M364" i="21"/>
  <c r="B364" i="21" s="1"/>
  <c r="M365" i="21"/>
  <c r="B365" i="21" s="1"/>
  <c r="M366" i="21"/>
  <c r="B366" i="21" s="1"/>
  <c r="M367" i="21"/>
  <c r="B367" i="21" s="1"/>
  <c r="M369" i="21"/>
  <c r="B369" i="21" s="1"/>
  <c r="M370" i="21"/>
  <c r="B370" i="21" s="1"/>
  <c r="M372" i="21"/>
  <c r="B372" i="21" s="1"/>
  <c r="M373" i="21"/>
  <c r="B373" i="21" s="1"/>
  <c r="M374" i="21"/>
  <c r="B374" i="21" s="1"/>
  <c r="M375" i="21"/>
  <c r="B375" i="21" s="1"/>
  <c r="M376" i="21"/>
  <c r="B376" i="21" s="1"/>
  <c r="M377" i="21"/>
  <c r="B377" i="21" s="1"/>
  <c r="M378" i="21"/>
  <c r="B378" i="21" s="1"/>
  <c r="M379" i="21"/>
  <c r="B379" i="21" s="1"/>
  <c r="M380" i="21"/>
  <c r="B380" i="21" s="1"/>
  <c r="M381" i="21"/>
  <c r="B381" i="21" s="1"/>
  <c r="M397" i="21"/>
  <c r="M398" i="21"/>
  <c r="M400" i="21"/>
  <c r="M401" i="21"/>
  <c r="M402" i="21"/>
  <c r="M403" i="21"/>
  <c r="M404" i="21"/>
  <c r="M405" i="21"/>
  <c r="M406" i="21"/>
  <c r="M407" i="21"/>
  <c r="M408" i="21"/>
  <c r="M409" i="21"/>
  <c r="M411" i="21"/>
  <c r="B411" i="21" s="1"/>
  <c r="M412" i="21"/>
  <c r="B412" i="21" s="1"/>
  <c r="M419" i="21"/>
  <c r="B419" i="21" s="1"/>
  <c r="M420" i="21"/>
  <c r="B420" i="21" s="1"/>
  <c r="M421" i="21"/>
  <c r="B421" i="21" s="1"/>
  <c r="M422" i="21"/>
  <c r="B422" i="21" s="1"/>
  <c r="M423" i="21"/>
  <c r="B423" i="21" s="1"/>
  <c r="M425" i="21"/>
  <c r="B425" i="21" s="1"/>
  <c r="M426" i="21"/>
  <c r="B426" i="21" s="1"/>
  <c r="M428" i="21"/>
  <c r="B428" i="21" s="1"/>
  <c r="M429" i="21"/>
  <c r="B429" i="21" s="1"/>
  <c r="M430" i="21"/>
  <c r="B430" i="21" s="1"/>
  <c r="M431" i="21"/>
  <c r="B431" i="21" s="1"/>
  <c r="M432" i="21"/>
  <c r="B432" i="21" s="1"/>
  <c r="M433" i="21"/>
  <c r="B433" i="21" s="1"/>
  <c r="M434" i="21"/>
  <c r="B434" i="21" s="1"/>
  <c r="M435" i="21"/>
  <c r="B435" i="21" s="1"/>
  <c r="M436" i="21"/>
  <c r="B436" i="21" s="1"/>
  <c r="M437" i="21"/>
  <c r="B437" i="21" s="1"/>
  <c r="M442" i="21"/>
  <c r="B442" i="21" s="1"/>
  <c r="M443" i="21"/>
  <c r="B443" i="21" s="1"/>
  <c r="M444" i="21"/>
  <c r="B444" i="21" s="1"/>
  <c r="M445" i="21"/>
  <c r="B445" i="21" s="1"/>
  <c r="M446" i="21"/>
  <c r="B446" i="21" s="1"/>
  <c r="M447" i="21"/>
  <c r="B447" i="21" s="1"/>
  <c r="M448" i="21"/>
  <c r="B448" i="21" s="1"/>
  <c r="M449" i="21"/>
  <c r="B449" i="21" s="1"/>
  <c r="M450" i="21"/>
  <c r="B450" i="21" s="1"/>
  <c r="M451" i="21"/>
  <c r="B451" i="21" s="1"/>
  <c r="M456" i="21"/>
  <c r="B456" i="21" s="1"/>
  <c r="M457" i="21"/>
  <c r="B457" i="21" s="1"/>
  <c r="M458" i="21"/>
  <c r="B458" i="21" s="1"/>
  <c r="M459" i="21"/>
  <c r="B459" i="21" s="1"/>
  <c r="M460" i="21"/>
  <c r="B460" i="21" s="1"/>
  <c r="M461" i="21"/>
  <c r="B461" i="21" s="1"/>
  <c r="M475" i="21"/>
  <c r="B475" i="21" s="1"/>
  <c r="M476" i="21"/>
  <c r="B476" i="21" s="1"/>
  <c r="M477" i="21"/>
  <c r="B477" i="21" s="1"/>
  <c r="M478" i="21"/>
  <c r="B478" i="21" s="1"/>
  <c r="M479" i="21"/>
  <c r="B479" i="21" s="1"/>
  <c r="M489" i="21"/>
  <c r="B489" i="21" s="1"/>
  <c r="M503" i="21"/>
  <c r="B503" i="21" s="1"/>
  <c r="M517" i="21"/>
  <c r="B517" i="21" s="1"/>
  <c r="M531" i="21"/>
  <c r="B531" i="21" s="1"/>
  <c r="M541" i="21"/>
  <c r="B541" i="21" s="1"/>
  <c r="M542" i="21"/>
  <c r="B542" i="21" s="1"/>
  <c r="M543" i="21"/>
  <c r="B543" i="21" s="1"/>
  <c r="M544" i="21"/>
  <c r="B544" i="21" s="1"/>
  <c r="M545" i="21"/>
  <c r="B545" i="21" s="1"/>
  <c r="M559" i="21"/>
  <c r="B559" i="21" s="1"/>
  <c r="B568" i="21"/>
  <c r="B569" i="21"/>
  <c r="B570" i="21"/>
  <c r="B571" i="21"/>
  <c r="B572" i="21"/>
  <c r="M573" i="21"/>
  <c r="B573" i="21" s="1"/>
  <c r="M574" i="21"/>
  <c r="B574" i="21" s="1"/>
  <c r="M575" i="21"/>
  <c r="B575" i="21" s="1"/>
  <c r="M576" i="21"/>
  <c r="B576" i="21" s="1"/>
  <c r="M577" i="21"/>
  <c r="B577" i="21" s="1"/>
  <c r="M601" i="21"/>
  <c r="B601" i="21" s="1"/>
  <c r="M622" i="21"/>
  <c r="M624" i="21"/>
  <c r="B624" i="21" s="1"/>
  <c r="M625" i="21"/>
  <c r="B625" i="21" s="1"/>
  <c r="M626" i="21"/>
  <c r="B626" i="21" s="1"/>
  <c r="M627" i="21"/>
  <c r="B627" i="21" s="1"/>
  <c r="M628" i="21"/>
  <c r="B628" i="21" s="1"/>
  <c r="M629" i="21"/>
  <c r="B629" i="21" s="1"/>
  <c r="M630" i="21"/>
  <c r="B630" i="21" s="1"/>
  <c r="M631" i="21"/>
  <c r="B631" i="21" s="1"/>
  <c r="M632" i="21"/>
  <c r="B632" i="21" s="1"/>
  <c r="M633" i="21"/>
  <c r="B633" i="21" s="1"/>
  <c r="B636" i="21"/>
  <c r="M638" i="21"/>
  <c r="B638" i="21" s="1"/>
  <c r="M639" i="21"/>
  <c r="B639" i="21" s="1"/>
  <c r="M640" i="21"/>
  <c r="B640" i="21" s="1"/>
  <c r="M641" i="21"/>
  <c r="B641" i="21" s="1"/>
  <c r="M642" i="21"/>
  <c r="B642" i="21" s="1"/>
  <c r="M643" i="21"/>
  <c r="B643" i="21" s="1"/>
  <c r="M644" i="21"/>
  <c r="B644" i="21" s="1"/>
  <c r="M645" i="21"/>
  <c r="B645" i="21" s="1"/>
  <c r="M646" i="21"/>
  <c r="B646" i="21" s="1"/>
  <c r="M647" i="21"/>
  <c r="B647" i="21" s="1"/>
  <c r="M652" i="21"/>
  <c r="B652" i="21" s="1"/>
  <c r="M653" i="21"/>
  <c r="B653" i="21" s="1"/>
  <c r="M654" i="21"/>
  <c r="B654" i="21" s="1"/>
  <c r="M655" i="21"/>
  <c r="B655" i="21" s="1"/>
  <c r="M656" i="21"/>
  <c r="B656" i="21" s="1"/>
  <c r="M657" i="21"/>
  <c r="B657" i="21" s="1"/>
  <c r="M658" i="21"/>
  <c r="B658" i="21" s="1"/>
  <c r="M659" i="21"/>
  <c r="B659" i="21" s="1"/>
  <c r="M660" i="21"/>
  <c r="B660" i="21" s="1"/>
  <c r="M661" i="21"/>
  <c r="B661" i="21" s="1"/>
  <c r="M666" i="21"/>
  <c r="B666" i="21" s="1"/>
  <c r="M667" i="21"/>
  <c r="B667" i="21" s="1"/>
  <c r="M668" i="21"/>
  <c r="B668" i="21" s="1"/>
  <c r="M669" i="21"/>
  <c r="B669" i="21" s="1"/>
  <c r="M670" i="21"/>
  <c r="B670" i="21" s="1"/>
  <c r="M671" i="21"/>
  <c r="B671" i="21" s="1"/>
  <c r="M672" i="21"/>
  <c r="B672" i="21" s="1"/>
  <c r="M673" i="21"/>
  <c r="B673" i="21" s="1"/>
  <c r="M674" i="21"/>
  <c r="B674" i="21" s="1"/>
  <c r="M675" i="21"/>
  <c r="B675" i="21" s="1"/>
  <c r="M680" i="21"/>
  <c r="B680" i="21" s="1"/>
  <c r="M681" i="21"/>
  <c r="B681" i="21" s="1"/>
  <c r="M682" i="21"/>
  <c r="B682" i="21" s="1"/>
  <c r="M683" i="21"/>
  <c r="B683" i="21" s="1"/>
  <c r="M684" i="21"/>
  <c r="B684" i="21" s="1"/>
  <c r="M685" i="21"/>
  <c r="B685" i="21" s="1"/>
  <c r="M686" i="21"/>
  <c r="B686" i="21" s="1"/>
  <c r="M687" i="21"/>
  <c r="B687" i="21" s="1"/>
  <c r="M688" i="21"/>
  <c r="B688" i="21" s="1"/>
  <c r="M689" i="21"/>
  <c r="B689" i="21" s="1"/>
  <c r="M694" i="21"/>
  <c r="B694" i="21" s="1"/>
  <c r="M695" i="21"/>
  <c r="B695" i="21" s="1"/>
  <c r="M696" i="21"/>
  <c r="B696" i="21" s="1"/>
  <c r="M697" i="21"/>
  <c r="B697" i="21" s="1"/>
  <c r="M698" i="21"/>
  <c r="B698" i="21" s="1"/>
  <c r="M699" i="21"/>
  <c r="B699" i="21" s="1"/>
  <c r="M700" i="21"/>
  <c r="B700" i="21" s="1"/>
  <c r="M701" i="21"/>
  <c r="B701" i="21" s="1"/>
  <c r="M702" i="21"/>
  <c r="B702" i="21" s="1"/>
  <c r="M703" i="21"/>
  <c r="B703" i="21" s="1"/>
  <c r="M708" i="21"/>
  <c r="B708" i="21" s="1"/>
  <c r="M709" i="21"/>
  <c r="B709" i="21" s="1"/>
  <c r="M710" i="21"/>
  <c r="B710" i="21" s="1"/>
  <c r="M711" i="21"/>
  <c r="B711" i="21" s="1"/>
  <c r="M712" i="21"/>
  <c r="B712" i="21" s="1"/>
  <c r="M713" i="21"/>
  <c r="B713" i="21" s="1"/>
  <c r="M714" i="21"/>
  <c r="B714" i="21" s="1"/>
  <c r="M715" i="21"/>
  <c r="B715" i="21" s="1"/>
  <c r="M716" i="21"/>
  <c r="B716" i="21" s="1"/>
  <c r="M717" i="21"/>
  <c r="B717" i="21" s="1"/>
  <c r="M736" i="21"/>
  <c r="B736" i="21" s="1"/>
  <c r="M737" i="21"/>
  <c r="B737" i="21" s="1"/>
  <c r="M738" i="21"/>
  <c r="B738" i="21" s="1"/>
  <c r="M739" i="21"/>
  <c r="B739" i="21" s="1"/>
  <c r="M740" i="21"/>
  <c r="B740" i="21" s="1"/>
  <c r="M741" i="21"/>
  <c r="B741" i="21" s="1"/>
  <c r="M742" i="21"/>
  <c r="B742" i="21" s="1"/>
  <c r="M743" i="21"/>
  <c r="B743" i="21" s="1"/>
  <c r="M744" i="21"/>
  <c r="B744" i="21" s="1"/>
  <c r="M745" i="21"/>
  <c r="B745" i="21" s="1"/>
  <c r="M750" i="21"/>
  <c r="B750" i="21" s="1"/>
  <c r="M751" i="21"/>
  <c r="B751" i="21" s="1"/>
  <c r="M752" i="21"/>
  <c r="B752" i="21" s="1"/>
  <c r="M753" i="21"/>
  <c r="B753" i="21" s="1"/>
  <c r="M754" i="21"/>
  <c r="B754" i="21" s="1"/>
  <c r="M755" i="21"/>
  <c r="B755" i="21" s="1"/>
  <c r="M756" i="21"/>
  <c r="B756" i="21" s="1"/>
  <c r="M757" i="21"/>
  <c r="B757" i="21" s="1"/>
  <c r="M758" i="21"/>
  <c r="B758" i="21" s="1"/>
  <c r="M759" i="21"/>
  <c r="B759" i="21" s="1"/>
  <c r="M778" i="21"/>
  <c r="B778" i="21" s="1"/>
  <c r="M779" i="21"/>
  <c r="B779" i="21" s="1"/>
  <c r="M780" i="21"/>
  <c r="B780" i="21" s="1"/>
  <c r="M781" i="21"/>
  <c r="B781" i="21" s="1"/>
  <c r="M782" i="21"/>
  <c r="B782" i="21" s="1"/>
  <c r="M783" i="21"/>
  <c r="B783" i="21" s="1"/>
  <c r="M784" i="21"/>
  <c r="B784" i="21" s="1"/>
  <c r="M785" i="21"/>
  <c r="B785" i="21" s="1"/>
  <c r="M786" i="21"/>
  <c r="B786" i="21" s="1"/>
  <c r="M787" i="21"/>
  <c r="B787" i="21" s="1"/>
  <c r="M792" i="21"/>
  <c r="B792" i="21" s="1"/>
  <c r="M793" i="21"/>
  <c r="B793" i="21" s="1"/>
  <c r="M794" i="21"/>
  <c r="B794" i="21" s="1"/>
  <c r="M795" i="21"/>
  <c r="B795" i="21" s="1"/>
  <c r="M796" i="21"/>
  <c r="B796" i="21" s="1"/>
  <c r="M797" i="21"/>
  <c r="B797" i="21" s="1"/>
  <c r="M798" i="21"/>
  <c r="B798" i="21" s="1"/>
  <c r="M799" i="21"/>
  <c r="B799" i="21" s="1"/>
  <c r="M800" i="21"/>
  <c r="B800" i="21" s="1"/>
  <c r="M801" i="21"/>
  <c r="B801" i="21" s="1"/>
  <c r="M806" i="21"/>
  <c r="B806" i="21" s="1"/>
  <c r="M807" i="21"/>
  <c r="B807" i="21" s="1"/>
  <c r="M808" i="21"/>
  <c r="B808" i="21" s="1"/>
  <c r="M809" i="21"/>
  <c r="B809" i="21" s="1"/>
  <c r="M810" i="21"/>
  <c r="B810" i="21" s="1"/>
  <c r="M811" i="21"/>
  <c r="B811" i="21" s="1"/>
  <c r="M812" i="21"/>
  <c r="B812" i="21" s="1"/>
  <c r="M813" i="21"/>
  <c r="B813" i="21" s="1"/>
  <c r="M814" i="21"/>
  <c r="B814" i="21" s="1"/>
  <c r="M815" i="21"/>
  <c r="B815" i="21" s="1"/>
  <c r="M834" i="21"/>
  <c r="B834" i="21" s="1"/>
  <c r="M835" i="21"/>
  <c r="B835" i="21" s="1"/>
  <c r="M836" i="21"/>
  <c r="B836" i="21" s="1"/>
  <c r="M837" i="21"/>
  <c r="B837" i="21" s="1"/>
  <c r="M838" i="21"/>
  <c r="B838" i="21" s="1"/>
  <c r="M839" i="21"/>
  <c r="B839" i="21" s="1"/>
  <c r="M840" i="21"/>
  <c r="B840" i="21" s="1"/>
  <c r="M841" i="21"/>
  <c r="B841" i="21" s="1"/>
  <c r="M842" i="21"/>
  <c r="B842" i="21" s="1"/>
  <c r="M843" i="21"/>
  <c r="B843" i="21" s="1"/>
  <c r="M848" i="21"/>
  <c r="B848" i="21" s="1"/>
  <c r="M849" i="21"/>
  <c r="B849" i="21" s="1"/>
  <c r="M850" i="21"/>
  <c r="B850" i="21" s="1"/>
  <c r="M851" i="21"/>
  <c r="B851" i="21" s="1"/>
  <c r="M852" i="21"/>
  <c r="B852" i="21" s="1"/>
  <c r="M853" i="21"/>
  <c r="B853" i="21" s="1"/>
  <c r="M854" i="21"/>
  <c r="B854" i="21" s="1"/>
  <c r="M855" i="21"/>
  <c r="B855" i="21" s="1"/>
  <c r="M856" i="21"/>
  <c r="B856" i="21" s="1"/>
  <c r="M857" i="21"/>
  <c r="B857" i="21" s="1"/>
  <c r="M862" i="21"/>
  <c r="B862" i="21" s="1"/>
  <c r="M863" i="21"/>
  <c r="B863" i="21" s="1"/>
  <c r="M864" i="21"/>
  <c r="B864" i="21" s="1"/>
  <c r="M865" i="21"/>
  <c r="B865" i="21" s="1"/>
  <c r="M866" i="21"/>
  <c r="B866" i="21" s="1"/>
  <c r="M867" i="21"/>
  <c r="B867" i="21" s="1"/>
  <c r="M868" i="21"/>
  <c r="B868" i="21" s="1"/>
  <c r="M869" i="21"/>
  <c r="B869" i="21" s="1"/>
  <c r="M870" i="21"/>
  <c r="B870" i="21" s="1"/>
  <c r="M871" i="21"/>
  <c r="B871" i="21" s="1"/>
  <c r="M890" i="21"/>
  <c r="B890" i="21" s="1"/>
  <c r="M891" i="21"/>
  <c r="B891" i="21" s="1"/>
  <c r="M892" i="21"/>
  <c r="B892" i="21" s="1"/>
  <c r="M893" i="21"/>
  <c r="B893" i="21" s="1"/>
  <c r="M894" i="21"/>
  <c r="B894" i="21" s="1"/>
  <c r="M895" i="21"/>
  <c r="B895" i="21" s="1"/>
  <c r="M896" i="21"/>
  <c r="B896" i="21" s="1"/>
  <c r="M897" i="21"/>
  <c r="B897" i="21" s="1"/>
  <c r="M898" i="21"/>
  <c r="B898" i="21" s="1"/>
  <c r="M899" i="21"/>
  <c r="B899" i="21" s="1"/>
  <c r="M904" i="21"/>
  <c r="B904" i="21" s="1"/>
  <c r="M905" i="21"/>
  <c r="B905" i="21" s="1"/>
  <c r="M906" i="21"/>
  <c r="B906" i="21" s="1"/>
  <c r="M907" i="21"/>
  <c r="B907" i="21" s="1"/>
  <c r="M908" i="21"/>
  <c r="B908" i="21" s="1"/>
  <c r="M909" i="21"/>
  <c r="B909" i="21" s="1"/>
  <c r="M910" i="21"/>
  <c r="B910" i="21" s="1"/>
  <c r="M911" i="21"/>
  <c r="B911" i="21" s="1"/>
  <c r="M912" i="21"/>
  <c r="B912" i="21" s="1"/>
  <c r="M913" i="21"/>
  <c r="B913" i="21" s="1"/>
  <c r="M918" i="21"/>
  <c r="B918" i="21" s="1"/>
  <c r="M919" i="21"/>
  <c r="B919" i="21" s="1"/>
  <c r="M920" i="21"/>
  <c r="B920" i="21" s="1"/>
  <c r="M921" i="21"/>
  <c r="B921" i="21" s="1"/>
  <c r="M922" i="21"/>
  <c r="B922" i="21" s="1"/>
  <c r="M923" i="21"/>
  <c r="B923" i="21" s="1"/>
  <c r="M924" i="21"/>
  <c r="B924" i="21" s="1"/>
  <c r="M925" i="21"/>
  <c r="B925" i="21" s="1"/>
  <c r="M926" i="21"/>
  <c r="B926" i="21" s="1"/>
  <c r="M927" i="21"/>
  <c r="B927" i="21" s="1"/>
  <c r="M932" i="21"/>
  <c r="B932" i="21" s="1"/>
  <c r="M933" i="21"/>
  <c r="B933" i="21" s="1"/>
  <c r="M934" i="21"/>
  <c r="B934" i="21" s="1"/>
  <c r="M935" i="21"/>
  <c r="B935" i="21" s="1"/>
  <c r="M936" i="21"/>
  <c r="B936" i="21" s="1"/>
  <c r="M937" i="21"/>
  <c r="B937" i="21" s="1"/>
  <c r="M938" i="21"/>
  <c r="B938" i="21" s="1"/>
  <c r="M939" i="21"/>
  <c r="B939" i="21" s="1"/>
  <c r="M940" i="21"/>
  <c r="B940" i="21" s="1"/>
  <c r="M941" i="21"/>
  <c r="B941" i="21" s="1"/>
  <c r="M946" i="21"/>
  <c r="B946" i="21" s="1"/>
  <c r="M947" i="21"/>
  <c r="B947" i="21" s="1"/>
  <c r="M948" i="21"/>
  <c r="B948" i="21" s="1"/>
  <c r="M949" i="21"/>
  <c r="B949" i="21" s="1"/>
  <c r="M950" i="21"/>
  <c r="B950" i="21" s="1"/>
  <c r="M951" i="21"/>
  <c r="B951" i="21" s="1"/>
  <c r="M952" i="21"/>
  <c r="B952" i="21" s="1"/>
  <c r="M953" i="21"/>
  <c r="B953" i="21" s="1"/>
  <c r="M954" i="21"/>
  <c r="B954" i="21" s="1"/>
  <c r="M955" i="21"/>
  <c r="B955" i="21" s="1"/>
  <c r="M974" i="21"/>
  <c r="M975" i="21"/>
  <c r="M976" i="21"/>
  <c r="M977" i="21"/>
  <c r="M978" i="21"/>
  <c r="M979" i="21"/>
  <c r="M980" i="21"/>
  <c r="M981" i="21"/>
  <c r="M982" i="21"/>
  <c r="M983" i="21"/>
  <c r="M988" i="21"/>
  <c r="B988" i="21" s="1"/>
  <c r="M989" i="21"/>
  <c r="B989" i="21" s="1"/>
  <c r="M990" i="21"/>
  <c r="B990" i="21" s="1"/>
  <c r="M991" i="21"/>
  <c r="B991" i="21" s="1"/>
  <c r="M992" i="21"/>
  <c r="B992" i="21" s="1"/>
  <c r="M993" i="21"/>
  <c r="B993" i="21" s="1"/>
  <c r="M994" i="21"/>
  <c r="B994" i="21" s="1"/>
  <c r="M995" i="21"/>
  <c r="B995" i="21" s="1"/>
  <c r="M996" i="21"/>
  <c r="B996" i="21" s="1"/>
  <c r="M997" i="21"/>
  <c r="B997" i="21" s="1"/>
  <c r="M1002" i="21"/>
  <c r="B1002" i="21" s="1"/>
  <c r="M1003" i="21"/>
  <c r="B1003" i="21" s="1"/>
  <c r="M1004" i="21"/>
  <c r="B1004" i="21" s="1"/>
  <c r="M1005" i="21"/>
  <c r="B1005" i="21" s="1"/>
  <c r="M1006" i="21"/>
  <c r="B1006" i="21" s="1"/>
  <c r="M1007" i="21"/>
  <c r="B1007" i="21" s="1"/>
  <c r="M1008" i="21"/>
  <c r="B1008" i="21" s="1"/>
  <c r="M1009" i="21"/>
  <c r="B1009" i="21" s="1"/>
  <c r="M1010" i="21"/>
  <c r="B1010" i="21" s="1"/>
  <c r="M1011" i="21"/>
  <c r="B1011" i="21" s="1"/>
  <c r="M1030" i="21"/>
  <c r="B1030" i="21" s="1"/>
  <c r="M1031" i="21"/>
  <c r="B1031" i="21" s="1"/>
  <c r="M1032" i="21"/>
  <c r="B1032" i="21" s="1"/>
  <c r="M1033" i="21"/>
  <c r="B1033" i="21" s="1"/>
  <c r="M1034" i="21"/>
  <c r="B1034" i="21" s="1"/>
  <c r="M1035" i="21"/>
  <c r="B1035" i="21" s="1"/>
  <c r="M1036" i="21"/>
  <c r="B1036" i="21" s="1"/>
  <c r="M1037" i="21"/>
  <c r="B1037" i="21" s="1"/>
  <c r="M1038" i="21"/>
  <c r="B1038" i="21" s="1"/>
  <c r="M1039" i="21"/>
  <c r="B1039" i="21" s="1"/>
  <c r="M1044" i="21"/>
  <c r="B1044" i="21" s="1"/>
  <c r="M1045" i="21"/>
  <c r="B1045" i="21" s="1"/>
  <c r="M1046" i="21"/>
  <c r="B1046" i="21" s="1"/>
  <c r="M1047" i="21"/>
  <c r="B1047" i="21" s="1"/>
  <c r="M1048" i="21"/>
  <c r="B1048" i="21" s="1"/>
  <c r="M1049" i="21"/>
  <c r="B1049" i="21" s="1"/>
  <c r="M1050" i="21"/>
  <c r="B1050" i="21" s="1"/>
  <c r="M1051" i="21"/>
  <c r="B1051" i="21" s="1"/>
  <c r="M1052" i="21"/>
  <c r="B1052" i="21" s="1"/>
  <c r="M1053" i="21"/>
  <c r="B1053" i="21" s="1"/>
  <c r="M1058" i="21"/>
  <c r="B1058" i="21" s="1"/>
  <c r="M1059" i="21"/>
  <c r="B1059" i="21" s="1"/>
  <c r="M1060" i="21"/>
  <c r="B1060" i="21" s="1"/>
  <c r="M1061" i="21"/>
  <c r="B1061" i="21" s="1"/>
  <c r="M1062" i="21"/>
  <c r="B1062" i="21" s="1"/>
  <c r="M1063" i="21"/>
  <c r="B1063" i="21" s="1"/>
  <c r="M1064" i="21"/>
  <c r="B1064" i="21" s="1"/>
  <c r="M1065" i="21"/>
  <c r="B1065" i="21" s="1"/>
  <c r="M1066" i="21"/>
  <c r="B1066" i="21" s="1"/>
  <c r="M1067" i="21"/>
  <c r="B1067" i="21" s="1"/>
  <c r="M1072" i="21"/>
  <c r="B1072" i="21" s="1"/>
  <c r="M1073" i="21"/>
  <c r="B1073" i="21" s="1"/>
  <c r="M1074" i="21"/>
  <c r="B1074" i="21" s="1"/>
  <c r="M1075" i="21"/>
  <c r="B1075" i="21" s="1"/>
  <c r="M1076" i="21"/>
  <c r="B1076" i="21" s="1"/>
  <c r="M1077" i="21"/>
  <c r="B1077" i="21" s="1"/>
  <c r="M1078" i="21"/>
  <c r="B1078" i="21" s="1"/>
  <c r="M1079" i="21"/>
  <c r="B1079" i="21" s="1"/>
  <c r="M1080" i="21"/>
  <c r="B1080" i="21" s="1"/>
  <c r="M1081" i="21"/>
  <c r="B1081" i="21" s="1"/>
  <c r="M1100" i="21"/>
  <c r="M1101" i="21"/>
  <c r="M1102" i="21"/>
  <c r="M1103" i="21"/>
  <c r="M1104" i="21"/>
  <c r="M1105" i="21"/>
  <c r="M1106" i="21"/>
  <c r="M1107" i="21"/>
  <c r="M1108" i="21"/>
  <c r="M1109" i="21"/>
  <c r="M1112" i="21"/>
  <c r="M1084" i="21" s="1"/>
  <c r="M1114" i="21"/>
  <c r="B1114" i="21" s="1"/>
  <c r="M1115" i="21"/>
  <c r="B1115" i="21" s="1"/>
  <c r="M1116" i="21"/>
  <c r="B1116" i="21" s="1"/>
  <c r="M1117" i="21"/>
  <c r="B1117" i="21" s="1"/>
  <c r="M1118" i="21"/>
  <c r="B1118" i="21" s="1"/>
  <c r="M1119" i="21"/>
  <c r="B1119" i="21" s="1"/>
  <c r="M1120" i="21"/>
  <c r="B1120" i="21" s="1"/>
  <c r="M1121" i="21"/>
  <c r="B1121" i="21" s="1"/>
  <c r="M1122" i="21"/>
  <c r="B1122" i="21" s="1"/>
  <c r="M1123" i="21"/>
  <c r="B1123" i="21" s="1"/>
  <c r="M1128" i="21"/>
  <c r="B1128" i="21" s="1"/>
  <c r="M1129" i="21"/>
  <c r="B1129" i="21" s="1"/>
  <c r="M1130" i="21"/>
  <c r="B1130" i="21" s="1"/>
  <c r="M1131" i="21"/>
  <c r="B1131" i="21" s="1"/>
  <c r="M1132" i="21"/>
  <c r="B1132" i="21" s="1"/>
  <c r="M1133" i="21"/>
  <c r="B1133" i="21" s="1"/>
  <c r="M1134" i="21"/>
  <c r="B1134" i="21" s="1"/>
  <c r="M1135" i="21"/>
  <c r="B1135" i="21" s="1"/>
  <c r="M1136" i="21"/>
  <c r="B1136" i="21" s="1"/>
  <c r="M1137" i="21"/>
  <c r="B1137" i="21" s="1"/>
  <c r="M1142" i="21"/>
  <c r="B1142" i="21" s="1"/>
  <c r="M1143" i="21"/>
  <c r="B1143" i="21" s="1"/>
  <c r="M1144" i="21"/>
  <c r="B1144" i="21" s="1"/>
  <c r="M1145" i="21"/>
  <c r="B1145" i="21" s="1"/>
  <c r="M1146" i="21"/>
  <c r="B1146" i="21" s="1"/>
  <c r="M1147" i="21"/>
  <c r="B1147" i="21" s="1"/>
  <c r="M1148" i="21"/>
  <c r="B1148" i="21" s="1"/>
  <c r="M1149" i="21"/>
  <c r="B1149" i="21" s="1"/>
  <c r="M1150" i="21"/>
  <c r="B1150" i="21" s="1"/>
  <c r="M1151" i="21"/>
  <c r="B1151" i="21" s="1"/>
  <c r="M1156" i="21"/>
  <c r="B1156" i="21" s="1"/>
  <c r="M1157" i="21"/>
  <c r="B1157" i="21" s="1"/>
  <c r="M1158" i="21"/>
  <c r="B1158" i="21" s="1"/>
  <c r="M1159" i="21"/>
  <c r="B1159" i="21" s="1"/>
  <c r="M1160" i="21"/>
  <c r="B1160" i="21" s="1"/>
  <c r="M1161" i="21"/>
  <c r="B1161" i="21" s="1"/>
  <c r="M1162" i="21"/>
  <c r="B1162" i="21" s="1"/>
  <c r="M1163" i="21"/>
  <c r="B1163" i="21" s="1"/>
  <c r="M1164" i="21"/>
  <c r="B1164" i="21" s="1"/>
  <c r="M1165" i="21"/>
  <c r="B1165" i="21" s="1"/>
  <c r="B1170" i="21"/>
  <c r="B1171" i="21"/>
  <c r="B1172" i="21"/>
  <c r="B1173" i="21"/>
  <c r="B1174" i="21"/>
  <c r="B1175" i="21"/>
  <c r="B1176" i="21"/>
  <c r="B1177" i="21"/>
  <c r="B1178" i="21"/>
  <c r="B1179" i="21"/>
  <c r="M1184" i="21"/>
  <c r="M1185" i="21"/>
  <c r="B1185" i="21" s="1"/>
  <c r="M1186" i="21"/>
  <c r="B1186" i="21" s="1"/>
  <c r="M1187" i="21"/>
  <c r="B1187" i="21" s="1"/>
  <c r="M1188" i="21"/>
  <c r="B1188" i="21" s="1"/>
  <c r="M1189" i="21"/>
  <c r="B1189" i="21" s="1"/>
  <c r="M1190" i="21"/>
  <c r="B1190" i="21" s="1"/>
  <c r="M1191" i="21"/>
  <c r="B1191" i="21" s="1"/>
  <c r="M1192" i="21"/>
  <c r="B1192" i="21" s="1"/>
  <c r="M1193" i="21"/>
  <c r="B1193" i="21" s="1"/>
  <c r="M1198" i="21"/>
  <c r="B1198" i="21" s="1"/>
  <c r="M1199" i="21"/>
  <c r="B1199" i="21" s="1"/>
  <c r="M1200" i="21"/>
  <c r="B1200" i="21" s="1"/>
  <c r="M1201" i="21"/>
  <c r="B1201" i="21" s="1"/>
  <c r="M1202" i="21"/>
  <c r="B1202" i="21" s="1"/>
  <c r="M1203" i="21"/>
  <c r="B1203" i="21" s="1"/>
  <c r="M1204" i="21"/>
  <c r="B1204" i="21" s="1"/>
  <c r="M1205" i="21"/>
  <c r="B1205" i="21" s="1"/>
  <c r="M1206" i="21"/>
  <c r="B1206" i="21" s="1"/>
  <c r="M1207" i="21"/>
  <c r="B1207" i="21" s="1"/>
  <c r="M1212" i="21"/>
  <c r="B1212" i="21" s="1"/>
  <c r="M1213" i="21"/>
  <c r="B1213" i="21" s="1"/>
  <c r="M1214" i="21"/>
  <c r="B1214" i="21" s="1"/>
  <c r="M1215" i="21"/>
  <c r="B1215" i="21" s="1"/>
  <c r="M1216" i="21"/>
  <c r="B1216" i="21" s="1"/>
  <c r="M1217" i="21"/>
  <c r="B1217" i="21" s="1"/>
  <c r="M1218" i="21"/>
  <c r="B1218" i="21" s="1"/>
  <c r="M1219" i="21"/>
  <c r="B1219" i="21" s="1"/>
  <c r="M1220" i="21"/>
  <c r="B1220" i="21" s="1"/>
  <c r="M1221" i="21"/>
  <c r="B1221" i="21" s="1"/>
  <c r="M1226" i="21"/>
  <c r="B1226" i="21" s="1"/>
  <c r="M1227" i="21"/>
  <c r="B1227" i="21" s="1"/>
  <c r="M1228" i="21"/>
  <c r="B1228" i="21" s="1"/>
  <c r="M1229" i="21"/>
  <c r="B1229" i="21" s="1"/>
  <c r="M1230" i="21"/>
  <c r="B1230" i="21" s="1"/>
  <c r="M1231" i="21"/>
  <c r="B1231" i="21" s="1"/>
  <c r="M1232" i="21"/>
  <c r="B1232" i="21" s="1"/>
  <c r="M1233" i="21"/>
  <c r="B1233" i="21" s="1"/>
  <c r="M1234" i="21"/>
  <c r="B1234" i="21" s="1"/>
  <c r="M1235" i="21"/>
  <c r="B1235" i="21" s="1"/>
  <c r="M1237" i="21"/>
  <c r="B1237" i="21" s="1"/>
  <c r="M1238" i="21"/>
  <c r="B1238" i="21" s="1"/>
  <c r="M1240" i="21"/>
  <c r="B1240" i="21" s="1"/>
  <c r="M1241" i="21"/>
  <c r="B1241" i="21" s="1"/>
  <c r="M1242" i="21"/>
  <c r="B1242" i="21" s="1"/>
  <c r="M1243" i="21"/>
  <c r="B1243" i="21" s="1"/>
  <c r="M1244" i="21"/>
  <c r="B1244" i="21" s="1"/>
  <c r="M1245" i="21"/>
  <c r="B1245" i="21" s="1"/>
  <c r="M1246" i="21"/>
  <c r="B1246" i="21" s="1"/>
  <c r="M1247" i="21"/>
  <c r="B1247" i="21" s="1"/>
  <c r="M1248" i="21"/>
  <c r="B1248" i="21" s="1"/>
  <c r="M1249" i="21"/>
  <c r="B1249" i="21" s="1"/>
  <c r="M1254" i="21"/>
  <c r="B1254" i="21" s="1"/>
  <c r="M1255" i="21"/>
  <c r="B1255" i="21" s="1"/>
  <c r="M1256" i="21"/>
  <c r="B1256" i="21" s="1"/>
  <c r="M1257" i="21"/>
  <c r="B1257" i="21" s="1"/>
  <c r="M1258" i="21"/>
  <c r="B1258" i="21" s="1"/>
  <c r="M1259" i="21"/>
  <c r="B1259" i="21" s="1"/>
  <c r="M1260" i="21"/>
  <c r="B1260" i="21" s="1"/>
  <c r="M1261" i="21"/>
  <c r="B1261" i="21" s="1"/>
  <c r="M1262" i="21"/>
  <c r="B1262" i="21" s="1"/>
  <c r="M1263" i="21"/>
  <c r="B1263" i="21" s="1"/>
  <c r="M1268" i="21"/>
  <c r="B1268" i="21" s="1"/>
  <c r="M1269" i="21"/>
  <c r="B1269" i="21" s="1"/>
  <c r="M1270" i="21"/>
  <c r="B1270" i="21" s="1"/>
  <c r="M1271" i="21"/>
  <c r="B1271" i="21" s="1"/>
  <c r="M1272" i="21"/>
  <c r="B1272" i="21" s="1"/>
  <c r="M1273" i="21"/>
  <c r="B1273" i="21" s="1"/>
  <c r="M1274" i="21"/>
  <c r="B1274" i="21" s="1"/>
  <c r="M1275" i="21"/>
  <c r="B1275" i="21" s="1"/>
  <c r="M1276" i="21"/>
  <c r="B1276" i="21" s="1"/>
  <c r="M1277" i="21"/>
  <c r="B1277" i="21" s="1"/>
  <c r="M1282" i="21"/>
  <c r="B1282" i="21" s="1"/>
  <c r="M1283" i="21"/>
  <c r="B1283" i="21" s="1"/>
  <c r="M1284" i="21"/>
  <c r="B1284" i="21" s="1"/>
  <c r="M1285" i="21"/>
  <c r="B1285" i="21" s="1"/>
  <c r="M1286" i="21"/>
  <c r="B1286" i="21" s="1"/>
  <c r="M1287" i="21"/>
  <c r="B1287" i="21" s="1"/>
  <c r="M1288" i="21"/>
  <c r="B1288" i="21" s="1"/>
  <c r="M1289" i="21"/>
  <c r="B1289" i="21" s="1"/>
  <c r="M1290" i="21"/>
  <c r="B1290" i="21" s="1"/>
  <c r="M1291" i="21"/>
  <c r="B1291" i="21" s="1"/>
  <c r="M1296" i="21"/>
  <c r="B1296" i="21" s="1"/>
  <c r="M1297" i="21"/>
  <c r="B1297" i="21" s="1"/>
  <c r="M1298" i="21"/>
  <c r="B1298" i="21" s="1"/>
  <c r="M1299" i="21"/>
  <c r="B1299" i="21" s="1"/>
  <c r="M1300" i="21"/>
  <c r="B1300" i="21" s="1"/>
  <c r="M1301" i="21"/>
  <c r="B1301" i="21" s="1"/>
  <c r="M1302" i="21"/>
  <c r="B1302" i="21" s="1"/>
  <c r="M1303" i="21"/>
  <c r="B1303" i="21" s="1"/>
  <c r="M1304" i="21"/>
  <c r="B1304" i="21" s="1"/>
  <c r="M1305" i="21"/>
  <c r="B1305" i="21" s="1"/>
  <c r="M1310" i="21"/>
  <c r="B1310" i="21" s="1"/>
  <c r="M1311" i="21"/>
  <c r="B1311" i="21" s="1"/>
  <c r="M1312" i="21"/>
  <c r="B1312" i="21" s="1"/>
  <c r="M1313" i="21"/>
  <c r="B1313" i="21" s="1"/>
  <c r="M1314" i="21"/>
  <c r="B1314" i="21" s="1"/>
  <c r="M1315" i="21"/>
  <c r="B1315" i="21" s="1"/>
  <c r="M1316" i="21"/>
  <c r="B1316" i="21" s="1"/>
  <c r="M1317" i="21"/>
  <c r="B1317" i="21" s="1"/>
  <c r="M1318" i="21"/>
  <c r="B1318" i="21" s="1"/>
  <c r="M1319" i="21"/>
  <c r="B1319" i="21" s="1"/>
  <c r="I889" i="21"/>
  <c r="K889" i="21" s="1"/>
  <c r="I903" i="21"/>
  <c r="I873" i="21"/>
  <c r="K873" i="21" s="1"/>
  <c r="I874" i="21"/>
  <c r="K874" i="21" s="1"/>
  <c r="I876" i="21"/>
  <c r="K876" i="21" s="1"/>
  <c r="I877" i="21"/>
  <c r="K877" i="21" s="1"/>
  <c r="I878" i="21"/>
  <c r="K878" i="21" s="1"/>
  <c r="I879" i="21"/>
  <c r="K879" i="21" s="1"/>
  <c r="I880" i="21"/>
  <c r="K880" i="21" s="1"/>
  <c r="I882" i="21"/>
  <c r="K882" i="21" s="1"/>
  <c r="I883" i="21"/>
  <c r="K883" i="21" s="1"/>
  <c r="I884" i="21"/>
  <c r="K884" i="21" s="1"/>
  <c r="I885" i="21"/>
  <c r="K885" i="21" s="1"/>
  <c r="L1251" i="21"/>
  <c r="N1251" i="21" s="1"/>
  <c r="L1252" i="21"/>
  <c r="N1252" i="21" s="1"/>
  <c r="L1239" i="21"/>
  <c r="I1225" i="21"/>
  <c r="I1211" i="21"/>
  <c r="I1197" i="21"/>
  <c r="I1043" i="21"/>
  <c r="L1029" i="21"/>
  <c r="N1029" i="21" s="1"/>
  <c r="I553" i="21"/>
  <c r="I539" i="21"/>
  <c r="I525" i="21"/>
  <c r="I511" i="21"/>
  <c r="I497" i="21"/>
  <c r="I483" i="21"/>
  <c r="I469" i="21"/>
  <c r="I455" i="21"/>
  <c r="I427" i="21"/>
  <c r="I413" i="21"/>
  <c r="L1236" i="21" l="1"/>
  <c r="N1236" i="21" s="1"/>
  <c r="N1239" i="21"/>
  <c r="I424" i="21"/>
  <c r="K424" i="21" s="1"/>
  <c r="K427" i="21"/>
  <c r="I466" i="21"/>
  <c r="K466" i="21" s="1"/>
  <c r="K469" i="21"/>
  <c r="I494" i="21"/>
  <c r="K494" i="21" s="1"/>
  <c r="K497" i="21"/>
  <c r="I522" i="21"/>
  <c r="K522" i="21" s="1"/>
  <c r="K525" i="21"/>
  <c r="I550" i="21"/>
  <c r="K550" i="21" s="1"/>
  <c r="K553" i="21"/>
  <c r="I1040" i="21"/>
  <c r="K1040" i="21" s="1"/>
  <c r="K1043" i="21"/>
  <c r="I1208" i="21"/>
  <c r="K1208" i="21" s="1"/>
  <c r="K1211" i="21"/>
  <c r="I900" i="21"/>
  <c r="K900" i="21" s="1"/>
  <c r="K903" i="21"/>
  <c r="I158" i="21"/>
  <c r="K158" i="21" s="1"/>
  <c r="K161" i="21"/>
  <c r="I186" i="21"/>
  <c r="K186" i="21" s="1"/>
  <c r="K189" i="21"/>
  <c r="I214" i="21"/>
  <c r="K214" i="21" s="1"/>
  <c r="K217" i="21"/>
  <c r="I242" i="21"/>
  <c r="K242" i="21" s="1"/>
  <c r="K245" i="21"/>
  <c r="I270" i="21"/>
  <c r="K270" i="21" s="1"/>
  <c r="K273" i="21"/>
  <c r="I410" i="21"/>
  <c r="K410" i="21" s="1"/>
  <c r="K413" i="21"/>
  <c r="I452" i="21"/>
  <c r="K452" i="21" s="1"/>
  <c r="K455" i="21"/>
  <c r="I480" i="21"/>
  <c r="K480" i="21" s="1"/>
  <c r="K483" i="21"/>
  <c r="I508" i="21"/>
  <c r="K508" i="21" s="1"/>
  <c r="K511" i="21"/>
  <c r="I536" i="21"/>
  <c r="K536" i="21" s="1"/>
  <c r="K539" i="21"/>
  <c r="I1194" i="21"/>
  <c r="K1194" i="21" s="1"/>
  <c r="K1197" i="21"/>
  <c r="I1222" i="21"/>
  <c r="K1222" i="21" s="1"/>
  <c r="K1225" i="21"/>
  <c r="I144" i="21"/>
  <c r="K144" i="21" s="1"/>
  <c r="K147" i="21"/>
  <c r="I172" i="21"/>
  <c r="K172" i="21" s="1"/>
  <c r="K175" i="21"/>
  <c r="I200" i="21"/>
  <c r="K200" i="21" s="1"/>
  <c r="K203" i="21"/>
  <c r="I228" i="21"/>
  <c r="K228" i="21" s="1"/>
  <c r="K231" i="21"/>
  <c r="I256" i="21"/>
  <c r="K256" i="21" s="1"/>
  <c r="K259" i="21"/>
  <c r="B408" i="21"/>
  <c r="M394" i="21"/>
  <c r="B406" i="21"/>
  <c r="M392" i="21"/>
  <c r="B404" i="21"/>
  <c r="M390" i="21"/>
  <c r="B402" i="21"/>
  <c r="M388" i="21"/>
  <c r="B400" i="21"/>
  <c r="M386" i="21"/>
  <c r="B397" i="21"/>
  <c r="M383" i="21"/>
  <c r="B409" i="21"/>
  <c r="M395" i="21"/>
  <c r="B407" i="21"/>
  <c r="M393" i="21"/>
  <c r="B405" i="21"/>
  <c r="M391" i="21"/>
  <c r="B403" i="21"/>
  <c r="M389" i="21"/>
  <c r="B401" i="21"/>
  <c r="M387" i="21"/>
  <c r="B398" i="21"/>
  <c r="M384" i="21"/>
  <c r="I875" i="21"/>
  <c r="K875" i="21" s="1"/>
  <c r="B1108" i="21"/>
  <c r="M1094" i="21"/>
  <c r="B1106" i="21"/>
  <c r="M1092" i="21"/>
  <c r="B1104" i="21"/>
  <c r="M1090" i="21"/>
  <c r="B1102" i="21"/>
  <c r="M1088" i="21"/>
  <c r="B1100" i="21"/>
  <c r="M1086" i="21"/>
  <c r="B982" i="21"/>
  <c r="B980" i="21"/>
  <c r="B978" i="21"/>
  <c r="B976" i="21"/>
  <c r="B974" i="21"/>
  <c r="M105" i="21"/>
  <c r="M63" i="21"/>
  <c r="B1184" i="21"/>
  <c r="M1183" i="21"/>
  <c r="B1109" i="21"/>
  <c r="M1095" i="21"/>
  <c r="B1107" i="21"/>
  <c r="M1093" i="21"/>
  <c r="B1105" i="21"/>
  <c r="M1091" i="21"/>
  <c r="B1103" i="21"/>
  <c r="M1089" i="21"/>
  <c r="B1101" i="21"/>
  <c r="M1087" i="21"/>
  <c r="B983" i="21"/>
  <c r="B981" i="21"/>
  <c r="B979" i="21"/>
  <c r="B977" i="21"/>
  <c r="B975" i="21"/>
  <c r="B1112" i="21"/>
  <c r="B635" i="21"/>
  <c r="B622" i="21"/>
  <c r="I881" i="21"/>
  <c r="K881" i="21" s="1"/>
  <c r="M92" i="21" l="1"/>
  <c r="B92" i="21" l="1"/>
  <c r="M91" i="21"/>
  <c r="M88" i="21" s="1"/>
  <c r="B328" i="21"/>
  <c r="I329" i="21" l="1"/>
  <c r="K329" i="21" s="1"/>
  <c r="I287" i="21"/>
  <c r="K287" i="21" s="1"/>
  <c r="I120" i="21"/>
  <c r="K120" i="21" s="1"/>
  <c r="I121" i="21"/>
  <c r="K121" i="21" s="1"/>
  <c r="I122" i="21"/>
  <c r="K122" i="21" s="1"/>
  <c r="I123" i="21"/>
  <c r="K123" i="21" s="1"/>
  <c r="I124" i="21"/>
  <c r="K124" i="21" s="1"/>
  <c r="I125" i="21"/>
  <c r="K125" i="21" s="1"/>
  <c r="I126" i="21"/>
  <c r="K126" i="21" s="1"/>
  <c r="I127" i="21"/>
  <c r="K127" i="21" s="1"/>
  <c r="I128" i="21"/>
  <c r="K128" i="21" s="1"/>
  <c r="I129" i="21"/>
  <c r="K129" i="21" s="1"/>
  <c r="L133" i="21"/>
  <c r="N133" i="21" s="1"/>
  <c r="I133" i="21"/>
  <c r="K133" i="21" s="1"/>
  <c r="L105" i="21"/>
  <c r="N105" i="21" s="1"/>
  <c r="I105" i="21"/>
  <c r="K105" i="21" s="1"/>
  <c r="L47" i="21"/>
  <c r="N47" i="21" s="1"/>
  <c r="L48" i="21"/>
  <c r="N48" i="21" s="1"/>
  <c r="L50" i="21"/>
  <c r="L51" i="21"/>
  <c r="L52" i="21"/>
  <c r="L53" i="21"/>
  <c r="L54" i="21"/>
  <c r="L55" i="21"/>
  <c r="L56" i="21"/>
  <c r="L57" i="21"/>
  <c r="L58" i="21"/>
  <c r="L59" i="21"/>
  <c r="I47" i="21"/>
  <c r="I48" i="21"/>
  <c r="K48" i="21" s="1"/>
  <c r="I50" i="21"/>
  <c r="K50" i="21" s="1"/>
  <c r="I51" i="21"/>
  <c r="K51" i="21" s="1"/>
  <c r="I52" i="21"/>
  <c r="K52" i="21" s="1"/>
  <c r="I53" i="21"/>
  <c r="K53" i="21" s="1"/>
  <c r="I54" i="21"/>
  <c r="K54" i="21" s="1"/>
  <c r="I55" i="21"/>
  <c r="K55" i="21" s="1"/>
  <c r="I56" i="21"/>
  <c r="K56" i="21" s="1"/>
  <c r="I57" i="21"/>
  <c r="K57" i="21" s="1"/>
  <c r="I58" i="21"/>
  <c r="K58" i="21" s="1"/>
  <c r="I59" i="21"/>
  <c r="K59" i="21" s="1"/>
  <c r="I77" i="21"/>
  <c r="K77" i="21" s="1"/>
  <c r="I91" i="21"/>
  <c r="K91" i="21" s="1"/>
  <c r="L63" i="21"/>
  <c r="N63" i="21" s="1"/>
  <c r="I63" i="21"/>
  <c r="K63" i="21" s="1"/>
  <c r="L35" i="21"/>
  <c r="N35" i="21" s="1"/>
  <c r="I35" i="21"/>
  <c r="K35" i="21" s="1"/>
  <c r="F399" i="21"/>
  <c r="G399" i="21"/>
  <c r="G396" i="21" s="1"/>
  <c r="H399" i="21"/>
  <c r="I399" i="21"/>
  <c r="K399" i="21" s="1"/>
  <c r="L399" i="21"/>
  <c r="N399" i="21" s="1"/>
  <c r="E399" i="21"/>
  <c r="L30" i="21" l="1"/>
  <c r="N30" i="21" s="1"/>
  <c r="N58" i="21"/>
  <c r="L28" i="21"/>
  <c r="N28" i="21" s="1"/>
  <c r="N56" i="21"/>
  <c r="L26" i="21"/>
  <c r="N26" i="21" s="1"/>
  <c r="N54" i="21"/>
  <c r="L24" i="21"/>
  <c r="N24" i="21" s="1"/>
  <c r="N52" i="21"/>
  <c r="L22" i="21"/>
  <c r="N22" i="21" s="1"/>
  <c r="N50" i="21"/>
  <c r="L31" i="21"/>
  <c r="N31" i="21" s="1"/>
  <c r="N59" i="21"/>
  <c r="L29" i="21"/>
  <c r="N29" i="21" s="1"/>
  <c r="N57" i="21"/>
  <c r="L27" i="21"/>
  <c r="N27" i="21" s="1"/>
  <c r="N55" i="21"/>
  <c r="L25" i="21"/>
  <c r="N25" i="21" s="1"/>
  <c r="N53" i="21"/>
  <c r="L23" i="21"/>
  <c r="N23" i="21" s="1"/>
  <c r="N51" i="21"/>
  <c r="I19" i="21"/>
  <c r="K19" i="21" s="1"/>
  <c r="K47" i="21"/>
  <c r="I32" i="21"/>
  <c r="K32" i="21" s="1"/>
  <c r="L20" i="21"/>
  <c r="N20" i="21" s="1"/>
  <c r="M48" i="21"/>
  <c r="L19" i="21"/>
  <c r="M47" i="21"/>
  <c r="M118" i="21"/>
  <c r="M117" i="21"/>
  <c r="E396" i="21"/>
  <c r="I396" i="21"/>
  <c r="K396" i="21" s="1"/>
  <c r="L396" i="21"/>
  <c r="N396" i="21" s="1"/>
  <c r="M399" i="21"/>
  <c r="H396" i="21"/>
  <c r="F396" i="21"/>
  <c r="I326" i="21"/>
  <c r="K326" i="21" s="1"/>
  <c r="I284" i="21"/>
  <c r="K284" i="21" s="1"/>
  <c r="L130" i="21"/>
  <c r="N130" i="21" s="1"/>
  <c r="M133" i="21"/>
  <c r="M129" i="21"/>
  <c r="M127" i="21"/>
  <c r="M125" i="21"/>
  <c r="M123" i="21"/>
  <c r="M121" i="21"/>
  <c r="I130" i="21"/>
  <c r="K130" i="21" s="1"/>
  <c r="I119" i="21"/>
  <c r="K119" i="21" s="1"/>
  <c r="M128" i="21"/>
  <c r="M126" i="21"/>
  <c r="M124" i="21"/>
  <c r="M122" i="21"/>
  <c r="M120" i="21"/>
  <c r="I102" i="21"/>
  <c r="K102" i="21" s="1"/>
  <c r="L102" i="21"/>
  <c r="N102" i="21" s="1"/>
  <c r="I88" i="21"/>
  <c r="K88" i="21" s="1"/>
  <c r="I74" i="21"/>
  <c r="K74" i="21" s="1"/>
  <c r="I60" i="21"/>
  <c r="K60" i="21" s="1"/>
  <c r="M59" i="21"/>
  <c r="M57" i="21"/>
  <c r="M55" i="21"/>
  <c r="M53" i="21"/>
  <c r="M51" i="21"/>
  <c r="L60" i="21"/>
  <c r="N60" i="21" s="1"/>
  <c r="M58" i="21"/>
  <c r="M56" i="21"/>
  <c r="M54" i="21"/>
  <c r="M52" i="21"/>
  <c r="M50" i="21"/>
  <c r="M35" i="21"/>
  <c r="I49" i="21"/>
  <c r="K49" i="21" s="1"/>
  <c r="L32" i="21"/>
  <c r="N32" i="21" s="1"/>
  <c r="M19" i="21" l="1"/>
  <c r="N19" i="21"/>
  <c r="B399" i="21"/>
  <c r="M396" i="21"/>
  <c r="I116" i="21"/>
  <c r="K116" i="21" s="1"/>
  <c r="M130" i="21"/>
  <c r="M102" i="21"/>
  <c r="M60" i="21"/>
  <c r="I46" i="21"/>
  <c r="K46" i="21" s="1"/>
  <c r="M32" i="21"/>
  <c r="F665" i="21"/>
  <c r="G665" i="21"/>
  <c r="H665" i="21"/>
  <c r="I665" i="21"/>
  <c r="K665" i="21" s="1"/>
  <c r="L665" i="21"/>
  <c r="N665" i="21" s="1"/>
  <c r="E665" i="21"/>
  <c r="B396" i="21" l="1"/>
  <c r="L342" i="21"/>
  <c r="N342" i="21" s="1"/>
  <c r="B384" i="21"/>
  <c r="L341" i="21"/>
  <c r="N341" i="21" s="1"/>
  <c r="B383" i="21"/>
  <c r="E662" i="21"/>
  <c r="L662" i="21"/>
  <c r="N662" i="21" s="1"/>
  <c r="M665" i="21"/>
  <c r="B665" i="21" s="1"/>
  <c r="H662" i="21"/>
  <c r="F662" i="21"/>
  <c r="I662" i="21"/>
  <c r="K662" i="21" s="1"/>
  <c r="G662" i="21"/>
  <c r="L353" i="21"/>
  <c r="N353" i="21" s="1"/>
  <c r="B395" i="21"/>
  <c r="L352" i="21"/>
  <c r="N352" i="21" s="1"/>
  <c r="B394" i="21"/>
  <c r="L351" i="21"/>
  <c r="N351" i="21" s="1"/>
  <c r="B393" i="21"/>
  <c r="L348" i="21"/>
  <c r="N348" i="21" s="1"/>
  <c r="B390" i="21"/>
  <c r="L347" i="21"/>
  <c r="N347" i="21" s="1"/>
  <c r="B389" i="21"/>
  <c r="L346" i="21"/>
  <c r="N346" i="21" s="1"/>
  <c r="B388" i="21"/>
  <c r="L344" i="21"/>
  <c r="N344" i="21" s="1"/>
  <c r="B386" i="21"/>
  <c r="L345" i="21"/>
  <c r="N345" i="21" s="1"/>
  <c r="B387" i="21"/>
  <c r="L350" i="21"/>
  <c r="N350" i="21" s="1"/>
  <c r="B392" i="21"/>
  <c r="L349" i="21"/>
  <c r="N349" i="21" s="1"/>
  <c r="B391" i="21"/>
  <c r="L567" i="21"/>
  <c r="N567" i="21" s="1"/>
  <c r="I567" i="21"/>
  <c r="K567" i="21" s="1"/>
  <c r="H567" i="21"/>
  <c r="G567" i="21"/>
  <c r="F567" i="21"/>
  <c r="F564" i="21" s="1"/>
  <c r="E567" i="21"/>
  <c r="L553" i="21"/>
  <c r="N553" i="21" s="1"/>
  <c r="H553" i="21"/>
  <c r="G553" i="21"/>
  <c r="F553" i="21"/>
  <c r="E553" i="21"/>
  <c r="L539" i="21"/>
  <c r="H539" i="21"/>
  <c r="G539" i="21"/>
  <c r="F539" i="21"/>
  <c r="F536" i="21" s="1"/>
  <c r="E539" i="21"/>
  <c r="L536" i="21" l="1"/>
  <c r="N536" i="21" s="1"/>
  <c r="N539" i="21"/>
  <c r="M662" i="21"/>
  <c r="B662" i="21" s="1"/>
  <c r="H564" i="21"/>
  <c r="L564" i="21"/>
  <c r="N564" i="21" s="1"/>
  <c r="M567" i="21"/>
  <c r="E564" i="21"/>
  <c r="B567" i="21"/>
  <c r="G564" i="21"/>
  <c r="I564" i="21"/>
  <c r="K564" i="21" s="1"/>
  <c r="E550" i="21"/>
  <c r="G550" i="21"/>
  <c r="M553" i="21"/>
  <c r="B553" i="21" s="1"/>
  <c r="F550" i="21"/>
  <c r="H550" i="21"/>
  <c r="E536" i="21"/>
  <c r="G536" i="21"/>
  <c r="M539" i="21"/>
  <c r="B539" i="21" s="1"/>
  <c r="M536" i="21"/>
  <c r="H536" i="21"/>
  <c r="L550" i="21"/>
  <c r="N550" i="21" s="1"/>
  <c r="L525" i="21"/>
  <c r="N525" i="21" s="1"/>
  <c r="H525" i="21"/>
  <c r="G525" i="21"/>
  <c r="F525" i="21"/>
  <c r="E525" i="21"/>
  <c r="L511" i="21"/>
  <c r="H511" i="21"/>
  <c r="G511" i="21"/>
  <c r="F511" i="21"/>
  <c r="E511" i="21"/>
  <c r="L497" i="21"/>
  <c r="N497" i="21" s="1"/>
  <c r="H497" i="21"/>
  <c r="G497" i="21"/>
  <c r="F497" i="21"/>
  <c r="E497" i="21"/>
  <c r="H494" i="21"/>
  <c r="L483" i="21"/>
  <c r="N483" i="21" s="1"/>
  <c r="H483" i="21"/>
  <c r="G483" i="21"/>
  <c r="F483" i="21"/>
  <c r="E483" i="21"/>
  <c r="E480" i="21" s="1"/>
  <c r="L469" i="21"/>
  <c r="N469" i="21" s="1"/>
  <c r="H469" i="21"/>
  <c r="G469" i="21"/>
  <c r="F469" i="21"/>
  <c r="E469" i="21"/>
  <c r="L455" i="21"/>
  <c r="N455" i="21" s="1"/>
  <c r="H455" i="21"/>
  <c r="G455" i="21"/>
  <c r="F455" i="21"/>
  <c r="E455" i="21"/>
  <c r="E452" i="21" s="1"/>
  <c r="L441" i="21"/>
  <c r="N441" i="21" s="1"/>
  <c r="I441" i="21"/>
  <c r="K441" i="21" s="1"/>
  <c r="H441" i="21"/>
  <c r="H438" i="21" s="1"/>
  <c r="G441" i="21"/>
  <c r="F441" i="21"/>
  <c r="F438" i="21" s="1"/>
  <c r="E441" i="21"/>
  <c r="E438" i="21" s="1"/>
  <c r="L438" i="21"/>
  <c r="N438" i="21" s="1"/>
  <c r="G438" i="21"/>
  <c r="L427" i="21"/>
  <c r="N427" i="21" s="1"/>
  <c r="H427" i="21"/>
  <c r="G427" i="21"/>
  <c r="F427" i="21"/>
  <c r="E427" i="21"/>
  <c r="L413" i="21"/>
  <c r="N413" i="21" s="1"/>
  <c r="H413" i="21"/>
  <c r="G413" i="21"/>
  <c r="F413" i="21"/>
  <c r="E413" i="21"/>
  <c r="L508" i="21" l="1"/>
  <c r="N508" i="21" s="1"/>
  <c r="N511" i="21"/>
  <c r="M564" i="21"/>
  <c r="B564" i="21" s="1"/>
  <c r="M550" i="21"/>
  <c r="B550" i="21" s="1"/>
  <c r="B536" i="21"/>
  <c r="F522" i="21"/>
  <c r="H522" i="21"/>
  <c r="G522" i="21"/>
  <c r="L522" i="21"/>
  <c r="N522" i="21" s="1"/>
  <c r="M525" i="21"/>
  <c r="B525" i="21" s="1"/>
  <c r="M508" i="21"/>
  <c r="F508" i="21"/>
  <c r="H508" i="21"/>
  <c r="G508" i="21"/>
  <c r="M511" i="21"/>
  <c r="B511" i="21" s="1"/>
  <c r="G494" i="21"/>
  <c r="L494" i="21"/>
  <c r="N494" i="21" s="1"/>
  <c r="M497" i="21"/>
  <c r="B497" i="21" s="1"/>
  <c r="F494" i="21"/>
  <c r="F480" i="21"/>
  <c r="H480" i="21"/>
  <c r="G480" i="21"/>
  <c r="L480" i="21"/>
  <c r="N480" i="21" s="1"/>
  <c r="M483" i="21"/>
  <c r="B483" i="21" s="1"/>
  <c r="G466" i="21"/>
  <c r="M469" i="21"/>
  <c r="B469" i="21" s="1"/>
  <c r="E466" i="21"/>
  <c r="F466" i="21"/>
  <c r="H466" i="21"/>
  <c r="F452" i="21"/>
  <c r="H452" i="21"/>
  <c r="G452" i="21"/>
  <c r="M455" i="21"/>
  <c r="B455" i="21" s="1"/>
  <c r="M441" i="21"/>
  <c r="B441" i="21" s="1"/>
  <c r="I438" i="21"/>
  <c r="K438" i="21" s="1"/>
  <c r="F424" i="21"/>
  <c r="H424" i="21"/>
  <c r="E424" i="21"/>
  <c r="G424" i="21"/>
  <c r="M427" i="21"/>
  <c r="B427" i="21" s="1"/>
  <c r="G410" i="21"/>
  <c r="L410" i="21"/>
  <c r="N410" i="21" s="1"/>
  <c r="M413" i="21"/>
  <c r="F410" i="21"/>
  <c r="H410" i="21"/>
  <c r="E410" i="21"/>
  <c r="E522" i="21"/>
  <c r="E508" i="21"/>
  <c r="E494" i="21"/>
  <c r="L466" i="21"/>
  <c r="N466" i="21" s="1"/>
  <c r="L452" i="21"/>
  <c r="N452" i="21" s="1"/>
  <c r="L424" i="21"/>
  <c r="N424" i="21" s="1"/>
  <c r="L1113" i="21"/>
  <c r="N1113" i="21" s="1"/>
  <c r="B413" i="21" l="1"/>
  <c r="M522" i="21"/>
  <c r="B522" i="21" s="1"/>
  <c r="B508" i="21"/>
  <c r="M494" i="21"/>
  <c r="B494" i="21" s="1"/>
  <c r="M480" i="21"/>
  <c r="B480" i="21" s="1"/>
  <c r="M466" i="21"/>
  <c r="B466" i="21" s="1"/>
  <c r="M452" i="21"/>
  <c r="B452" i="21" s="1"/>
  <c r="M438" i="21"/>
  <c r="B438" i="21" s="1"/>
  <c r="M424" i="21"/>
  <c r="B424" i="21" s="1"/>
  <c r="M410" i="21"/>
  <c r="L1021" i="21"/>
  <c r="L965" i="21" l="1"/>
  <c r="N965" i="21" s="1"/>
  <c r="N1021" i="21"/>
  <c r="B410" i="21"/>
  <c r="I861" i="21"/>
  <c r="K861" i="21" s="1"/>
  <c r="H861" i="21"/>
  <c r="G861" i="21"/>
  <c r="F861" i="21"/>
  <c r="I917" i="21"/>
  <c r="K917" i="21" s="1"/>
  <c r="H917" i="21"/>
  <c r="G917" i="21"/>
  <c r="F917" i="21"/>
  <c r="I623" i="21"/>
  <c r="K623" i="21" s="1"/>
  <c r="I1267" i="21"/>
  <c r="K1267" i="21" s="1"/>
  <c r="H1267" i="21"/>
  <c r="G1267" i="21"/>
  <c r="F1267" i="21"/>
  <c r="I1251" i="21"/>
  <c r="K1251" i="21" s="1"/>
  <c r="I1252" i="21"/>
  <c r="K1252" i="21" s="1"/>
  <c r="H1251" i="21"/>
  <c r="H1252" i="21"/>
  <c r="I1309" i="21"/>
  <c r="K1309" i="21" s="1"/>
  <c r="I1295" i="21"/>
  <c r="K1295" i="21" s="1"/>
  <c r="I1281" i="21"/>
  <c r="K1281" i="21" s="1"/>
  <c r="I1239" i="21"/>
  <c r="K1239" i="21" s="1"/>
  <c r="I1183" i="21"/>
  <c r="K1183" i="21" s="1"/>
  <c r="I1155" i="21"/>
  <c r="K1155" i="21" s="1"/>
  <c r="I1141" i="21"/>
  <c r="K1141" i="21" s="1"/>
  <c r="I1127" i="21"/>
  <c r="K1127" i="21" s="1"/>
  <c r="I1113" i="21"/>
  <c r="K1113" i="21" s="1"/>
  <c r="I1099" i="21"/>
  <c r="K1099" i="21" s="1"/>
  <c r="I1083" i="21"/>
  <c r="K1083" i="21" s="1"/>
  <c r="I1084" i="21"/>
  <c r="K1084" i="21" s="1"/>
  <c r="I1086" i="21"/>
  <c r="K1086" i="21" s="1"/>
  <c r="I1087" i="21"/>
  <c r="K1087" i="21" s="1"/>
  <c r="I1088" i="21"/>
  <c r="K1088" i="21" s="1"/>
  <c r="I1089" i="21"/>
  <c r="K1089" i="21" s="1"/>
  <c r="I1090" i="21"/>
  <c r="K1090" i="21" s="1"/>
  <c r="I1091" i="21"/>
  <c r="K1091" i="21" s="1"/>
  <c r="I1092" i="21"/>
  <c r="K1092" i="21" s="1"/>
  <c r="I1093" i="21"/>
  <c r="K1093" i="21" s="1"/>
  <c r="I1094" i="21"/>
  <c r="K1094" i="21" s="1"/>
  <c r="I1095" i="21"/>
  <c r="K1095" i="21" s="1"/>
  <c r="I1071" i="21"/>
  <c r="K1071" i="21" s="1"/>
  <c r="I1057" i="21"/>
  <c r="K1057" i="21" s="1"/>
  <c r="I1029" i="21"/>
  <c r="K1029" i="21" s="1"/>
  <c r="I1013" i="21"/>
  <c r="K1013" i="21" s="1"/>
  <c r="I1014" i="21"/>
  <c r="K1014" i="21" s="1"/>
  <c r="I1016" i="21"/>
  <c r="K1016" i="21" s="1"/>
  <c r="I1017" i="21"/>
  <c r="K1017" i="21" s="1"/>
  <c r="I1018" i="21"/>
  <c r="K1018" i="21" s="1"/>
  <c r="I1019" i="21"/>
  <c r="K1019" i="21" s="1"/>
  <c r="I1020" i="21"/>
  <c r="K1020" i="21" s="1"/>
  <c r="I1021" i="21"/>
  <c r="K1021" i="21" s="1"/>
  <c r="I1022" i="21"/>
  <c r="K1022" i="21" s="1"/>
  <c r="I1023" i="21"/>
  <c r="K1023" i="21" s="1"/>
  <c r="I1024" i="21"/>
  <c r="K1024" i="21" s="1"/>
  <c r="I1025" i="21"/>
  <c r="K1025" i="21" s="1"/>
  <c r="I1001" i="21"/>
  <c r="K1001" i="21" s="1"/>
  <c r="I987" i="21"/>
  <c r="K987" i="21" s="1"/>
  <c r="I973" i="21"/>
  <c r="K973" i="21" s="1"/>
  <c r="I945" i="21"/>
  <c r="K945" i="21" s="1"/>
  <c r="I931" i="21"/>
  <c r="K931" i="21" s="1"/>
  <c r="I886" i="21"/>
  <c r="K886" i="21" s="1"/>
  <c r="I847" i="21"/>
  <c r="K847" i="21" s="1"/>
  <c r="I833" i="21"/>
  <c r="K833" i="21" s="1"/>
  <c r="I817" i="21"/>
  <c r="K817" i="21" s="1"/>
  <c r="I818" i="21"/>
  <c r="K818" i="21" s="1"/>
  <c r="I820" i="21"/>
  <c r="K820" i="21" s="1"/>
  <c r="I821" i="21"/>
  <c r="K821" i="21" s="1"/>
  <c r="I822" i="21"/>
  <c r="K822" i="21" s="1"/>
  <c r="I823" i="21"/>
  <c r="K823" i="21" s="1"/>
  <c r="I824" i="21"/>
  <c r="K824" i="21" s="1"/>
  <c r="I825" i="21"/>
  <c r="K825" i="21" s="1"/>
  <c r="I826" i="21"/>
  <c r="K826" i="21" s="1"/>
  <c r="I827" i="21"/>
  <c r="K827" i="21" s="1"/>
  <c r="I828" i="21"/>
  <c r="K828" i="21" s="1"/>
  <c r="I829" i="21"/>
  <c r="K829" i="21" s="1"/>
  <c r="I805" i="21"/>
  <c r="K805" i="21" s="1"/>
  <c r="I791" i="21"/>
  <c r="K791" i="21" s="1"/>
  <c r="I777" i="21"/>
  <c r="K777" i="21" s="1"/>
  <c r="I761" i="21"/>
  <c r="K761" i="21" s="1"/>
  <c r="I762" i="21"/>
  <c r="K762" i="21" s="1"/>
  <c r="I764" i="21"/>
  <c r="K764" i="21" s="1"/>
  <c r="I765" i="21"/>
  <c r="K765" i="21" s="1"/>
  <c r="I766" i="21"/>
  <c r="K766" i="21" s="1"/>
  <c r="I767" i="21"/>
  <c r="K767" i="21" s="1"/>
  <c r="I768" i="21"/>
  <c r="K768" i="21" s="1"/>
  <c r="I769" i="21"/>
  <c r="K769" i="21" s="1"/>
  <c r="I770" i="21"/>
  <c r="K770" i="21" s="1"/>
  <c r="I771" i="21"/>
  <c r="K771" i="21" s="1"/>
  <c r="I772" i="21"/>
  <c r="K772" i="21" s="1"/>
  <c r="I773" i="21"/>
  <c r="K773" i="21" s="1"/>
  <c r="I749" i="21"/>
  <c r="K749" i="21" s="1"/>
  <c r="I735" i="21"/>
  <c r="K735" i="21" s="1"/>
  <c r="I719" i="21"/>
  <c r="K719" i="21" s="1"/>
  <c r="I720" i="21"/>
  <c r="K720" i="21" s="1"/>
  <c r="I722" i="21"/>
  <c r="K722" i="21" s="1"/>
  <c r="I723" i="21"/>
  <c r="K723" i="21" s="1"/>
  <c r="I724" i="21"/>
  <c r="K724" i="21" s="1"/>
  <c r="I725" i="21"/>
  <c r="K725" i="21" s="1"/>
  <c r="I726" i="21"/>
  <c r="K726" i="21" s="1"/>
  <c r="I727" i="21"/>
  <c r="K727" i="21" s="1"/>
  <c r="I728" i="21"/>
  <c r="K728" i="21" s="1"/>
  <c r="I729" i="21"/>
  <c r="K729" i="21" s="1"/>
  <c r="I730" i="21"/>
  <c r="K730" i="21" s="1"/>
  <c r="I731" i="21"/>
  <c r="K731" i="21" s="1"/>
  <c r="I707" i="21"/>
  <c r="K707" i="21" s="1"/>
  <c r="I679" i="21"/>
  <c r="K679" i="21" s="1"/>
  <c r="I693" i="21"/>
  <c r="K693" i="21" s="1"/>
  <c r="I651" i="21"/>
  <c r="K651" i="21" s="1"/>
  <c r="I357" i="21"/>
  <c r="K357" i="21" s="1"/>
  <c r="I371" i="21"/>
  <c r="K371" i="21" s="1"/>
  <c r="I595" i="21"/>
  <c r="I385" i="21" l="1"/>
  <c r="K385" i="21" s="1"/>
  <c r="K595" i="21"/>
  <c r="M1251" i="21"/>
  <c r="M1252" i="21"/>
  <c r="I957" i="21"/>
  <c r="I1306" i="21"/>
  <c r="K1306" i="21" s="1"/>
  <c r="I1292" i="21"/>
  <c r="K1292" i="21" s="1"/>
  <c r="I1278" i="21"/>
  <c r="K1278" i="21" s="1"/>
  <c r="F1264" i="21"/>
  <c r="H1264" i="21"/>
  <c r="G1264" i="21"/>
  <c r="I1264" i="21"/>
  <c r="I1236" i="21"/>
  <c r="K1236" i="21" s="1"/>
  <c r="M1239" i="21"/>
  <c r="I1180" i="21"/>
  <c r="K1180" i="21" s="1"/>
  <c r="I1152" i="21"/>
  <c r="K1152" i="21" s="1"/>
  <c r="I1138" i="21"/>
  <c r="K1138" i="21" s="1"/>
  <c r="I1124" i="21"/>
  <c r="K1124" i="21" s="1"/>
  <c r="I1110" i="21"/>
  <c r="K1110" i="21" s="1"/>
  <c r="M1113" i="21"/>
  <c r="I1096" i="21"/>
  <c r="I1068" i="21"/>
  <c r="K1068" i="21" s="1"/>
  <c r="I1054" i="21"/>
  <c r="K1054" i="21" s="1"/>
  <c r="M1021" i="21"/>
  <c r="M965" i="21" s="1"/>
  <c r="I1026" i="21"/>
  <c r="K1026" i="21" s="1"/>
  <c r="M1029" i="21"/>
  <c r="I998" i="21"/>
  <c r="K998" i="21" s="1"/>
  <c r="I984" i="21"/>
  <c r="K984" i="21" s="1"/>
  <c r="I970" i="21"/>
  <c r="K970" i="21" s="1"/>
  <c r="I942" i="21"/>
  <c r="K942" i="21" s="1"/>
  <c r="I928" i="21"/>
  <c r="K928" i="21" s="1"/>
  <c r="G914" i="21"/>
  <c r="I914" i="21"/>
  <c r="K914" i="21" s="1"/>
  <c r="F914" i="21"/>
  <c r="H914" i="21"/>
  <c r="I872" i="21"/>
  <c r="K872" i="21" s="1"/>
  <c r="G858" i="21"/>
  <c r="I858" i="21"/>
  <c r="K858" i="21" s="1"/>
  <c r="F858" i="21"/>
  <c r="H858" i="21"/>
  <c r="I844" i="21"/>
  <c r="K844" i="21" s="1"/>
  <c r="I830" i="21"/>
  <c r="K830" i="21" s="1"/>
  <c r="I802" i="21"/>
  <c r="K802" i="21" s="1"/>
  <c r="I788" i="21"/>
  <c r="K788" i="21" s="1"/>
  <c r="I774" i="21"/>
  <c r="K774" i="21" s="1"/>
  <c r="I746" i="21"/>
  <c r="K746" i="21" s="1"/>
  <c r="I732" i="21"/>
  <c r="K732" i="21" s="1"/>
  <c r="I704" i="21"/>
  <c r="K704" i="21" s="1"/>
  <c r="I690" i="21"/>
  <c r="K690" i="21" s="1"/>
  <c r="I676" i="21"/>
  <c r="K676" i="21" s="1"/>
  <c r="I648" i="21"/>
  <c r="K648" i="21" s="1"/>
  <c r="I620" i="21"/>
  <c r="K620" i="21" s="1"/>
  <c r="I368" i="21"/>
  <c r="K368" i="21" s="1"/>
  <c r="I354" i="21"/>
  <c r="K354" i="21" s="1"/>
  <c r="I966" i="21"/>
  <c r="K966" i="21" s="1"/>
  <c r="I592" i="21"/>
  <c r="I819" i="21"/>
  <c r="K819" i="21" s="1"/>
  <c r="I969" i="21"/>
  <c r="K969" i="21" s="1"/>
  <c r="I958" i="21"/>
  <c r="K958" i="21" s="1"/>
  <c r="I967" i="21"/>
  <c r="K967" i="21" s="1"/>
  <c r="I963" i="21"/>
  <c r="K963" i="21" s="1"/>
  <c r="I619" i="21"/>
  <c r="K619" i="21" s="1"/>
  <c r="I965" i="21"/>
  <c r="K965" i="21" s="1"/>
  <c r="I968" i="21"/>
  <c r="K968" i="21" s="1"/>
  <c r="I1015" i="21"/>
  <c r="K1015" i="21" s="1"/>
  <c r="I961" i="21"/>
  <c r="K961" i="21" s="1"/>
  <c r="I964" i="21"/>
  <c r="K964" i="21" s="1"/>
  <c r="I962" i="21"/>
  <c r="K962" i="21" s="1"/>
  <c r="I960" i="21"/>
  <c r="K960" i="21" s="1"/>
  <c r="I1253" i="21"/>
  <c r="K1253" i="21" s="1"/>
  <c r="I1169" i="21"/>
  <c r="K1169" i="21" s="1"/>
  <c r="I1085" i="21"/>
  <c r="K1085" i="21" s="1"/>
  <c r="I763" i="21"/>
  <c r="K763" i="21" s="1"/>
  <c r="I721" i="21"/>
  <c r="K721" i="21" s="1"/>
  <c r="I341" i="21"/>
  <c r="K341" i="21" s="1"/>
  <c r="I342" i="21"/>
  <c r="I344" i="21"/>
  <c r="K344" i="21" s="1"/>
  <c r="I345" i="21"/>
  <c r="K345" i="21" s="1"/>
  <c r="I346" i="21"/>
  <c r="K346" i="21" s="1"/>
  <c r="I347" i="21"/>
  <c r="K347" i="21" s="1"/>
  <c r="I348" i="21"/>
  <c r="K348" i="21" s="1"/>
  <c r="I349" i="21"/>
  <c r="I350" i="21"/>
  <c r="K350" i="21" s="1"/>
  <c r="I351" i="21"/>
  <c r="K351" i="21" s="1"/>
  <c r="I352" i="21"/>
  <c r="K352" i="21" s="1"/>
  <c r="I353" i="21"/>
  <c r="K353" i="21" s="1"/>
  <c r="I18" i="21"/>
  <c r="K18" i="21" s="1"/>
  <c r="I20" i="21"/>
  <c r="K20" i="21" s="1"/>
  <c r="I21" i="21"/>
  <c r="K21" i="21" s="1"/>
  <c r="I22" i="21"/>
  <c r="I23" i="21"/>
  <c r="I24" i="21"/>
  <c r="I25" i="21"/>
  <c r="I26" i="21"/>
  <c r="I27" i="21"/>
  <c r="I28" i="21"/>
  <c r="K28" i="21" s="1"/>
  <c r="I29" i="21"/>
  <c r="I30" i="21"/>
  <c r="I31" i="21"/>
  <c r="L1309" i="21"/>
  <c r="N1309" i="21" s="1"/>
  <c r="H1309" i="21"/>
  <c r="G1309" i="21"/>
  <c r="F1309" i="21"/>
  <c r="E1309" i="21"/>
  <c r="L1295" i="21"/>
  <c r="H1295" i="21"/>
  <c r="G1295" i="21"/>
  <c r="F1295" i="21"/>
  <c r="E1295" i="21"/>
  <c r="L1281" i="21"/>
  <c r="H1281" i="21"/>
  <c r="G1281" i="21"/>
  <c r="F1281" i="21"/>
  <c r="E1281" i="21"/>
  <c r="L1267" i="21"/>
  <c r="N1267" i="21" s="1"/>
  <c r="E1267" i="21"/>
  <c r="L1264" i="21"/>
  <c r="N1264" i="21" s="1"/>
  <c r="G1252" i="21"/>
  <c r="F1252" i="21"/>
  <c r="E1252" i="21"/>
  <c r="G1251" i="21"/>
  <c r="F1251" i="21"/>
  <c r="E1251" i="21"/>
  <c r="H1239" i="21"/>
  <c r="G1239" i="21"/>
  <c r="F1239" i="21"/>
  <c r="E1239" i="21"/>
  <c r="H1236" i="21"/>
  <c r="L1225" i="21"/>
  <c r="H1225" i="21"/>
  <c r="G1225" i="21"/>
  <c r="F1225" i="21"/>
  <c r="E1225" i="21"/>
  <c r="L1211" i="21"/>
  <c r="N1211" i="21" s="1"/>
  <c r="H1211" i="21"/>
  <c r="G1211" i="21"/>
  <c r="F1211" i="21"/>
  <c r="E1211" i="21"/>
  <c r="L1197" i="21"/>
  <c r="H1197" i="21"/>
  <c r="G1197" i="21"/>
  <c r="F1197" i="21"/>
  <c r="E1197" i="21"/>
  <c r="H1183" i="21"/>
  <c r="G1183" i="21"/>
  <c r="F1183" i="21"/>
  <c r="E1183" i="21"/>
  <c r="H1180" i="21"/>
  <c r="L1155" i="21"/>
  <c r="H1155" i="21"/>
  <c r="G1155" i="21"/>
  <c r="F1155" i="21"/>
  <c r="E1155" i="21"/>
  <c r="L1141" i="21"/>
  <c r="N1141" i="21" s="1"/>
  <c r="H1141" i="21"/>
  <c r="G1141" i="21"/>
  <c r="F1141" i="21"/>
  <c r="E1141" i="21"/>
  <c r="H1138" i="21"/>
  <c r="L1127" i="21"/>
  <c r="H1127" i="21"/>
  <c r="G1127" i="21"/>
  <c r="F1127" i="21"/>
  <c r="E1127" i="21"/>
  <c r="H1113" i="21"/>
  <c r="G1113" i="21"/>
  <c r="F1113" i="21"/>
  <c r="E1113" i="21"/>
  <c r="H1099" i="21"/>
  <c r="G1099" i="21"/>
  <c r="F1099" i="21"/>
  <c r="E1099" i="21"/>
  <c r="H1095" i="21"/>
  <c r="G1095" i="21"/>
  <c r="F1095" i="21"/>
  <c r="E1095" i="21"/>
  <c r="H1094" i="21"/>
  <c r="G1094" i="21"/>
  <c r="F1094" i="21"/>
  <c r="E1094" i="21"/>
  <c r="H1093" i="21"/>
  <c r="G1093" i="21"/>
  <c r="F1093" i="21"/>
  <c r="E1093" i="21"/>
  <c r="H1092" i="21"/>
  <c r="G1092" i="21"/>
  <c r="F1092" i="21"/>
  <c r="E1092" i="21"/>
  <c r="H1091" i="21"/>
  <c r="G1091" i="21"/>
  <c r="F1091" i="21"/>
  <c r="E1091" i="21"/>
  <c r="H1090" i="21"/>
  <c r="G1090" i="21"/>
  <c r="F1090" i="21"/>
  <c r="E1090" i="21"/>
  <c r="H1089" i="21"/>
  <c r="G1089" i="21"/>
  <c r="F1089" i="21"/>
  <c r="E1089" i="21"/>
  <c r="H1088" i="21"/>
  <c r="G1088" i="21"/>
  <c r="F1088" i="21"/>
  <c r="E1088" i="21"/>
  <c r="H1087" i="21"/>
  <c r="G1087" i="21"/>
  <c r="F1087" i="21"/>
  <c r="E1087" i="21"/>
  <c r="H1086" i="21"/>
  <c r="G1086" i="21"/>
  <c r="F1086" i="21"/>
  <c r="E1086" i="21"/>
  <c r="H1084" i="21"/>
  <c r="G1084" i="21"/>
  <c r="F1084" i="21"/>
  <c r="E1084" i="21"/>
  <c r="H1083" i="21"/>
  <c r="G1083" i="21"/>
  <c r="F1083" i="21"/>
  <c r="E1083" i="21"/>
  <c r="L1071" i="21"/>
  <c r="N1071" i="21" s="1"/>
  <c r="H1071" i="21"/>
  <c r="G1071" i="21"/>
  <c r="F1071" i="21"/>
  <c r="E1071" i="21"/>
  <c r="L1057" i="21"/>
  <c r="N1057" i="21" s="1"/>
  <c r="H1057" i="21"/>
  <c r="G1057" i="21"/>
  <c r="F1057" i="21"/>
  <c r="E1057" i="21"/>
  <c r="L1043" i="21"/>
  <c r="N1043" i="21" s="1"/>
  <c r="H1043" i="21"/>
  <c r="G1043" i="21"/>
  <c r="F1043" i="21"/>
  <c r="E1043" i="21"/>
  <c r="H1029" i="21"/>
  <c r="G1029" i="21"/>
  <c r="F1029" i="21"/>
  <c r="E1029" i="21"/>
  <c r="L1025" i="21"/>
  <c r="H1025" i="21"/>
  <c r="G1025" i="21"/>
  <c r="F1025" i="21"/>
  <c r="E1025" i="21"/>
  <c r="E969" i="21" s="1"/>
  <c r="L1024" i="21"/>
  <c r="H1024" i="21"/>
  <c r="G1024" i="21"/>
  <c r="F1024" i="21"/>
  <c r="E1024" i="21"/>
  <c r="L1023" i="21"/>
  <c r="H1023" i="21"/>
  <c r="G1023" i="21"/>
  <c r="F1023" i="21"/>
  <c r="E1023" i="21"/>
  <c r="L1022" i="21"/>
  <c r="H1022" i="21"/>
  <c r="G1022" i="21"/>
  <c r="F1022" i="21"/>
  <c r="E1022" i="21"/>
  <c r="H1021" i="21"/>
  <c r="G1021" i="21"/>
  <c r="F1021" i="21"/>
  <c r="E1021" i="21"/>
  <c r="L1020" i="21"/>
  <c r="H1020" i="21"/>
  <c r="G1020" i="21"/>
  <c r="F1020" i="21"/>
  <c r="E1020" i="21"/>
  <c r="L1019" i="21"/>
  <c r="H1019" i="21"/>
  <c r="G1019" i="21"/>
  <c r="F1019" i="21"/>
  <c r="E1019" i="21"/>
  <c r="L1018" i="21"/>
  <c r="H1018" i="21"/>
  <c r="G1018" i="21"/>
  <c r="F1018" i="21"/>
  <c r="F962" i="21" s="1"/>
  <c r="F612" i="21" s="1"/>
  <c r="E1018" i="21"/>
  <c r="L1017" i="21"/>
  <c r="H1017" i="21"/>
  <c r="G1017" i="21"/>
  <c r="F1017" i="21"/>
  <c r="E1017" i="21"/>
  <c r="L1016" i="21"/>
  <c r="H1016" i="21"/>
  <c r="G1016" i="21"/>
  <c r="F1016" i="21"/>
  <c r="E1016" i="21"/>
  <c r="L1014" i="21"/>
  <c r="H1014" i="21"/>
  <c r="G1014" i="21"/>
  <c r="F1014" i="21"/>
  <c r="E1014" i="21"/>
  <c r="L1013" i="21"/>
  <c r="H1013" i="21"/>
  <c r="G1013" i="21"/>
  <c r="F1013" i="21"/>
  <c r="E1013" i="21"/>
  <c r="L1001" i="21"/>
  <c r="N1001" i="21" s="1"/>
  <c r="H1001" i="21"/>
  <c r="G1001" i="21"/>
  <c r="F1001" i="21"/>
  <c r="E1001" i="21"/>
  <c r="L987" i="21"/>
  <c r="N987" i="21" s="1"/>
  <c r="H987" i="21"/>
  <c r="G987" i="21"/>
  <c r="F987" i="21"/>
  <c r="E987" i="21"/>
  <c r="L973" i="21"/>
  <c r="H973" i="21"/>
  <c r="G973" i="21"/>
  <c r="F973" i="21"/>
  <c r="E973" i="21"/>
  <c r="L945" i="21"/>
  <c r="H945" i="21"/>
  <c r="G945" i="21"/>
  <c r="F945" i="21"/>
  <c r="E945" i="21"/>
  <c r="L931" i="21"/>
  <c r="H931" i="21"/>
  <c r="G931" i="21"/>
  <c r="F931" i="21"/>
  <c r="E931" i="21"/>
  <c r="L917" i="21"/>
  <c r="N917" i="21" s="1"/>
  <c r="E917" i="21"/>
  <c r="L914" i="21"/>
  <c r="N914" i="21" s="1"/>
  <c r="L903" i="21"/>
  <c r="H903" i="21"/>
  <c r="G903" i="21"/>
  <c r="F903" i="21"/>
  <c r="E903" i="21"/>
  <c r="H889" i="21"/>
  <c r="G889" i="21"/>
  <c r="F889" i="21"/>
  <c r="E889" i="21"/>
  <c r="L885" i="21"/>
  <c r="N885" i="21" s="1"/>
  <c r="H885" i="21"/>
  <c r="G885" i="21"/>
  <c r="F885" i="21"/>
  <c r="E885" i="21"/>
  <c r="L884" i="21"/>
  <c r="N884" i="21" s="1"/>
  <c r="H884" i="21"/>
  <c r="G884" i="21"/>
  <c r="F884" i="21"/>
  <c r="E884" i="21"/>
  <c r="L883" i="21"/>
  <c r="N883" i="21" s="1"/>
  <c r="H883" i="21"/>
  <c r="G883" i="21"/>
  <c r="F883" i="21"/>
  <c r="E883" i="21"/>
  <c r="L882" i="21"/>
  <c r="N882" i="21" s="1"/>
  <c r="H882" i="21"/>
  <c r="G882" i="21"/>
  <c r="F882" i="21"/>
  <c r="E882" i="21"/>
  <c r="H881" i="21"/>
  <c r="G881" i="21"/>
  <c r="F881" i="21"/>
  <c r="E881" i="21"/>
  <c r="L880" i="21"/>
  <c r="N880" i="21" s="1"/>
  <c r="H880" i="21"/>
  <c r="G880" i="21"/>
  <c r="F880" i="21"/>
  <c r="E880" i="21"/>
  <c r="L879" i="21"/>
  <c r="N879" i="21" s="1"/>
  <c r="H879" i="21"/>
  <c r="G879" i="21"/>
  <c r="F879" i="21"/>
  <c r="E879" i="21"/>
  <c r="L878" i="21"/>
  <c r="N878" i="21" s="1"/>
  <c r="H878" i="21"/>
  <c r="G878" i="21"/>
  <c r="F878" i="21"/>
  <c r="E878" i="21"/>
  <c r="L877" i="21"/>
  <c r="N877" i="21" s="1"/>
  <c r="H877" i="21"/>
  <c r="G877" i="21"/>
  <c r="F877" i="21"/>
  <c r="E877" i="21"/>
  <c r="L876" i="21"/>
  <c r="N876" i="21" s="1"/>
  <c r="H876" i="21"/>
  <c r="G876" i="21"/>
  <c r="F876" i="21"/>
  <c r="E876" i="21"/>
  <c r="L874" i="21"/>
  <c r="N874" i="21" s="1"/>
  <c r="H874" i="21"/>
  <c r="G874" i="21"/>
  <c r="F874" i="21"/>
  <c r="E874" i="21"/>
  <c r="L873" i="21"/>
  <c r="N873" i="21" s="1"/>
  <c r="H873" i="21"/>
  <c r="G873" i="21"/>
  <c r="F873" i="21"/>
  <c r="E873" i="21"/>
  <c r="L861" i="21"/>
  <c r="N861" i="21" s="1"/>
  <c r="E861" i="21"/>
  <c r="L858" i="21"/>
  <c r="N858" i="21" s="1"/>
  <c r="L847" i="21"/>
  <c r="H847" i="21"/>
  <c r="G847" i="21"/>
  <c r="F847" i="21"/>
  <c r="E847" i="21"/>
  <c r="H844" i="21"/>
  <c r="H833" i="21"/>
  <c r="G833" i="21"/>
  <c r="F833" i="21"/>
  <c r="E833" i="21"/>
  <c r="L829" i="21"/>
  <c r="N829" i="21" s="1"/>
  <c r="H829" i="21"/>
  <c r="G829" i="21"/>
  <c r="F829" i="21"/>
  <c r="E829" i="21"/>
  <c r="L828" i="21"/>
  <c r="N828" i="21" s="1"/>
  <c r="H828" i="21"/>
  <c r="G828" i="21"/>
  <c r="F828" i="21"/>
  <c r="E828" i="21"/>
  <c r="L827" i="21"/>
  <c r="N827" i="21" s="1"/>
  <c r="H827" i="21"/>
  <c r="G827" i="21"/>
  <c r="F827" i="21"/>
  <c r="E827" i="21"/>
  <c r="L826" i="21"/>
  <c r="N826" i="21" s="1"/>
  <c r="H826" i="21"/>
  <c r="G826" i="21"/>
  <c r="F826" i="21"/>
  <c r="E826" i="21"/>
  <c r="H825" i="21"/>
  <c r="G825" i="21"/>
  <c r="F825" i="21"/>
  <c r="E825" i="21"/>
  <c r="L824" i="21"/>
  <c r="N824" i="21" s="1"/>
  <c r="H824" i="21"/>
  <c r="G824" i="21"/>
  <c r="F824" i="21"/>
  <c r="E824" i="21"/>
  <c r="L823" i="21"/>
  <c r="N823" i="21" s="1"/>
  <c r="H823" i="21"/>
  <c r="G823" i="21"/>
  <c r="F823" i="21"/>
  <c r="E823" i="21"/>
  <c r="L822" i="21"/>
  <c r="N822" i="21" s="1"/>
  <c r="H822" i="21"/>
  <c r="G822" i="21"/>
  <c r="F822" i="21"/>
  <c r="E822" i="21"/>
  <c r="L821" i="21"/>
  <c r="N821" i="21" s="1"/>
  <c r="H821" i="21"/>
  <c r="G821" i="21"/>
  <c r="F821" i="21"/>
  <c r="E821" i="21"/>
  <c r="L820" i="21"/>
  <c r="N820" i="21" s="1"/>
  <c r="H820" i="21"/>
  <c r="G820" i="21"/>
  <c r="F820" i="21"/>
  <c r="E820" i="21"/>
  <c r="L818" i="21"/>
  <c r="N818" i="21" s="1"/>
  <c r="H818" i="21"/>
  <c r="G818" i="21"/>
  <c r="F818" i="21"/>
  <c r="E818" i="21"/>
  <c r="L817" i="21"/>
  <c r="N817" i="21" s="1"/>
  <c r="H817" i="21"/>
  <c r="G817" i="21"/>
  <c r="F817" i="21"/>
  <c r="E817" i="21"/>
  <c r="L805" i="21"/>
  <c r="H805" i="21"/>
  <c r="G805" i="21"/>
  <c r="F805" i="21"/>
  <c r="E805" i="21"/>
  <c r="L791" i="21"/>
  <c r="H791" i="21"/>
  <c r="G791" i="21"/>
  <c r="F791" i="21"/>
  <c r="E791" i="21"/>
  <c r="H777" i="21"/>
  <c r="G777" i="21"/>
  <c r="F777" i="21"/>
  <c r="E777" i="21"/>
  <c r="L773" i="21"/>
  <c r="N773" i="21" s="1"/>
  <c r="H773" i="21"/>
  <c r="G773" i="21"/>
  <c r="F773" i="21"/>
  <c r="E773" i="21"/>
  <c r="L772" i="21"/>
  <c r="N772" i="21" s="1"/>
  <c r="H772" i="21"/>
  <c r="G772" i="21"/>
  <c r="F772" i="21"/>
  <c r="E772" i="21"/>
  <c r="L771" i="21"/>
  <c r="N771" i="21" s="1"/>
  <c r="H771" i="21"/>
  <c r="G771" i="21"/>
  <c r="F771" i="21"/>
  <c r="E771" i="21"/>
  <c r="L770" i="21"/>
  <c r="N770" i="21" s="1"/>
  <c r="H770" i="21"/>
  <c r="G770" i="21"/>
  <c r="F770" i="21"/>
  <c r="E770" i="21"/>
  <c r="H769" i="21"/>
  <c r="G769" i="21"/>
  <c r="F769" i="21"/>
  <c r="E769" i="21"/>
  <c r="L768" i="21"/>
  <c r="N768" i="21" s="1"/>
  <c r="H768" i="21"/>
  <c r="G768" i="21"/>
  <c r="F768" i="21"/>
  <c r="E768" i="21"/>
  <c r="L767" i="21"/>
  <c r="N767" i="21" s="1"/>
  <c r="H767" i="21"/>
  <c r="G767" i="21"/>
  <c r="F767" i="21"/>
  <c r="E767" i="21"/>
  <c r="L766" i="21"/>
  <c r="N766" i="21" s="1"/>
  <c r="H766" i="21"/>
  <c r="G766" i="21"/>
  <c r="F766" i="21"/>
  <c r="E766" i="21"/>
  <c r="L765" i="21"/>
  <c r="N765" i="21" s="1"/>
  <c r="H765" i="21"/>
  <c r="G765" i="21"/>
  <c r="F765" i="21"/>
  <c r="E765" i="21"/>
  <c r="L764" i="21"/>
  <c r="N764" i="21" s="1"/>
  <c r="H764" i="21"/>
  <c r="G764" i="21"/>
  <c r="F764" i="21"/>
  <c r="E764" i="21"/>
  <c r="L762" i="21"/>
  <c r="N762" i="21" s="1"/>
  <c r="H762" i="21"/>
  <c r="G762" i="21"/>
  <c r="F762" i="21"/>
  <c r="E762" i="21"/>
  <c r="L761" i="21"/>
  <c r="N761" i="21" s="1"/>
  <c r="H761" i="21"/>
  <c r="G761" i="21"/>
  <c r="F761" i="21"/>
  <c r="E761" i="21"/>
  <c r="L749" i="21"/>
  <c r="N749" i="21" s="1"/>
  <c r="H749" i="21"/>
  <c r="G749" i="21"/>
  <c r="F749" i="21"/>
  <c r="E749" i="21"/>
  <c r="L735" i="21"/>
  <c r="H735" i="21"/>
  <c r="G735" i="21"/>
  <c r="F735" i="21"/>
  <c r="E735" i="21"/>
  <c r="L731" i="21"/>
  <c r="N731" i="21" s="1"/>
  <c r="H731" i="21"/>
  <c r="G731" i="21"/>
  <c r="F731" i="21"/>
  <c r="E731" i="21"/>
  <c r="L730" i="21"/>
  <c r="N730" i="21" s="1"/>
  <c r="H730" i="21"/>
  <c r="G730" i="21"/>
  <c r="F730" i="21"/>
  <c r="E730" i="21"/>
  <c r="L729" i="21"/>
  <c r="N729" i="21" s="1"/>
  <c r="H729" i="21"/>
  <c r="G729" i="21"/>
  <c r="F729" i="21"/>
  <c r="E729" i="21"/>
  <c r="L728" i="21"/>
  <c r="N728" i="21" s="1"/>
  <c r="H728" i="21"/>
  <c r="G728" i="21"/>
  <c r="F728" i="21"/>
  <c r="E728" i="21"/>
  <c r="L727" i="21"/>
  <c r="N727" i="21" s="1"/>
  <c r="H727" i="21"/>
  <c r="G727" i="21"/>
  <c r="F727" i="21"/>
  <c r="E727" i="21"/>
  <c r="L726" i="21"/>
  <c r="N726" i="21" s="1"/>
  <c r="H726" i="21"/>
  <c r="G726" i="21"/>
  <c r="F726" i="21"/>
  <c r="E726" i="21"/>
  <c r="L725" i="21"/>
  <c r="N725" i="21" s="1"/>
  <c r="H725" i="21"/>
  <c r="G725" i="21"/>
  <c r="F725" i="21"/>
  <c r="E725" i="21"/>
  <c r="L724" i="21"/>
  <c r="N724" i="21" s="1"/>
  <c r="H724" i="21"/>
  <c r="G724" i="21"/>
  <c r="F724" i="21"/>
  <c r="E724" i="21"/>
  <c r="L723" i="21"/>
  <c r="N723" i="21" s="1"/>
  <c r="H723" i="21"/>
  <c r="G723" i="21"/>
  <c r="F723" i="21"/>
  <c r="E723" i="21"/>
  <c r="L722" i="21"/>
  <c r="N722" i="21" s="1"/>
  <c r="H722" i="21"/>
  <c r="G722" i="21"/>
  <c r="F722" i="21"/>
  <c r="E722" i="21"/>
  <c r="L720" i="21"/>
  <c r="N720" i="21" s="1"/>
  <c r="H720" i="21"/>
  <c r="G720" i="21"/>
  <c r="F720" i="21"/>
  <c r="E720" i="21"/>
  <c r="L719" i="21"/>
  <c r="N719" i="21" s="1"/>
  <c r="H719" i="21"/>
  <c r="G719" i="21"/>
  <c r="F719" i="21"/>
  <c r="E719" i="21"/>
  <c r="L707" i="21"/>
  <c r="N707" i="21" s="1"/>
  <c r="H707" i="21"/>
  <c r="G707" i="21"/>
  <c r="F707" i="21"/>
  <c r="E707" i="21"/>
  <c r="L693" i="21"/>
  <c r="N693" i="21" s="1"/>
  <c r="H693" i="21"/>
  <c r="G693" i="21"/>
  <c r="F693" i="21"/>
  <c r="E693" i="21"/>
  <c r="L679" i="21"/>
  <c r="H679" i="21"/>
  <c r="G679" i="21"/>
  <c r="F679" i="21"/>
  <c r="E679" i="21"/>
  <c r="L651" i="21"/>
  <c r="H651" i="21"/>
  <c r="G651" i="21"/>
  <c r="F651" i="21"/>
  <c r="E651" i="21"/>
  <c r="L623" i="21"/>
  <c r="H623" i="21"/>
  <c r="G623" i="21"/>
  <c r="F623" i="21"/>
  <c r="E623" i="21"/>
  <c r="L595" i="21"/>
  <c r="H595" i="21"/>
  <c r="H385" i="21" s="1"/>
  <c r="G595" i="21"/>
  <c r="G385" i="21" s="1"/>
  <c r="F595" i="21"/>
  <c r="F385" i="21" s="1"/>
  <c r="E595" i="21"/>
  <c r="E385" i="21" s="1"/>
  <c r="H353" i="21"/>
  <c r="F353" i="21"/>
  <c r="F352" i="21"/>
  <c r="G350" i="21"/>
  <c r="G347" i="21"/>
  <c r="G346" i="21"/>
  <c r="F345" i="21"/>
  <c r="G352" i="21"/>
  <c r="H349" i="21"/>
  <c r="G348" i="21"/>
  <c r="L371" i="21"/>
  <c r="N371" i="21" s="1"/>
  <c r="H371" i="21"/>
  <c r="F371" i="21"/>
  <c r="E371" i="21"/>
  <c r="H341" i="21"/>
  <c r="L357" i="21"/>
  <c r="N357" i="21" s="1"/>
  <c r="H357" i="21"/>
  <c r="G357" i="21"/>
  <c r="F357" i="21"/>
  <c r="E357" i="21"/>
  <c r="G351" i="21"/>
  <c r="H348" i="21"/>
  <c r="L329" i="21"/>
  <c r="H326" i="21"/>
  <c r="G326" i="21"/>
  <c r="F326" i="21"/>
  <c r="E326" i="21"/>
  <c r="L315" i="21"/>
  <c r="H315" i="21"/>
  <c r="G315" i="21"/>
  <c r="G312" i="21" s="1"/>
  <c r="F315" i="21"/>
  <c r="F312" i="21" s="1"/>
  <c r="E315" i="21"/>
  <c r="E312" i="21" s="1"/>
  <c r="H312" i="21"/>
  <c r="L301" i="21"/>
  <c r="H301" i="21"/>
  <c r="G301" i="21"/>
  <c r="G298" i="21" s="1"/>
  <c r="F301" i="21"/>
  <c r="F298" i="21" s="1"/>
  <c r="E301" i="21"/>
  <c r="E298" i="21" s="1"/>
  <c r="H298" i="21"/>
  <c r="L287" i="21"/>
  <c r="N287" i="21" s="1"/>
  <c r="H287" i="21"/>
  <c r="G287" i="21"/>
  <c r="F287" i="21"/>
  <c r="E287" i="21"/>
  <c r="H284" i="21"/>
  <c r="G284" i="21"/>
  <c r="F284" i="21"/>
  <c r="E284" i="21"/>
  <c r="L273" i="21"/>
  <c r="N273" i="21" s="1"/>
  <c r="H273" i="21"/>
  <c r="G273" i="21"/>
  <c r="F273" i="21"/>
  <c r="E273" i="21"/>
  <c r="L259" i="21"/>
  <c r="N259" i="21" s="1"/>
  <c r="H259" i="21"/>
  <c r="G259" i="21"/>
  <c r="F259" i="21"/>
  <c r="E259" i="21"/>
  <c r="L245" i="21"/>
  <c r="N245" i="21" s="1"/>
  <c r="H245" i="21"/>
  <c r="G245" i="21"/>
  <c r="F245" i="21"/>
  <c r="E245" i="21"/>
  <c r="L231" i="21"/>
  <c r="N231" i="21" s="1"/>
  <c r="H231" i="21"/>
  <c r="G231" i="21"/>
  <c r="F231" i="21"/>
  <c r="E231" i="21"/>
  <c r="L217" i="21"/>
  <c r="N217" i="21" s="1"/>
  <c r="H217" i="21"/>
  <c r="G217" i="21"/>
  <c r="F217" i="21"/>
  <c r="E217" i="21"/>
  <c r="L203" i="21"/>
  <c r="N203" i="21" s="1"/>
  <c r="H203" i="21"/>
  <c r="G203" i="21"/>
  <c r="F203" i="21"/>
  <c r="E203" i="21"/>
  <c r="L189" i="21"/>
  <c r="N189" i="21" s="1"/>
  <c r="H189" i="21"/>
  <c r="G189" i="21"/>
  <c r="F189" i="21"/>
  <c r="E189" i="21"/>
  <c r="L175" i="21"/>
  <c r="N175" i="21" s="1"/>
  <c r="H175" i="21"/>
  <c r="G175" i="21"/>
  <c r="F175" i="21"/>
  <c r="E175" i="21"/>
  <c r="L161" i="21"/>
  <c r="N161" i="21" s="1"/>
  <c r="H161" i="21"/>
  <c r="G161" i="21"/>
  <c r="F161" i="21"/>
  <c r="E161" i="21"/>
  <c r="L147" i="21"/>
  <c r="H147" i="21"/>
  <c r="G147" i="21"/>
  <c r="F147" i="21"/>
  <c r="E147" i="21"/>
  <c r="H133" i="21"/>
  <c r="H130" i="21" s="1"/>
  <c r="G133" i="21"/>
  <c r="F133" i="21"/>
  <c r="E133" i="21"/>
  <c r="H129" i="21"/>
  <c r="G129" i="21"/>
  <c r="F129" i="21"/>
  <c r="E129" i="21"/>
  <c r="H128" i="21"/>
  <c r="G128" i="21"/>
  <c r="F128" i="21"/>
  <c r="E128" i="21"/>
  <c r="H127" i="21"/>
  <c r="G127" i="21"/>
  <c r="F127" i="21"/>
  <c r="E127" i="21"/>
  <c r="H126" i="21"/>
  <c r="G126" i="21"/>
  <c r="F126" i="21"/>
  <c r="E126" i="21"/>
  <c r="H125" i="21"/>
  <c r="G125" i="21"/>
  <c r="F125" i="21"/>
  <c r="E125" i="21"/>
  <c r="H124" i="21"/>
  <c r="G124" i="21"/>
  <c r="F124" i="21"/>
  <c r="E124" i="21"/>
  <c r="H123" i="21"/>
  <c r="G123" i="21"/>
  <c r="F123" i="21"/>
  <c r="E123" i="21"/>
  <c r="H122" i="21"/>
  <c r="G122" i="21"/>
  <c r="F122" i="21"/>
  <c r="E122" i="21"/>
  <c r="H121" i="21"/>
  <c r="G121" i="21"/>
  <c r="F121" i="21"/>
  <c r="E121" i="21"/>
  <c r="H120" i="21"/>
  <c r="G120" i="21"/>
  <c r="F120" i="21"/>
  <c r="E120" i="21"/>
  <c r="H118" i="21"/>
  <c r="G118" i="21"/>
  <c r="F118" i="21"/>
  <c r="E118" i="21"/>
  <c r="H117" i="21"/>
  <c r="G117" i="21"/>
  <c r="F117" i="21"/>
  <c r="E117" i="21"/>
  <c r="H105" i="21"/>
  <c r="G105" i="21"/>
  <c r="F105" i="21"/>
  <c r="E105" i="21"/>
  <c r="E102" i="21" s="1"/>
  <c r="H102" i="21"/>
  <c r="G102" i="21"/>
  <c r="F102" i="21"/>
  <c r="H91" i="21"/>
  <c r="G91" i="21"/>
  <c r="F91" i="21"/>
  <c r="E91" i="21"/>
  <c r="L77" i="21"/>
  <c r="N77" i="21" s="1"/>
  <c r="H77" i="21"/>
  <c r="G77" i="21"/>
  <c r="F77" i="21"/>
  <c r="E77" i="21"/>
  <c r="H63" i="21"/>
  <c r="G63" i="21"/>
  <c r="G60" i="21" s="1"/>
  <c r="F63" i="21"/>
  <c r="F60" i="21" s="1"/>
  <c r="E63" i="21"/>
  <c r="E60" i="21" s="1"/>
  <c r="H60" i="21"/>
  <c r="H59" i="21"/>
  <c r="G59" i="21"/>
  <c r="F59" i="21"/>
  <c r="E59" i="21"/>
  <c r="H58" i="21"/>
  <c r="G58" i="21"/>
  <c r="F58" i="21"/>
  <c r="E58" i="21"/>
  <c r="H57" i="21"/>
  <c r="G57" i="21"/>
  <c r="F57" i="21"/>
  <c r="E57" i="21"/>
  <c r="H56" i="21"/>
  <c r="G56" i="21"/>
  <c r="F56" i="21"/>
  <c r="E56" i="21"/>
  <c r="H55" i="21"/>
  <c r="G55" i="21"/>
  <c r="F55" i="21"/>
  <c r="E55" i="21"/>
  <c r="H54" i="21"/>
  <c r="G54" i="21"/>
  <c r="F54" i="21"/>
  <c r="E54" i="21"/>
  <c r="H53" i="21"/>
  <c r="G53" i="21"/>
  <c r="F53" i="21"/>
  <c r="E53" i="21"/>
  <c r="H52" i="21"/>
  <c r="G52" i="21"/>
  <c r="F52" i="21"/>
  <c r="E52" i="21"/>
  <c r="H51" i="21"/>
  <c r="G51" i="21"/>
  <c r="F51" i="21"/>
  <c r="E51" i="21"/>
  <c r="H50" i="21"/>
  <c r="G50" i="21"/>
  <c r="F50" i="21"/>
  <c r="E50" i="21"/>
  <c r="F48" i="21"/>
  <c r="E48" i="21"/>
  <c r="F47" i="21"/>
  <c r="E47" i="21"/>
  <c r="H35" i="21"/>
  <c r="H32" i="21" s="1"/>
  <c r="G35" i="21"/>
  <c r="G32" i="21" s="1"/>
  <c r="F35" i="21"/>
  <c r="F32" i="21" s="1"/>
  <c r="E35" i="21"/>
  <c r="B34" i="21"/>
  <c r="L298" i="21" l="1"/>
  <c r="N298" i="21" s="1"/>
  <c r="N301" i="21"/>
  <c r="L312" i="21"/>
  <c r="N312" i="21" s="1"/>
  <c r="N315" i="21"/>
  <c r="L844" i="21"/>
  <c r="N844" i="21" s="1"/>
  <c r="N847" i="21"/>
  <c r="L900" i="21"/>
  <c r="N900" i="21" s="1"/>
  <c r="N903" i="21"/>
  <c r="L928" i="21"/>
  <c r="N928" i="21" s="1"/>
  <c r="N931" i="21"/>
  <c r="L942" i="21"/>
  <c r="N942" i="21" s="1"/>
  <c r="N945" i="21"/>
  <c r="L970" i="21"/>
  <c r="N970" i="21" s="1"/>
  <c r="N973" i="21"/>
  <c r="L957" i="21"/>
  <c r="N957" i="21" s="1"/>
  <c r="N1013" i="21"/>
  <c r="L958" i="21"/>
  <c r="N958" i="21" s="1"/>
  <c r="N1014" i="21"/>
  <c r="L960" i="21"/>
  <c r="N960" i="21" s="1"/>
  <c r="N1016" i="21"/>
  <c r="L962" i="21"/>
  <c r="N962" i="21" s="1"/>
  <c r="N1018" i="21"/>
  <c r="L964" i="21"/>
  <c r="N964" i="21" s="1"/>
  <c r="N1020" i="21"/>
  <c r="L967" i="21"/>
  <c r="N967" i="21" s="1"/>
  <c r="N1023" i="21"/>
  <c r="L969" i="21"/>
  <c r="N969" i="21" s="1"/>
  <c r="N1025" i="21"/>
  <c r="L1124" i="21"/>
  <c r="N1124" i="21" s="1"/>
  <c r="N1127" i="21"/>
  <c r="L326" i="21"/>
  <c r="N326" i="21" s="1"/>
  <c r="N329" i="21"/>
  <c r="L385" i="21"/>
  <c r="N385" i="21" s="1"/>
  <c r="N595" i="21"/>
  <c r="L620" i="21"/>
  <c r="N620" i="21" s="1"/>
  <c r="N623" i="21"/>
  <c r="L648" i="21"/>
  <c r="N648" i="21" s="1"/>
  <c r="N651" i="21"/>
  <c r="L676" i="21"/>
  <c r="N676" i="21" s="1"/>
  <c r="N679" i="21"/>
  <c r="L732" i="21"/>
  <c r="N732" i="21" s="1"/>
  <c r="N735" i="21"/>
  <c r="L788" i="21"/>
  <c r="N788" i="21" s="1"/>
  <c r="N791" i="21"/>
  <c r="L802" i="21"/>
  <c r="N802" i="21" s="1"/>
  <c r="N805" i="21"/>
  <c r="L961" i="21"/>
  <c r="N961" i="21" s="1"/>
  <c r="N1017" i="21"/>
  <c r="L963" i="21"/>
  <c r="N963" i="21" s="1"/>
  <c r="N1019" i="21"/>
  <c r="L966" i="21"/>
  <c r="N966" i="21" s="1"/>
  <c r="N1022" i="21"/>
  <c r="L968" i="21"/>
  <c r="N968" i="21" s="1"/>
  <c r="N1024" i="21"/>
  <c r="L1152" i="21"/>
  <c r="N1152" i="21" s="1"/>
  <c r="N1155" i="21"/>
  <c r="L1169" i="21"/>
  <c r="N1169" i="21" s="1"/>
  <c r="N1197" i="21"/>
  <c r="L1222" i="21"/>
  <c r="N1222" i="21" s="1"/>
  <c r="N1225" i="21"/>
  <c r="L1278" i="21"/>
  <c r="N1278" i="21" s="1"/>
  <c r="N1281" i="21"/>
  <c r="L1292" i="21"/>
  <c r="N1292" i="21" s="1"/>
  <c r="N1295" i="21"/>
  <c r="L119" i="21"/>
  <c r="N119" i="21" s="1"/>
  <c r="N147" i="21"/>
  <c r="M349" i="21"/>
  <c r="K349" i="21"/>
  <c r="M342" i="21"/>
  <c r="K342" i="21"/>
  <c r="I382" i="21"/>
  <c r="K382" i="21" s="1"/>
  <c r="K592" i="21"/>
  <c r="I1250" i="21"/>
  <c r="K1250" i="21" s="1"/>
  <c r="K1264" i="21"/>
  <c r="I1082" i="21"/>
  <c r="K1082" i="21" s="1"/>
  <c r="K1096" i="21"/>
  <c r="I607" i="21"/>
  <c r="K607" i="21" s="1"/>
  <c r="K957" i="21"/>
  <c r="M30" i="21"/>
  <c r="K30" i="21"/>
  <c r="M26" i="21"/>
  <c r="K26" i="21"/>
  <c r="M24" i="21"/>
  <c r="K24" i="21"/>
  <c r="M22" i="21"/>
  <c r="K22" i="21"/>
  <c r="M31" i="21"/>
  <c r="K31" i="21"/>
  <c r="M29" i="21"/>
  <c r="K29" i="21"/>
  <c r="M27" i="21"/>
  <c r="K27" i="21"/>
  <c r="M25" i="21"/>
  <c r="K25" i="21"/>
  <c r="M23" i="21"/>
  <c r="K23" i="21"/>
  <c r="I718" i="21"/>
  <c r="K718" i="21" s="1"/>
  <c r="I760" i="21"/>
  <c r="K760" i="21" s="1"/>
  <c r="I816" i="21"/>
  <c r="L1194" i="21"/>
  <c r="B48" i="21"/>
  <c r="B35" i="21"/>
  <c r="B47" i="21"/>
  <c r="B33" i="21"/>
  <c r="L284" i="21"/>
  <c r="M20" i="21"/>
  <c r="B1251" i="21"/>
  <c r="B1252" i="21"/>
  <c r="B1083" i="21"/>
  <c r="B1084" i="21"/>
  <c r="M1013" i="21"/>
  <c r="M1014" i="21"/>
  <c r="L607" i="21"/>
  <c r="L608" i="21"/>
  <c r="I608" i="21"/>
  <c r="M873" i="21"/>
  <c r="B873" i="21" s="1"/>
  <c r="M874" i="21"/>
  <c r="B874" i="21" s="1"/>
  <c r="M817" i="21"/>
  <c r="B817" i="21" s="1"/>
  <c r="M818" i="21"/>
  <c r="B818" i="21" s="1"/>
  <c r="M761" i="21"/>
  <c r="B761" i="21" s="1"/>
  <c r="M762" i="21"/>
  <c r="B762" i="21" s="1"/>
  <c r="M719" i="21"/>
  <c r="B719" i="21" s="1"/>
  <c r="M720" i="21"/>
  <c r="B720" i="21" s="1"/>
  <c r="M341" i="21"/>
  <c r="B118" i="21"/>
  <c r="B117" i="21"/>
  <c r="G1306" i="21"/>
  <c r="M1309" i="21"/>
  <c r="B1309" i="21" s="1"/>
  <c r="L1306" i="21"/>
  <c r="F1306" i="21"/>
  <c r="H1306" i="21"/>
  <c r="M1292" i="21"/>
  <c r="F1292" i="21"/>
  <c r="H1292" i="21"/>
  <c r="G1292" i="21"/>
  <c r="M1295" i="21"/>
  <c r="B1295" i="21" s="1"/>
  <c r="G1278" i="21"/>
  <c r="M1281" i="21"/>
  <c r="B1281" i="21" s="1"/>
  <c r="M1278" i="21"/>
  <c r="M1264" i="21"/>
  <c r="E1264" i="21"/>
  <c r="L1253" i="21"/>
  <c r="N1253" i="21" s="1"/>
  <c r="M1267" i="21"/>
  <c r="B1267" i="21" s="1"/>
  <c r="B1239" i="21"/>
  <c r="G1236" i="21"/>
  <c r="F1236" i="21"/>
  <c r="M1236" i="21"/>
  <c r="G1222" i="21"/>
  <c r="M1225" i="21"/>
  <c r="B1225" i="21" s="1"/>
  <c r="M1222" i="21"/>
  <c r="F1222" i="21"/>
  <c r="H1222" i="21"/>
  <c r="F1208" i="21"/>
  <c r="H1208" i="21"/>
  <c r="G1208" i="21"/>
  <c r="M1211" i="21"/>
  <c r="B1211" i="21" s="1"/>
  <c r="F1194" i="21"/>
  <c r="H1194" i="21"/>
  <c r="H1166" i="21" s="1"/>
  <c r="M1197" i="21"/>
  <c r="I1166" i="21"/>
  <c r="K1166" i="21" s="1"/>
  <c r="G1180" i="21"/>
  <c r="B1183" i="21"/>
  <c r="G1152" i="21"/>
  <c r="M1155" i="21"/>
  <c r="B1155" i="21" s="1"/>
  <c r="M1152" i="21"/>
  <c r="F1152" i="21"/>
  <c r="H1152" i="21"/>
  <c r="F1138" i="21"/>
  <c r="G1138" i="21"/>
  <c r="M1141" i="21"/>
  <c r="B1141" i="21" s="1"/>
  <c r="G1124" i="21"/>
  <c r="M1127" i="21"/>
  <c r="B1127" i="21" s="1"/>
  <c r="M1124" i="21"/>
  <c r="F1124" i="21"/>
  <c r="H1124" i="21"/>
  <c r="B1113" i="21"/>
  <c r="G1110" i="21"/>
  <c r="F1110" i="21"/>
  <c r="B1092" i="21"/>
  <c r="B1093" i="21"/>
  <c r="B1094" i="21"/>
  <c r="B1095" i="21"/>
  <c r="G1096" i="21"/>
  <c r="G1082" i="21" s="1"/>
  <c r="B1086" i="21"/>
  <c r="B1087" i="21"/>
  <c r="B1088" i="21"/>
  <c r="B1089" i="21"/>
  <c r="B1090" i="21"/>
  <c r="F1096" i="21"/>
  <c r="H1096" i="21"/>
  <c r="F1068" i="21"/>
  <c r="H1068" i="21"/>
  <c r="G1068" i="21"/>
  <c r="M1071" i="21"/>
  <c r="B1071" i="21" s="1"/>
  <c r="F1054" i="21"/>
  <c r="H1054" i="21"/>
  <c r="G1054" i="21"/>
  <c r="M1057" i="21"/>
  <c r="B1057" i="21" s="1"/>
  <c r="M1043" i="21"/>
  <c r="B1043" i="21" s="1"/>
  <c r="M1016" i="21"/>
  <c r="E961" i="21"/>
  <c r="G961" i="21"/>
  <c r="G611" i="21" s="1"/>
  <c r="M1017" i="21"/>
  <c r="M1018" i="21"/>
  <c r="G963" i="21"/>
  <c r="G613" i="21" s="1"/>
  <c r="M1019" i="21"/>
  <c r="M1020" i="21"/>
  <c r="E965" i="21"/>
  <c r="B1021" i="21"/>
  <c r="F967" i="21"/>
  <c r="F617" i="21" s="1"/>
  <c r="F968" i="21"/>
  <c r="F618" i="21" s="1"/>
  <c r="H968" i="21"/>
  <c r="H618" i="21" s="1"/>
  <c r="F1026" i="21"/>
  <c r="H1026" i="21"/>
  <c r="G965" i="21"/>
  <c r="G615" i="21" s="1"/>
  <c r="F960" i="21"/>
  <c r="F610" i="21" s="1"/>
  <c r="H960" i="21"/>
  <c r="H610" i="21" s="1"/>
  <c r="H962" i="21"/>
  <c r="H612" i="21" s="1"/>
  <c r="F964" i="21"/>
  <c r="F614" i="21" s="1"/>
  <c r="H964" i="21"/>
  <c r="H614" i="21" s="1"/>
  <c r="M1022" i="21"/>
  <c r="G967" i="21"/>
  <c r="G617" i="21" s="1"/>
  <c r="M1023" i="21"/>
  <c r="G968" i="21"/>
  <c r="G618" i="21" s="1"/>
  <c r="M1024" i="21"/>
  <c r="G969" i="21"/>
  <c r="G619" i="21" s="1"/>
  <c r="M1025" i="21"/>
  <c r="B1029" i="21"/>
  <c r="G1026" i="21"/>
  <c r="I616" i="21"/>
  <c r="K616" i="21" s="1"/>
  <c r="I1012" i="21"/>
  <c r="K1012" i="21" s="1"/>
  <c r="F998" i="21"/>
  <c r="H998" i="21"/>
  <c r="G998" i="21"/>
  <c r="M1001" i="21"/>
  <c r="B1001" i="21" s="1"/>
  <c r="G984" i="21"/>
  <c r="M987" i="21"/>
  <c r="B987" i="21" s="1"/>
  <c r="L984" i="21"/>
  <c r="N984" i="21" s="1"/>
  <c r="F984" i="21"/>
  <c r="H984" i="21"/>
  <c r="I611" i="21"/>
  <c r="I618" i="21"/>
  <c r="K618" i="21" s="1"/>
  <c r="M970" i="21"/>
  <c r="F970" i="21"/>
  <c r="H970" i="21"/>
  <c r="I617" i="21"/>
  <c r="G970" i="21"/>
  <c r="M973" i="21"/>
  <c r="M942" i="21"/>
  <c r="F942" i="21"/>
  <c r="H942" i="21"/>
  <c r="G942" i="21"/>
  <c r="M945" i="21"/>
  <c r="B945" i="21" s="1"/>
  <c r="G928" i="21"/>
  <c r="M931" i="21"/>
  <c r="B931" i="21" s="1"/>
  <c r="M928" i="21"/>
  <c r="F928" i="21"/>
  <c r="H928" i="21"/>
  <c r="M914" i="21"/>
  <c r="E914" i="21"/>
  <c r="M917" i="21"/>
  <c r="B917" i="21" s="1"/>
  <c r="F900" i="21"/>
  <c r="H900" i="21"/>
  <c r="G900" i="21"/>
  <c r="M903" i="21"/>
  <c r="M876" i="21"/>
  <c r="B876" i="21" s="1"/>
  <c r="M877" i="21"/>
  <c r="B877" i="21" s="1"/>
  <c r="M878" i="21"/>
  <c r="B878" i="21" s="1"/>
  <c r="M879" i="21"/>
  <c r="B879" i="21" s="1"/>
  <c r="M880" i="21"/>
  <c r="B880" i="21" s="1"/>
  <c r="M882" i="21"/>
  <c r="B882" i="21" s="1"/>
  <c r="M883" i="21"/>
  <c r="B883" i="21" s="1"/>
  <c r="M884" i="21"/>
  <c r="B884" i="21" s="1"/>
  <c r="M885" i="21"/>
  <c r="B885" i="21" s="1"/>
  <c r="G886" i="21"/>
  <c r="M858" i="21"/>
  <c r="M861" i="21"/>
  <c r="B861" i="21" s="1"/>
  <c r="G844" i="21"/>
  <c r="M847" i="21"/>
  <c r="M826" i="21"/>
  <c r="B826" i="21" s="1"/>
  <c r="M827" i="21"/>
  <c r="B827" i="21" s="1"/>
  <c r="M828" i="21"/>
  <c r="B828" i="21" s="1"/>
  <c r="M829" i="21"/>
  <c r="B829" i="21" s="1"/>
  <c r="G830" i="21"/>
  <c r="M820" i="21"/>
  <c r="B820" i="21" s="1"/>
  <c r="M821" i="21"/>
  <c r="B821" i="21" s="1"/>
  <c r="M822" i="21"/>
  <c r="B822" i="21" s="1"/>
  <c r="M823" i="21"/>
  <c r="B823" i="21" s="1"/>
  <c r="M824" i="21"/>
  <c r="B824" i="21" s="1"/>
  <c r="F830" i="21"/>
  <c r="M802" i="21"/>
  <c r="F802" i="21"/>
  <c r="H802" i="21"/>
  <c r="G802" i="21"/>
  <c r="M805" i="21"/>
  <c r="B805" i="21" s="1"/>
  <c r="G788" i="21"/>
  <c r="M791" i="21"/>
  <c r="B791" i="21" s="1"/>
  <c r="M788" i="21"/>
  <c r="F788" i="21"/>
  <c r="H788" i="21"/>
  <c r="M770" i="21"/>
  <c r="B770" i="21" s="1"/>
  <c r="M771" i="21"/>
  <c r="B771" i="21" s="1"/>
  <c r="M772" i="21"/>
  <c r="B772" i="21" s="1"/>
  <c r="M773" i="21"/>
  <c r="B773" i="21" s="1"/>
  <c r="M764" i="21"/>
  <c r="B764" i="21" s="1"/>
  <c r="M765" i="21"/>
  <c r="B765" i="21" s="1"/>
  <c r="M766" i="21"/>
  <c r="B766" i="21" s="1"/>
  <c r="M767" i="21"/>
  <c r="B767" i="21" s="1"/>
  <c r="M768" i="21"/>
  <c r="B768" i="21" s="1"/>
  <c r="F774" i="21"/>
  <c r="H774" i="21"/>
  <c r="G746" i="21"/>
  <c r="M749" i="21"/>
  <c r="B749" i="21" s="1"/>
  <c r="L746" i="21"/>
  <c r="N746" i="21" s="1"/>
  <c r="F746" i="21"/>
  <c r="H746" i="21"/>
  <c r="G732" i="21"/>
  <c r="M735" i="21"/>
  <c r="B735" i="21" s="1"/>
  <c r="M722" i="21"/>
  <c r="B722" i="21" s="1"/>
  <c r="M723" i="21"/>
  <c r="B723" i="21" s="1"/>
  <c r="M724" i="21"/>
  <c r="B724" i="21" s="1"/>
  <c r="M725" i="21"/>
  <c r="B725" i="21" s="1"/>
  <c r="M726" i="21"/>
  <c r="B726" i="21" s="1"/>
  <c r="M727" i="21"/>
  <c r="B727" i="21" s="1"/>
  <c r="M728" i="21"/>
  <c r="B728" i="21" s="1"/>
  <c r="M729" i="21"/>
  <c r="B729" i="21" s="1"/>
  <c r="M730" i="21"/>
  <c r="B730" i="21" s="1"/>
  <c r="M731" i="21"/>
  <c r="B731" i="21" s="1"/>
  <c r="M732" i="21"/>
  <c r="F732" i="21"/>
  <c r="G704" i="21"/>
  <c r="M707" i="21"/>
  <c r="B707" i="21" s="1"/>
  <c r="L704" i="21"/>
  <c r="N704" i="21" s="1"/>
  <c r="F704" i="21"/>
  <c r="H704" i="21"/>
  <c r="G690" i="21"/>
  <c r="M693" i="21"/>
  <c r="B693" i="21" s="1"/>
  <c r="L690" i="21"/>
  <c r="N690" i="21" s="1"/>
  <c r="F690" i="21"/>
  <c r="H690" i="21"/>
  <c r="F676" i="21"/>
  <c r="M676" i="21"/>
  <c r="H676" i="21"/>
  <c r="G676" i="21"/>
  <c r="M679" i="21"/>
  <c r="B679" i="21" s="1"/>
  <c r="G648" i="21"/>
  <c r="M651" i="21"/>
  <c r="B651" i="21" s="1"/>
  <c r="M648" i="21"/>
  <c r="M620" i="21"/>
  <c r="F620" i="21"/>
  <c r="H620" i="21"/>
  <c r="G620" i="21"/>
  <c r="M623" i="21"/>
  <c r="B623" i="21" s="1"/>
  <c r="M595" i="21"/>
  <c r="L592" i="21"/>
  <c r="M344" i="21"/>
  <c r="F368" i="21"/>
  <c r="L368" i="21"/>
  <c r="N368" i="21" s="1"/>
  <c r="M371" i="21"/>
  <c r="M347" i="21"/>
  <c r="M345" i="21"/>
  <c r="E368" i="21"/>
  <c r="H368" i="21"/>
  <c r="M348" i="21"/>
  <c r="M346" i="21"/>
  <c r="G354" i="21"/>
  <c r="M357" i="21"/>
  <c r="B357" i="21" s="1"/>
  <c r="M353" i="21"/>
  <c r="M351" i="21"/>
  <c r="F354" i="21"/>
  <c r="H354" i="21"/>
  <c r="M352" i="21"/>
  <c r="M350" i="21"/>
  <c r="M326" i="21"/>
  <c r="B326" i="21" s="1"/>
  <c r="M329" i="21"/>
  <c r="B329" i="21" s="1"/>
  <c r="M312" i="21"/>
  <c r="B312" i="21" s="1"/>
  <c r="M315" i="21"/>
  <c r="B315" i="21" s="1"/>
  <c r="M298" i="21"/>
  <c r="B298" i="21" s="1"/>
  <c r="M301" i="21"/>
  <c r="B301" i="21" s="1"/>
  <c r="M287" i="21"/>
  <c r="B287" i="21" s="1"/>
  <c r="E270" i="21"/>
  <c r="G270" i="21"/>
  <c r="M273" i="21"/>
  <c r="B273" i="21" s="1"/>
  <c r="F270" i="21"/>
  <c r="H270" i="21"/>
  <c r="E256" i="21"/>
  <c r="G256" i="21"/>
  <c r="M259" i="21"/>
  <c r="B259" i="21" s="1"/>
  <c r="F256" i="21"/>
  <c r="H256" i="21"/>
  <c r="G242" i="21"/>
  <c r="M245" i="21"/>
  <c r="B245" i="21" s="1"/>
  <c r="F242" i="21"/>
  <c r="H242" i="21"/>
  <c r="E228" i="21"/>
  <c r="G228" i="21"/>
  <c r="M231" i="21"/>
  <c r="B231" i="21" s="1"/>
  <c r="F228" i="21"/>
  <c r="H228" i="21"/>
  <c r="G214" i="21"/>
  <c r="M217" i="21"/>
  <c r="B217" i="21" s="1"/>
  <c r="F214" i="21"/>
  <c r="H214" i="21"/>
  <c r="E200" i="21"/>
  <c r="G200" i="21"/>
  <c r="M203" i="21"/>
  <c r="B203" i="21" s="1"/>
  <c r="F200" i="21"/>
  <c r="H200" i="21"/>
  <c r="F186" i="21"/>
  <c r="H186" i="21"/>
  <c r="G186" i="21"/>
  <c r="M189" i="21"/>
  <c r="B189" i="21" s="1"/>
  <c r="E172" i="21"/>
  <c r="G172" i="21"/>
  <c r="M175" i="21"/>
  <c r="B175" i="21" s="1"/>
  <c r="F172" i="21"/>
  <c r="H172" i="21"/>
  <c r="E158" i="21"/>
  <c r="G158" i="21"/>
  <c r="M161" i="21"/>
  <c r="B161" i="21" s="1"/>
  <c r="F158" i="21"/>
  <c r="H158" i="21"/>
  <c r="E144" i="21"/>
  <c r="G144" i="21"/>
  <c r="M119" i="21"/>
  <c r="M147" i="21"/>
  <c r="B147" i="21" s="1"/>
  <c r="F144" i="21"/>
  <c r="H144" i="21"/>
  <c r="B121" i="21"/>
  <c r="B123" i="21"/>
  <c r="B125" i="21"/>
  <c r="B127" i="21"/>
  <c r="B129" i="21"/>
  <c r="B133" i="21"/>
  <c r="B120" i="21"/>
  <c r="B122" i="21"/>
  <c r="B124" i="21"/>
  <c r="B126" i="21"/>
  <c r="B128" i="21"/>
  <c r="F130" i="21"/>
  <c r="B102" i="21"/>
  <c r="B105" i="21"/>
  <c r="G88" i="21"/>
  <c r="F88" i="21"/>
  <c r="H88" i="21"/>
  <c r="E74" i="21"/>
  <c r="G74" i="21"/>
  <c r="G46" i="21" s="1"/>
  <c r="L49" i="21"/>
  <c r="M77" i="21"/>
  <c r="B77" i="21" s="1"/>
  <c r="F74" i="21"/>
  <c r="F46" i="21" s="1"/>
  <c r="H74" i="21"/>
  <c r="B50" i="21"/>
  <c r="B52" i="21"/>
  <c r="B54" i="21"/>
  <c r="B56" i="21"/>
  <c r="B58" i="21"/>
  <c r="B60" i="21"/>
  <c r="B63" i="21"/>
  <c r="B51" i="21"/>
  <c r="B53" i="21"/>
  <c r="B55" i="21"/>
  <c r="B57" i="21"/>
  <c r="B59" i="21"/>
  <c r="I14" i="21"/>
  <c r="K14" i="21" s="1"/>
  <c r="M28" i="21"/>
  <c r="I614" i="21"/>
  <c r="K614" i="21" s="1"/>
  <c r="I613" i="21"/>
  <c r="I610" i="21"/>
  <c r="K610" i="21" s="1"/>
  <c r="I612" i="21"/>
  <c r="K612" i="21" s="1"/>
  <c r="I615" i="21"/>
  <c r="K615" i="21" s="1"/>
  <c r="I17" i="21"/>
  <c r="K17" i="21" s="1"/>
  <c r="G960" i="21"/>
  <c r="G610" i="21" s="1"/>
  <c r="H592" i="21"/>
  <c r="H382" i="21" s="1"/>
  <c r="I637" i="21"/>
  <c r="K637" i="21" s="1"/>
  <c r="G592" i="21"/>
  <c r="G382" i="21" s="1"/>
  <c r="H763" i="21"/>
  <c r="E960" i="21"/>
  <c r="F963" i="21"/>
  <c r="F613" i="21" s="1"/>
  <c r="H963" i="21"/>
  <c r="G964" i="21"/>
  <c r="F965" i="21"/>
  <c r="F615" i="21" s="1"/>
  <c r="H965" i="21"/>
  <c r="G1253" i="21"/>
  <c r="I16" i="21"/>
  <c r="K16" i="21" s="1"/>
  <c r="G119" i="21"/>
  <c r="H19" i="21"/>
  <c r="F23" i="21"/>
  <c r="H23" i="21"/>
  <c r="G24" i="21"/>
  <c r="E28" i="21"/>
  <c r="F31" i="21"/>
  <c r="H31" i="21"/>
  <c r="G19" i="21"/>
  <c r="G23" i="21"/>
  <c r="H24" i="21"/>
  <c r="H20" i="21"/>
  <c r="F22" i="21"/>
  <c r="H22" i="21"/>
  <c r="F24" i="21"/>
  <c r="F30" i="21"/>
  <c r="G31" i="21"/>
  <c r="G344" i="21"/>
  <c r="G371" i="21"/>
  <c r="B371" i="21" s="1"/>
  <c r="E966" i="21"/>
  <c r="H967" i="21"/>
  <c r="E968" i="21"/>
  <c r="H342" i="21"/>
  <c r="F344" i="21"/>
  <c r="F957" i="21"/>
  <c r="F958" i="21"/>
  <c r="F49" i="21"/>
  <c r="F20" i="21"/>
  <c r="H344" i="21"/>
  <c r="H957" i="21"/>
  <c r="H958" i="21"/>
  <c r="G966" i="21"/>
  <c r="G616" i="21" s="1"/>
  <c r="H1169" i="21"/>
  <c r="E242" i="21"/>
  <c r="E350" i="21"/>
  <c r="E858" i="21"/>
  <c r="E998" i="21"/>
  <c r="E964" i="21"/>
  <c r="E967" i="21"/>
  <c r="E1026" i="21"/>
  <c r="E1054" i="21"/>
  <c r="E957" i="21"/>
  <c r="G957" i="21"/>
  <c r="E958" i="21"/>
  <c r="G958" i="21"/>
  <c r="E32" i="21"/>
  <c r="B32" i="21" s="1"/>
  <c r="E23" i="21"/>
  <c r="E29" i="21"/>
  <c r="E24" i="21"/>
  <c r="F25" i="21"/>
  <c r="H25" i="21"/>
  <c r="G26" i="21"/>
  <c r="F27" i="21"/>
  <c r="H27" i="21"/>
  <c r="G28" i="21"/>
  <c r="F29" i="21"/>
  <c r="H29" i="21"/>
  <c r="E30" i="21"/>
  <c r="G30" i="21"/>
  <c r="E31" i="21"/>
  <c r="H49" i="21"/>
  <c r="E88" i="21"/>
  <c r="G25" i="21"/>
  <c r="H26" i="21"/>
  <c r="G29" i="21"/>
  <c r="H30" i="21"/>
  <c r="E186" i="21"/>
  <c r="E214" i="21"/>
  <c r="E346" i="21"/>
  <c r="E354" i="21"/>
  <c r="F341" i="21"/>
  <c r="F342" i="21"/>
  <c r="E345" i="21"/>
  <c r="G345" i="21"/>
  <c r="F346" i="21"/>
  <c r="H346" i="21"/>
  <c r="E347" i="21"/>
  <c r="F348" i="21"/>
  <c r="E351" i="21"/>
  <c r="H352" i="21"/>
  <c r="H345" i="21"/>
  <c r="E721" i="21"/>
  <c r="L889" i="21"/>
  <c r="E963" i="21"/>
  <c r="E1040" i="21"/>
  <c r="E1068" i="21"/>
  <c r="E1085" i="21"/>
  <c r="I343" i="21"/>
  <c r="K343" i="21" s="1"/>
  <c r="I959" i="21"/>
  <c r="K959" i="21" s="1"/>
  <c r="F592" i="21"/>
  <c r="F382" i="21" s="1"/>
  <c r="G22" i="21"/>
  <c r="E25" i="21"/>
  <c r="F26" i="21"/>
  <c r="E27" i="21"/>
  <c r="G27" i="21"/>
  <c r="F28" i="21"/>
  <c r="H28" i="21"/>
  <c r="H119" i="21"/>
  <c r="E130" i="21"/>
  <c r="G130" i="21"/>
  <c r="F347" i="21"/>
  <c r="H347" i="21"/>
  <c r="F349" i="21"/>
  <c r="F351" i="21"/>
  <c r="H351" i="21"/>
  <c r="E341" i="21"/>
  <c r="G341" i="21"/>
  <c r="H830" i="21"/>
  <c r="H819" i="21"/>
  <c r="G875" i="21"/>
  <c r="G1040" i="21"/>
  <c r="G1015" i="21"/>
  <c r="F1180" i="21"/>
  <c r="F1169" i="21"/>
  <c r="L1180" i="21"/>
  <c r="N1180" i="21" s="1"/>
  <c r="E875" i="21"/>
  <c r="F969" i="21"/>
  <c r="H969" i="21"/>
  <c r="F961" i="21"/>
  <c r="H961" i="21"/>
  <c r="G962" i="21"/>
  <c r="E352" i="21"/>
  <c r="E342" i="21"/>
  <c r="G342" i="21"/>
  <c r="L881" i="21"/>
  <c r="N881" i="21" s="1"/>
  <c r="E1015" i="21"/>
  <c r="F1085" i="21"/>
  <c r="E1253" i="21"/>
  <c r="F119" i="21"/>
  <c r="E344" i="21"/>
  <c r="E348" i="21"/>
  <c r="L617" i="21"/>
  <c r="G721" i="21"/>
  <c r="F763" i="21"/>
  <c r="E819" i="21"/>
  <c r="F875" i="21"/>
  <c r="F966" i="21"/>
  <c r="H966" i="21"/>
  <c r="E1169" i="21"/>
  <c r="F1253" i="21"/>
  <c r="H1253" i="21"/>
  <c r="E22" i="21"/>
  <c r="E26" i="21"/>
  <c r="E19" i="21"/>
  <c r="E20" i="21"/>
  <c r="G20" i="21"/>
  <c r="G49" i="21"/>
  <c r="H46" i="21"/>
  <c r="G349" i="21"/>
  <c r="F350" i="21"/>
  <c r="H350" i="21"/>
  <c r="G353" i="21"/>
  <c r="F648" i="21"/>
  <c r="H648" i="21"/>
  <c r="F721" i="21"/>
  <c r="H732" i="21"/>
  <c r="H721" i="21"/>
  <c r="L721" i="21"/>
  <c r="N721" i="21" s="1"/>
  <c r="F844" i="21"/>
  <c r="F819" i="21"/>
  <c r="F886" i="21"/>
  <c r="E962" i="21"/>
  <c r="H1085" i="21"/>
  <c r="H1110" i="21"/>
  <c r="L1110" i="21"/>
  <c r="N1110" i="21" s="1"/>
  <c r="E763" i="21"/>
  <c r="G774" i="21"/>
  <c r="G763" i="21"/>
  <c r="H886" i="21"/>
  <c r="H875" i="21"/>
  <c r="G1194" i="21"/>
  <c r="G1169" i="21"/>
  <c r="L1208" i="21"/>
  <c r="N1208" i="21" s="1"/>
  <c r="H1278" i="21"/>
  <c r="F1040" i="21"/>
  <c r="F1015" i="21"/>
  <c r="H1040" i="21"/>
  <c r="H1015" i="21"/>
  <c r="L1015" i="21"/>
  <c r="N1015" i="21" s="1"/>
  <c r="L1138" i="21"/>
  <c r="N1138" i="21" s="1"/>
  <c r="F1278" i="21"/>
  <c r="F19" i="21"/>
  <c r="E49" i="21"/>
  <c r="L74" i="21"/>
  <c r="N74" i="21" s="1"/>
  <c r="E119" i="21"/>
  <c r="L144" i="21"/>
  <c r="N144" i="21" s="1"/>
  <c r="L158" i="21"/>
  <c r="N158" i="21" s="1"/>
  <c r="L172" i="21"/>
  <c r="N172" i="21" s="1"/>
  <c r="L186" i="21"/>
  <c r="N186" i="21" s="1"/>
  <c r="L200" i="21"/>
  <c r="N200" i="21" s="1"/>
  <c r="L214" i="21"/>
  <c r="N214" i="21" s="1"/>
  <c r="L228" i="21"/>
  <c r="N228" i="21" s="1"/>
  <c r="L242" i="21"/>
  <c r="N242" i="21" s="1"/>
  <c r="L256" i="21"/>
  <c r="N256" i="21" s="1"/>
  <c r="L270" i="21"/>
  <c r="N270" i="21" s="1"/>
  <c r="E349" i="21"/>
  <c r="E353" i="21"/>
  <c r="L354" i="21"/>
  <c r="E592" i="21"/>
  <c r="E382" i="21" s="1"/>
  <c r="E620" i="21"/>
  <c r="E648" i="21"/>
  <c r="E676" i="21"/>
  <c r="E690" i="21"/>
  <c r="E704" i="21"/>
  <c r="E732" i="21"/>
  <c r="E746" i="21"/>
  <c r="E774" i="21"/>
  <c r="E788" i="21"/>
  <c r="E802" i="21"/>
  <c r="G819" i="21"/>
  <c r="E830" i="21"/>
  <c r="E844" i="21"/>
  <c r="L998" i="21"/>
  <c r="N998" i="21" s="1"/>
  <c r="L1026" i="21"/>
  <c r="N1026" i="21" s="1"/>
  <c r="L1054" i="21"/>
  <c r="N1054" i="21" s="1"/>
  <c r="E886" i="21"/>
  <c r="E900" i="21"/>
  <c r="E928" i="21"/>
  <c r="E942" i="21"/>
  <c r="E970" i="21"/>
  <c r="E984" i="21"/>
  <c r="L1040" i="21"/>
  <c r="N1040" i="21" s="1"/>
  <c r="L1068" i="21"/>
  <c r="N1068" i="21" s="1"/>
  <c r="G1085" i="21"/>
  <c r="E1180" i="21"/>
  <c r="E1096" i="21"/>
  <c r="E1110" i="21"/>
  <c r="E1124" i="21"/>
  <c r="E1138" i="21"/>
  <c r="E1152" i="21"/>
  <c r="E1194" i="21"/>
  <c r="E1208" i="21"/>
  <c r="E1222" i="21"/>
  <c r="E1236" i="21"/>
  <c r="E1278" i="21"/>
  <c r="E1292" i="21"/>
  <c r="E1306" i="21"/>
  <c r="I10" i="21" l="1"/>
  <c r="K10" i="21" s="1"/>
  <c r="L15" i="21"/>
  <c r="N15" i="21" s="1"/>
  <c r="N617" i="21"/>
  <c r="L886" i="21"/>
  <c r="N886" i="21" s="1"/>
  <c r="N889" i="21"/>
  <c r="L382" i="21"/>
  <c r="N382" i="21" s="1"/>
  <c r="N592" i="21"/>
  <c r="L1250" i="21"/>
  <c r="N1250" i="21" s="1"/>
  <c r="N1306" i="21"/>
  <c r="L5" i="21"/>
  <c r="N5" i="21" s="1"/>
  <c r="N607" i="21"/>
  <c r="M284" i="21"/>
  <c r="B284" i="21" s="1"/>
  <c r="N284" i="21"/>
  <c r="I5" i="21"/>
  <c r="K5" i="21" s="1"/>
  <c r="M1194" i="21"/>
  <c r="N1194" i="21"/>
  <c r="M49" i="21"/>
  <c r="N49" i="21"/>
  <c r="L6" i="21"/>
  <c r="N6" i="21" s="1"/>
  <c r="N608" i="21"/>
  <c r="N354" i="21"/>
  <c r="I11" i="21"/>
  <c r="K11" i="21" s="1"/>
  <c r="K613" i="21"/>
  <c r="I9" i="21"/>
  <c r="K9" i="21" s="1"/>
  <c r="K611" i="21"/>
  <c r="I6" i="21"/>
  <c r="K6" i="21" s="1"/>
  <c r="K608" i="21"/>
  <c r="I15" i="21"/>
  <c r="K15" i="21" s="1"/>
  <c r="K617" i="21"/>
  <c r="I634" i="21"/>
  <c r="K634" i="21" s="1"/>
  <c r="K816" i="21"/>
  <c r="H760" i="21"/>
  <c r="G872" i="21"/>
  <c r="F1082" i="21"/>
  <c r="B26" i="21"/>
  <c r="F718" i="21"/>
  <c r="L1166" i="21"/>
  <c r="N1166" i="21" s="1"/>
  <c r="G11" i="21"/>
  <c r="F760" i="21"/>
  <c r="B595" i="21"/>
  <c r="M385" i="21"/>
  <c r="B385" i="21" s="1"/>
  <c r="L116" i="21"/>
  <c r="N116" i="21" s="1"/>
  <c r="B847" i="21"/>
  <c r="M844" i="21"/>
  <c r="B844" i="21" s="1"/>
  <c r="B903" i="21"/>
  <c r="M900" i="21"/>
  <c r="B900" i="21" s="1"/>
  <c r="B973" i="21"/>
  <c r="B1019" i="21"/>
  <c r="M963" i="21"/>
  <c r="B1018" i="21"/>
  <c r="M962" i="21"/>
  <c r="B962" i="21" s="1"/>
  <c r="B1016" i="21"/>
  <c r="M960" i="21"/>
  <c r="B1014" i="21"/>
  <c r="M958" i="21"/>
  <c r="L21" i="21"/>
  <c r="N21" i="21" s="1"/>
  <c r="B1025" i="21"/>
  <c r="M969" i="21"/>
  <c r="B969" i="21" s="1"/>
  <c r="B1024" i="21"/>
  <c r="M968" i="21"/>
  <c r="B968" i="21" s="1"/>
  <c r="B1023" i="21"/>
  <c r="M967" i="21"/>
  <c r="B1022" i="21"/>
  <c r="M966" i="21"/>
  <c r="B966" i="21" s="1"/>
  <c r="B1020" i="21"/>
  <c r="M964" i="21"/>
  <c r="B964" i="21" s="1"/>
  <c r="B1017" i="21"/>
  <c r="M961" i="21"/>
  <c r="B961" i="21" s="1"/>
  <c r="B1197" i="21"/>
  <c r="M1169" i="21"/>
  <c r="B1169" i="21" s="1"/>
  <c r="B1013" i="21"/>
  <c r="M957" i="21"/>
  <c r="M607" i="21" s="1"/>
  <c r="M5" i="21" s="1"/>
  <c r="M608" i="21"/>
  <c r="M6" i="21" s="1"/>
  <c r="L612" i="21"/>
  <c r="E607" i="21"/>
  <c r="E5" i="21" s="1"/>
  <c r="F607" i="21"/>
  <c r="F5" i="21" s="1"/>
  <c r="G608" i="21"/>
  <c r="G6" i="21" s="1"/>
  <c r="G607" i="21"/>
  <c r="G5" i="21" s="1"/>
  <c r="H608" i="21"/>
  <c r="H6" i="21" s="1"/>
  <c r="H607" i="21"/>
  <c r="H5" i="21" s="1"/>
  <c r="F608" i="21"/>
  <c r="F6" i="21" s="1"/>
  <c r="F343" i="21"/>
  <c r="E343" i="21"/>
  <c r="L343" i="21"/>
  <c r="B342" i="21"/>
  <c r="B341" i="21"/>
  <c r="B20" i="21"/>
  <c r="B19" i="21"/>
  <c r="B91" i="21"/>
  <c r="M1306" i="21"/>
  <c r="B1306" i="21" s="1"/>
  <c r="B1292" i="21"/>
  <c r="F1250" i="21"/>
  <c r="H1250" i="21"/>
  <c r="B1278" i="21"/>
  <c r="G1250" i="21"/>
  <c r="B1264" i="21"/>
  <c r="M1253" i="21"/>
  <c r="B1253" i="21" s="1"/>
  <c r="M1250" i="21"/>
  <c r="B1236" i="21"/>
  <c r="B1222" i="21"/>
  <c r="M1208" i="21"/>
  <c r="B1208" i="21" s="1"/>
  <c r="B1194" i="21"/>
  <c r="M1180" i="21"/>
  <c r="M1166" i="21" s="1"/>
  <c r="F1166" i="21"/>
  <c r="B1180" i="21"/>
  <c r="G1166" i="21"/>
  <c r="B1152" i="21"/>
  <c r="M1138" i="21"/>
  <c r="B1138" i="21" s="1"/>
  <c r="B1124" i="21"/>
  <c r="M1110" i="21"/>
  <c r="B1110" i="21" s="1"/>
  <c r="H1082" i="21"/>
  <c r="M1068" i="21"/>
  <c r="B1068" i="21" s="1"/>
  <c r="M1054" i="21"/>
  <c r="B1054" i="21" s="1"/>
  <c r="H1012" i="21"/>
  <c r="F1012" i="21"/>
  <c r="F956" i="21" s="1"/>
  <c r="M1040" i="21"/>
  <c r="B1040" i="21" s="1"/>
  <c r="G1012" i="21"/>
  <c r="G956" i="21" s="1"/>
  <c r="I956" i="21"/>
  <c r="M1015" i="21"/>
  <c r="B1015" i="21" s="1"/>
  <c r="M1026" i="21"/>
  <c r="B1026" i="21" s="1"/>
  <c r="M998" i="21"/>
  <c r="B998" i="21" s="1"/>
  <c r="H615" i="21"/>
  <c r="H13" i="21" s="1"/>
  <c r="G16" i="21"/>
  <c r="M984" i="21"/>
  <c r="B984" i="21" s="1"/>
  <c r="B967" i="21"/>
  <c r="B960" i="21"/>
  <c r="F619" i="21"/>
  <c r="B963" i="21"/>
  <c r="B970" i="21"/>
  <c r="L619" i="21"/>
  <c r="G612" i="21"/>
  <c r="G10" i="21" s="1"/>
  <c r="F611" i="21"/>
  <c r="F9" i="21" s="1"/>
  <c r="H619" i="21"/>
  <c r="H17" i="21" s="1"/>
  <c r="H617" i="21"/>
  <c r="H15" i="21" s="1"/>
  <c r="B942" i="21"/>
  <c r="B928" i="21"/>
  <c r="B914" i="21"/>
  <c r="M881" i="21"/>
  <c r="B881" i="21" s="1"/>
  <c r="H872" i="21"/>
  <c r="F872" i="21"/>
  <c r="M889" i="21"/>
  <c r="B858" i="21"/>
  <c r="F816" i="21"/>
  <c r="H816" i="21"/>
  <c r="G816" i="21"/>
  <c r="B802" i="21"/>
  <c r="B788" i="21"/>
  <c r="G760" i="21"/>
  <c r="M746" i="21"/>
  <c r="B746" i="21" s="1"/>
  <c r="L718" i="21"/>
  <c r="B732" i="21"/>
  <c r="M721" i="21"/>
  <c r="H718" i="21"/>
  <c r="B721" i="21"/>
  <c r="G718" i="21"/>
  <c r="M704" i="21"/>
  <c r="B704" i="21" s="1"/>
  <c r="M690" i="21"/>
  <c r="B690" i="21" s="1"/>
  <c r="B676" i="21"/>
  <c r="B648" i="21"/>
  <c r="I12" i="21"/>
  <c r="K12" i="21" s="1"/>
  <c r="M617" i="21"/>
  <c r="M15" i="21" s="1"/>
  <c r="I13" i="21"/>
  <c r="K13" i="21" s="1"/>
  <c r="I8" i="21"/>
  <c r="K8" i="21" s="1"/>
  <c r="B620" i="21"/>
  <c r="L340" i="21"/>
  <c r="N340" i="21" s="1"/>
  <c r="M592" i="21"/>
  <c r="I340" i="21"/>
  <c r="K340" i="21" s="1"/>
  <c r="B344" i="21"/>
  <c r="B348" i="21"/>
  <c r="B347" i="21"/>
  <c r="B345" i="21"/>
  <c r="B346" i="21"/>
  <c r="G368" i="21"/>
  <c r="M368" i="21"/>
  <c r="M354" i="21"/>
  <c r="B354" i="21" s="1"/>
  <c r="B349" i="21"/>
  <c r="B350" i="21"/>
  <c r="B353" i="21"/>
  <c r="B352" i="21"/>
  <c r="B351" i="21"/>
  <c r="M270" i="21"/>
  <c r="B270" i="21" s="1"/>
  <c r="M256" i="21"/>
  <c r="B256" i="21" s="1"/>
  <c r="M242" i="21"/>
  <c r="B242" i="21" s="1"/>
  <c r="M228" i="21"/>
  <c r="B228" i="21" s="1"/>
  <c r="M214" i="21"/>
  <c r="B214" i="21" s="1"/>
  <c r="B24" i="21"/>
  <c r="B23" i="21"/>
  <c r="M200" i="21"/>
  <c r="B200" i="21" s="1"/>
  <c r="M186" i="21"/>
  <c r="H116" i="21"/>
  <c r="B186" i="21"/>
  <c r="M172" i="21"/>
  <c r="B172" i="21" s="1"/>
  <c r="M158" i="21"/>
  <c r="B158" i="21" s="1"/>
  <c r="F116" i="21"/>
  <c r="F18" i="21" s="1"/>
  <c r="M144" i="21"/>
  <c r="B144" i="21" s="1"/>
  <c r="B119" i="21"/>
  <c r="B130" i="21"/>
  <c r="G116" i="21"/>
  <c r="B22" i="21"/>
  <c r="B25" i="21"/>
  <c r="B31" i="21"/>
  <c r="B88" i="21"/>
  <c r="M74" i="21"/>
  <c r="B74" i="21" s="1"/>
  <c r="B49" i="21"/>
  <c r="G21" i="21"/>
  <c r="B27" i="21"/>
  <c r="B30" i="21"/>
  <c r="B29" i="21"/>
  <c r="B28" i="21"/>
  <c r="L618" i="21"/>
  <c r="L614" i="21"/>
  <c r="L611" i="21"/>
  <c r="L613" i="21"/>
  <c r="L46" i="21"/>
  <c r="N46" i="21" s="1"/>
  <c r="L610" i="21"/>
  <c r="L616" i="21"/>
  <c r="I609" i="21"/>
  <c r="G14" i="21"/>
  <c r="G614" i="21"/>
  <c r="H12" i="21"/>
  <c r="F15" i="21"/>
  <c r="F13" i="21"/>
  <c r="F11" i="21"/>
  <c r="G17" i="21"/>
  <c r="F8" i="21"/>
  <c r="G9" i="21"/>
  <c r="G13" i="21"/>
  <c r="F12" i="21"/>
  <c r="G8" i="21"/>
  <c r="H16" i="21"/>
  <c r="G15" i="21"/>
  <c r="F16" i="21"/>
  <c r="F10" i="21"/>
  <c r="H8" i="21"/>
  <c r="H10" i="21"/>
  <c r="H611" i="21"/>
  <c r="F959" i="21"/>
  <c r="F616" i="21"/>
  <c r="H613" i="21"/>
  <c r="G959" i="21"/>
  <c r="L875" i="21"/>
  <c r="N875" i="21" s="1"/>
  <c r="G343" i="21"/>
  <c r="F21" i="21"/>
  <c r="H21" i="21"/>
  <c r="E1012" i="21"/>
  <c r="H616" i="21"/>
  <c r="H959" i="21"/>
  <c r="E608" i="21"/>
  <c r="E6" i="21" s="1"/>
  <c r="E959" i="21"/>
  <c r="E46" i="21"/>
  <c r="E615" i="21"/>
  <c r="G637" i="21"/>
  <c r="E637" i="21"/>
  <c r="H343" i="21"/>
  <c r="E116" i="21"/>
  <c r="E614" i="21"/>
  <c r="L825" i="21"/>
  <c r="N825" i="21" s="1"/>
  <c r="L833" i="21"/>
  <c r="L1099" i="21"/>
  <c r="L769" i="21"/>
  <c r="N769" i="21" s="1"/>
  <c r="L777" i="21"/>
  <c r="N777" i="21" s="1"/>
  <c r="H637" i="21"/>
  <c r="F637" i="21"/>
  <c r="E613" i="21"/>
  <c r="E612" i="21"/>
  <c r="E618" i="21"/>
  <c r="E610" i="21"/>
  <c r="E617" i="21"/>
  <c r="E616" i="21"/>
  <c r="E619" i="21"/>
  <c r="E611" i="21"/>
  <c r="E1250" i="21"/>
  <c r="E1082" i="21"/>
  <c r="L1012" i="21"/>
  <c r="N1012" i="21" s="1"/>
  <c r="E760" i="21"/>
  <c r="E718" i="21"/>
  <c r="E1166" i="21"/>
  <c r="E872" i="21"/>
  <c r="E816" i="21"/>
  <c r="E21" i="21"/>
  <c r="B957" i="21" l="1"/>
  <c r="L14" i="21"/>
  <c r="N14" i="21" s="1"/>
  <c r="N616" i="21"/>
  <c r="L9" i="21"/>
  <c r="N9" i="21" s="1"/>
  <c r="N611" i="21"/>
  <c r="L16" i="21"/>
  <c r="N16" i="21" s="1"/>
  <c r="N618" i="21"/>
  <c r="M718" i="21"/>
  <c r="N718" i="21"/>
  <c r="L17" i="21"/>
  <c r="N17" i="21" s="1"/>
  <c r="N619" i="21"/>
  <c r="L10" i="21"/>
  <c r="N10" i="21" s="1"/>
  <c r="N612" i="21"/>
  <c r="L1085" i="21"/>
  <c r="N1099" i="21"/>
  <c r="L830" i="21"/>
  <c r="N830" i="21" s="1"/>
  <c r="N833" i="21"/>
  <c r="L8" i="21"/>
  <c r="N8" i="21" s="1"/>
  <c r="N610" i="21"/>
  <c r="L11" i="21"/>
  <c r="N11" i="21" s="1"/>
  <c r="N613" i="21"/>
  <c r="L12" i="21"/>
  <c r="N12" i="21" s="1"/>
  <c r="N614" i="21"/>
  <c r="M343" i="21"/>
  <c r="N343" i="21"/>
  <c r="I7" i="21"/>
  <c r="K7" i="21" s="1"/>
  <c r="K609" i="21"/>
  <c r="I606" i="21"/>
  <c r="K606" i="21" s="1"/>
  <c r="K956" i="21"/>
  <c r="F634" i="21"/>
  <c r="F606" i="21" s="1"/>
  <c r="G634" i="21"/>
  <c r="H634" i="21"/>
  <c r="H956" i="21"/>
  <c r="L18" i="21"/>
  <c r="N18" i="21" s="1"/>
  <c r="B592" i="21"/>
  <c r="M382" i="21"/>
  <c r="B889" i="21"/>
  <c r="M886" i="21"/>
  <c r="B886" i="21" s="1"/>
  <c r="M21" i="21"/>
  <c r="B958" i="21"/>
  <c r="M612" i="21"/>
  <c r="M10" i="21" s="1"/>
  <c r="B607" i="21"/>
  <c r="B608" i="21"/>
  <c r="G340" i="21"/>
  <c r="E340" i="21"/>
  <c r="B368" i="21"/>
  <c r="B1250" i="21"/>
  <c r="B1166" i="21"/>
  <c r="F17" i="21"/>
  <c r="M619" i="21"/>
  <c r="B1091" i="21"/>
  <c r="M1099" i="21"/>
  <c r="M1012" i="21"/>
  <c r="B1012" i="21" s="1"/>
  <c r="M875" i="21"/>
  <c r="L872" i="21"/>
  <c r="N872" i="21" s="1"/>
  <c r="B875" i="21"/>
  <c r="M825" i="21"/>
  <c r="B825" i="21" s="1"/>
  <c r="M833" i="21"/>
  <c r="M830" i="21" s="1"/>
  <c r="M769" i="21"/>
  <c r="B769" i="21" s="1"/>
  <c r="M777" i="21"/>
  <c r="B777" i="21" s="1"/>
  <c r="B718" i="21"/>
  <c r="F609" i="21"/>
  <c r="G606" i="21"/>
  <c r="E15" i="21"/>
  <c r="B15" i="21" s="1"/>
  <c r="B617" i="21"/>
  <c r="E11" i="21"/>
  <c r="E17" i="21"/>
  <c r="E14" i="21"/>
  <c r="E8" i="21"/>
  <c r="E10" i="21"/>
  <c r="B612" i="21"/>
  <c r="F14" i="21"/>
  <c r="I4" i="21"/>
  <c r="M616" i="21"/>
  <c r="M611" i="21"/>
  <c r="M618" i="21"/>
  <c r="E9" i="21"/>
  <c r="E16" i="21"/>
  <c r="E12" i="21"/>
  <c r="E13" i="21"/>
  <c r="H14" i="21"/>
  <c r="H11" i="21"/>
  <c r="H9" i="21"/>
  <c r="G12" i="21"/>
  <c r="M610" i="21"/>
  <c r="M613" i="21"/>
  <c r="M614" i="21"/>
  <c r="B382" i="21"/>
  <c r="F340" i="21"/>
  <c r="H340" i="21"/>
  <c r="B343" i="21"/>
  <c r="M340" i="21"/>
  <c r="B21" i="21"/>
  <c r="H18" i="21"/>
  <c r="G18" i="21"/>
  <c r="M116" i="21"/>
  <c r="B116" i="21" s="1"/>
  <c r="M46" i="21"/>
  <c r="B46" i="21" s="1"/>
  <c r="G609" i="21"/>
  <c r="E609" i="21"/>
  <c r="H609" i="21"/>
  <c r="E956" i="21"/>
  <c r="E18" i="21"/>
  <c r="L774" i="21"/>
  <c r="N774" i="21" s="1"/>
  <c r="L763" i="21"/>
  <c r="N763" i="21" s="1"/>
  <c r="L1096" i="21"/>
  <c r="L819" i="21"/>
  <c r="N819" i="21" s="1"/>
  <c r="E634" i="21"/>
  <c r="L1082" i="21" l="1"/>
  <c r="N1096" i="21"/>
  <c r="L959" i="21"/>
  <c r="N959" i="21" s="1"/>
  <c r="N1085" i="21"/>
  <c r="K4" i="21"/>
  <c r="H606" i="21"/>
  <c r="B10" i="21"/>
  <c r="B614" i="21"/>
  <c r="M12" i="21"/>
  <c r="B12" i="21" s="1"/>
  <c r="B613" i="21"/>
  <c r="M11" i="21"/>
  <c r="B11" i="21" s="1"/>
  <c r="B618" i="21"/>
  <c r="M16" i="21"/>
  <c r="B16" i="21" s="1"/>
  <c r="B616" i="21"/>
  <c r="M14" i="21"/>
  <c r="B14" i="21" s="1"/>
  <c r="B1099" i="21"/>
  <c r="M1085" i="21"/>
  <c r="M959" i="21" s="1"/>
  <c r="B619" i="21"/>
  <c r="M17" i="21"/>
  <c r="B17" i="21" s="1"/>
  <c r="B610" i="21"/>
  <c r="M8" i="21"/>
  <c r="B8" i="21" s="1"/>
  <c r="B611" i="21"/>
  <c r="M9" i="21"/>
  <c r="B9" i="21" s="1"/>
  <c r="B833" i="21"/>
  <c r="M18" i="21"/>
  <c r="B5" i="21"/>
  <c r="B6" i="21"/>
  <c r="B340" i="21"/>
  <c r="G4" i="21"/>
  <c r="M1096" i="21"/>
  <c r="M1082" i="21" s="1"/>
  <c r="M956" i="21" s="1"/>
  <c r="B965" i="21"/>
  <c r="M872" i="21"/>
  <c r="B872" i="21" s="1"/>
  <c r="B830" i="21"/>
  <c r="M819" i="21"/>
  <c r="B819" i="21" s="1"/>
  <c r="M774" i="21"/>
  <c r="B774" i="21" s="1"/>
  <c r="M763" i="21"/>
  <c r="B763" i="21" s="1"/>
  <c r="F7" i="21"/>
  <c r="H7" i="21"/>
  <c r="F4" i="21"/>
  <c r="E7" i="21"/>
  <c r="G7" i="21"/>
  <c r="H4" i="21"/>
  <c r="L615" i="21"/>
  <c r="L816" i="21"/>
  <c r="N816" i="21" s="1"/>
  <c r="L637" i="21"/>
  <c r="N637" i="21" s="1"/>
  <c r="L760" i="21"/>
  <c r="N760" i="21" s="1"/>
  <c r="E606" i="21"/>
  <c r="L13" i="21" l="1"/>
  <c r="N13" i="21" s="1"/>
  <c r="N615" i="21"/>
  <c r="L956" i="21"/>
  <c r="N956" i="21" s="1"/>
  <c r="N1082" i="21"/>
  <c r="B1096" i="21"/>
  <c r="B1085" i="21"/>
  <c r="B18" i="21"/>
  <c r="B1082" i="21"/>
  <c r="B959" i="21"/>
  <c r="M816" i="21"/>
  <c r="B816" i="21" s="1"/>
  <c r="M760" i="21"/>
  <c r="B760" i="21" s="1"/>
  <c r="L609" i="21"/>
  <c r="N609" i="21" s="1"/>
  <c r="M637" i="21"/>
  <c r="B637" i="21" s="1"/>
  <c r="E4" i="21"/>
  <c r="M615" i="21"/>
  <c r="L634" i="21"/>
  <c r="N634" i="21" s="1"/>
  <c r="B615" i="21" l="1"/>
  <c r="M13" i="21"/>
  <c r="B13" i="21" s="1"/>
  <c r="L7" i="21"/>
  <c r="N7" i="21" s="1"/>
  <c r="B956" i="21"/>
  <c r="M609" i="21"/>
  <c r="M634" i="21"/>
  <c r="B634" i="21" s="1"/>
  <c r="L606" i="21"/>
  <c r="L4" i="21" l="1"/>
  <c r="N4" i="21" s="1"/>
  <c r="N606" i="21"/>
  <c r="B609" i="21"/>
  <c r="M7" i="21"/>
  <c r="B7" i="21" s="1"/>
  <c r="M606" i="21"/>
  <c r="B606" i="21" l="1"/>
  <c r="M4" i="21"/>
  <c r="B4" i="21" s="1"/>
</calcChain>
</file>

<file path=xl/sharedStrings.xml><?xml version="1.0" encoding="utf-8"?>
<sst xmlns="http://schemas.openxmlformats.org/spreadsheetml/2006/main" count="5161" uniqueCount="226">
  <si>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</si>
  <si>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</si>
  <si>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</si>
  <si>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</si>
  <si>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>ხარჯები</t>
  </si>
  <si>
    <t>საქონელი და მომსახურება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</si>
  <si>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</si>
  <si>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</si>
  <si>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</si>
  <si>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</si>
  <si>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</si>
  <si>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</si>
  <si>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</si>
  <si>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</si>
  <si>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</si>
  <si>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</si>
  <si>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</si>
  <si>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</si>
  <si>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</si>
  <si>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</si>
  <si>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</si>
  <si>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</si>
  <si>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</si>
  <si>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</si>
  <si>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</si>
  <si>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</si>
  <si>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</si>
  <si>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35 01 04 03</t>
  </si>
  <si>
    <t>35 01 04 04</t>
  </si>
  <si>
    <t>35 01 04 05</t>
  </si>
  <si>
    <t>35 01 04 06</t>
  </si>
  <si>
    <t>35 01 04 07</t>
  </si>
  <si>
    <t>35 01 04 08</t>
  </si>
  <si>
    <t>35 01 04 09</t>
  </si>
  <si>
    <t>35 01 04 10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</si>
  <si>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</si>
  <si>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</si>
  <si>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</si>
  <si>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</si>
  <si>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</si>
  <si>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სამედიცინო მედიაციის პროგრამა</t>
  </si>
  <si>
    <t>35 01 07</t>
  </si>
  <si>
    <t>35 02</t>
  </si>
  <si>
    <t>35 02 01</t>
  </si>
  <si>
    <t>35 02 02</t>
  </si>
  <si>
    <t>35 02 03</t>
  </si>
  <si>
    <t>სოციალური რეაბილიტაცია და ბავშვზე ზრუნვა</t>
  </si>
  <si>
    <t>35 02 03 01</t>
  </si>
  <si>
    <t>35 02 03 02</t>
  </si>
  <si>
    <t>დღის ცენტრების ქვეპროგრამა</t>
  </si>
  <si>
    <t>35 02 03 03</t>
  </si>
  <si>
    <t>მიუსაფარ ბავშვთა თავშესაფრით უზრუნველყოფის ქვეპროგრამა</t>
  </si>
  <si>
    <t>35 02 03 04</t>
  </si>
  <si>
    <t xml:space="preserve"> სათემო ორგანიზაციების ქვეპროგრამა</t>
  </si>
  <si>
    <t>35 02 03 05</t>
  </si>
  <si>
    <t>35 02 03 06</t>
  </si>
  <si>
    <t>35 02 03 07</t>
  </si>
  <si>
    <t>ბავშვთა ადრეული განვითარების ქვეპროგრამა</t>
  </si>
  <si>
    <t>35 02 03 08</t>
  </si>
  <si>
    <t>ყრუთა კომუნიკაციის ხელშეწყობის ქვეპროგრამა</t>
  </si>
  <si>
    <t>35 02 03 09</t>
  </si>
  <si>
    <t>დამხმარე საშუალებებით უზრუნველყოფის ქვეპროგრამა</t>
  </si>
  <si>
    <t>35 02 03 10</t>
  </si>
  <si>
    <t>მინდობით აღზრდის ქვეპროგრამა</t>
  </si>
  <si>
    <t>35 02 03 11</t>
  </si>
  <si>
    <t>მცირე საოჯახო ტიპის სახლების ქვეპროგრამა</t>
  </si>
  <si>
    <t>35 02 03 12</t>
  </si>
  <si>
    <t>დედათა და ბავშვთა თავშესაფრით უზრუნველყოფის ქვეპროგრამა</t>
  </si>
  <si>
    <t>35 03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</si>
  <si>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</si>
  <si>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</si>
  <si>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</si>
  <si>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</si>
  <si>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</t>
  </si>
  <si>
    <t>საზოგადოებრივი ჯანმრთელობის დაცვა</t>
  </si>
  <si>
    <t>35 03 03 01</t>
  </si>
  <si>
    <t>დაავადებათა ადრეული გამოვლენა და სკრინინგი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</si>
  <si>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</si>
  <si>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</si>
  <si>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</si>
  <si>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</si>
  <si>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</si>
  <si>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</si>
  <si>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</si>
  <si>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</si>
  <si>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</si>
  <si>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</si>
  <si>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35 03 02 07</t>
  </si>
  <si>
    <t>ტუბერკულოზის მართვა</t>
  </si>
  <si>
    <t>35 03 03 07 01</t>
  </si>
  <si>
    <t>35 03 03 07 02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</si>
  <si>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</si>
  <si>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</si>
  <si>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</si>
  <si>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</si>
  <si>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35 03 03 09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</si>
  <si>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</si>
  <si>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</si>
  <si>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35 03 03 10</t>
  </si>
  <si>
    <t>ნარკომანია</t>
  </si>
  <si>
    <t>35 03 04</t>
  </si>
  <si>
    <t>მოსახლეობისათვის სამედიცინო მომსახურების მიწოდება პრიორიტეტულ სფეროებში</t>
  </si>
  <si>
    <t>35 03 04 01</t>
  </si>
  <si>
    <t>ფსიქიკური ჯანმრთელობა</t>
  </si>
  <si>
    <t>35 03 04 02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</si>
  <si>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</si>
  <si>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</si>
  <si>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</si>
  <si>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</si>
  <si>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</si>
  <si>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</si>
  <si>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</si>
  <si>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</si>
  <si>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</si>
  <si>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სამხედრო ძალებში გასაწვევ მოქალაქეთა სამედიცინო შემოწმება</t>
  </si>
  <si>
    <t>35 03 05</t>
  </si>
  <si>
    <t>დიპლომისშემდგომი სამედიცინო განათლება</t>
  </si>
  <si>
    <t>დიპლომისშემდგომი სამედიცინო განათლების რეფორმის მხარდაჭერა</t>
  </si>
  <si>
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</si>
  <si>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</si>
  <si>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</si>
  <si>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</si>
  <si>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35 03 06</t>
  </si>
  <si>
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</si>
  <si>
    <t>ბავშვთა რეაბილიტაციის/აბილიტაციის ქვეპროგრამა</t>
  </si>
  <si>
    <t>მიტოვების რისკის ქვეშ მყოფი ბავშვების კვებით უზრუნველყოფის ქვეპროგრამა</t>
  </si>
  <si>
    <t>ომის მონაწილეთა რეაბილიტაციის ხელშეწყობის ქვეპროგრამა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</si>
  <si>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</si>
  <si>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</si>
  <si>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35 01 08</t>
  </si>
  <si>
    <t>35 03 03 07</t>
  </si>
  <si>
    <t/>
  </si>
  <si>
    <t>35 01 01</t>
  </si>
  <si>
    <t>სსიპ - სოციალური მომსახურების სააგენტოს იმერეთის სამხარეო ცენტრი</t>
  </si>
  <si>
    <t>სსიპ - სოციალური მომსახურების სააგენტოს კახეთის სამხარეო ცენტრი</t>
  </si>
  <si>
    <t>სსიპ - სოციალური მომსახურების სააგენტოს ქვემო  ქართლის სამხარეო ცენტრი</t>
  </si>
  <si>
    <t>სსიპ - სოციალური მომსახურების სააგენტოს შიდა ქართლის სამხარეო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</si>
  <si>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</si>
  <si>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</si>
  <si>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</si>
  <si>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</si>
  <si>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</si>
  <si>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</si>
  <si>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>სასწრაფო სამედიცინო დახმარების მართვის პროგრამა</t>
  </si>
  <si>
    <t>35 02 03 13</t>
  </si>
  <si>
    <t>35 03 02 01</t>
  </si>
  <si>
    <t>35 03 02 02</t>
  </si>
  <si>
    <t>35 03 02 03</t>
  </si>
  <si>
    <t>35 03 02 04</t>
  </si>
  <si>
    <t>35 03 02 05</t>
  </si>
  <si>
    <t>35 03 02 06</t>
  </si>
  <si>
    <t>35 03 02 06 01</t>
  </si>
  <si>
    <t>35 03 02 06 02</t>
  </si>
  <si>
    <t>35 03 02 07 01</t>
  </si>
  <si>
    <t>35 03 02 07 02</t>
  </si>
  <si>
    <t>35 03 02 07 03</t>
  </si>
  <si>
    <t>35 03 02 08</t>
  </si>
  <si>
    <t>35 03 02 08 01</t>
  </si>
  <si>
    <t>35 03 02 08 02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</si>
  <si>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</si>
  <si>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</si>
  <si>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</si>
  <si>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35 03 02 09 01</t>
  </si>
  <si>
    <t>35 03 02 09 02</t>
  </si>
  <si>
    <t>35 03 02 10</t>
  </si>
  <si>
    <t>35 03 02 11</t>
  </si>
  <si>
    <t>ჯანმრთელობის ხელშეწყობის პროგრამა</t>
  </si>
  <si>
    <t>35 03 03 02</t>
  </si>
  <si>
    <t>35 03 03 04 01</t>
  </si>
  <si>
    <t>35 03 03 04 02</t>
  </si>
  <si>
    <t xml:space="preserve">სასწრაფო სამედიცინო დახმარება და სამედიცინო ტრანსპორტირება </t>
  </si>
  <si>
    <t>სასწრაფო გადაუდებელი დახმარება</t>
  </si>
  <si>
    <t>შრომისა და დასაქმების სისტემის რეფორმების პროგრამა</t>
  </si>
  <si>
    <t>35 03 02 12</t>
  </si>
  <si>
    <t>C ჰეპატიტის მართვა</t>
  </si>
  <si>
    <t>35 05 01</t>
  </si>
  <si>
    <t>35 05 02</t>
  </si>
  <si>
    <t>2014 წლის საკასო</t>
  </si>
  <si>
    <t>2015 წლის დამტკიცებული ბიუჯეტი</t>
  </si>
  <si>
    <t>2016 წლის გეგმა ჭერს ზევით (სულ)</t>
  </si>
  <si>
    <t>35 05 03</t>
  </si>
  <si>
    <t>35 05 04</t>
  </si>
  <si>
    <t>საქართველოს შრომის, ჯანმრთელობისა და სოციალური დაცვის სამინისტროს 2016 წლის ბიუჯეტის პროექტი (საბიუჯეტო სახსრები)</t>
  </si>
  <si>
    <t>სხვა ხარჯები</t>
  </si>
  <si>
    <t>სოციალური უზრუნველყოფა</t>
  </si>
  <si>
    <t>გრანტები</t>
  </si>
  <si>
    <t>სუბსიდიები</t>
  </si>
  <si>
    <t>პროცენტი</t>
  </si>
  <si>
    <t>შრომის ანაზღაურება</t>
  </si>
  <si>
    <t>შტატგარეშე მომუშავეთა რიცხოვნობა</t>
  </si>
  <si>
    <t>შტატით გათვალისწინებული მომუშავეთა რიცხოვნობა</t>
  </si>
  <si>
    <t>35 02 03 14</t>
  </si>
  <si>
    <t>მძიმე და ღრმა გონებრივი განვითარების შეფერხების მქონე  ბავშვთა ბინაზე მოვლის ქვეპროგრამა</t>
  </si>
  <si>
    <t>საკასო 01.09.2015-ის მდგომარეობით</t>
  </si>
  <si>
    <t>2016 წელი ჭერის ფარგლებში</t>
  </si>
  <si>
    <r>
      <rPr>
        <sz val="13"/>
        <color rgb="FF000000"/>
        <rFont val="Sylfaen"/>
        <family val="1"/>
      </rPr>
      <t>შრომის ანაზღაურება</t>
    </r>
  </si>
  <si>
    <r>
      <rPr>
        <sz val="13"/>
        <color rgb="FF000000"/>
        <rFont val="Sylfaen"/>
        <family val="1"/>
      </rPr>
      <t>საქონელი და მომსახურება</t>
    </r>
  </si>
  <si>
    <r>
      <rPr>
        <sz val="13"/>
        <color rgb="FF000000"/>
        <rFont val="Sylfaen"/>
        <family val="1"/>
      </rPr>
      <t>პროცენტი</t>
    </r>
  </si>
  <si>
    <r>
      <rPr>
        <sz val="13"/>
        <color rgb="FF000000"/>
        <rFont val="Sylfaen"/>
        <family val="1"/>
      </rPr>
      <t>სუბსიდიები</t>
    </r>
  </si>
  <si>
    <r>
      <rPr>
        <sz val="13"/>
        <color rgb="FF000000"/>
        <rFont val="Sylfaen"/>
        <family val="1"/>
      </rPr>
      <t>გრანტები</t>
    </r>
  </si>
  <si>
    <r>
      <rPr>
        <sz val="13"/>
        <color rgb="FF000000"/>
        <rFont val="Sylfaen"/>
        <family val="1"/>
      </rPr>
      <t>სოციალური უზრუნველყოფა</t>
    </r>
  </si>
  <si>
    <r>
      <rPr>
        <sz val="13"/>
        <color rgb="FF000000"/>
        <rFont val="Sylfaen"/>
        <family val="1"/>
      </rPr>
      <t>სხვა ხარჯები</t>
    </r>
  </si>
  <si>
    <r>
      <rPr>
        <sz val="14"/>
        <color rgb="FF000000"/>
        <rFont val="Sylfaen"/>
        <family val="1"/>
      </rPr>
      <t>შრომის ანაზღაურება</t>
    </r>
  </si>
  <si>
    <r>
      <rPr>
        <sz val="14"/>
        <color rgb="FF000000"/>
        <rFont val="Sylfaen"/>
        <family val="1"/>
      </rPr>
      <t>საქონელი და მომსახურება</t>
    </r>
  </si>
  <si>
    <r>
      <rPr>
        <sz val="14"/>
        <color rgb="FF000000"/>
        <rFont val="Sylfaen"/>
        <family val="1"/>
      </rPr>
      <t>გრანტები</t>
    </r>
  </si>
  <si>
    <r>
      <rPr>
        <sz val="14"/>
        <color rgb="FF000000"/>
        <rFont val="Sylfaen"/>
        <family val="1"/>
      </rPr>
      <t>სოციალური უზრუნველყოფა</t>
    </r>
  </si>
  <si>
    <r>
      <rPr>
        <sz val="14"/>
        <color rgb="FF000000"/>
        <rFont val="Sylfaen"/>
        <family val="1"/>
      </rPr>
      <t>სხვა ხარჯები</t>
    </r>
  </si>
  <si>
    <t xml:space="preserve">შრომის პირობების ინსპექტირება </t>
  </si>
  <si>
    <t>დასაქმების ხელშეწყობის მომსახურებათა განვითარება</t>
  </si>
  <si>
    <t>შრომის ბაზრის ანალიზისა და საინფორმაციო სისტემის დანერგვა და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</si>
  <si>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</si>
  <si>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35 02 03 15</t>
  </si>
  <si>
    <t>შშმ ბავშვთა მცირე საოჯახო ტიპის სახლების ქვეპროგრამა</t>
  </si>
  <si>
    <t>m</t>
  </si>
  <si>
    <t>2015 წლის დაზუსტებული ბიუჯეტი 01.09.2015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</si>
  <si>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</si>
  <si>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</si>
  <si>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</si>
  <si>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2016 წელი (პრემიერთან გავლილი)</t>
  </si>
  <si>
    <t>(+/-)</t>
  </si>
  <si>
    <t>გადახრა (ჭერს ზევით (პირველი მოთხოვნილი)</t>
  </si>
  <si>
    <t>(პრემიერთან გავლილის შემდეგ)</t>
  </si>
  <si>
    <t>მოსახლეობის ჯანმრთელობის დაცვა</t>
  </si>
  <si>
    <t>2016 წელი (პროექტი)</t>
  </si>
  <si>
    <t>2016 წლის ჩვენი მოთხოვნილი</t>
  </si>
  <si>
    <t>გადახრა (მოთხოვნილსა და პროექტს შორის)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</si>
</sst>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b/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0"/>
      <color rgb="FFFF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rgb="FFFF0000"/>
      <name val="Calibri"/>
      <family val="2"/>
    </font>
    <font>
      <b/>
      <sz val="13"/>
      <color theme="3"/>
      <name val="Sylfaen"/>
      <family val="1"/>
    </font>
    <font>
      <b/>
      <sz val="13"/>
      <color theme="3"/>
      <name val="Calibri"/>
      <family val="2"/>
      <charset val="204"/>
      <scheme val="minor"/>
    </font>
    <font>
      <sz val="13"/>
      <color theme="3" tint="-0.249977111117893"/>
      <name val="Sylfaen"/>
      <family val="1"/>
    </font>
    <font>
      <sz val="13"/>
      <color theme="9" tint="-0.499984740745262"/>
      <name val="Sylfaen"/>
      <family val="1"/>
    </font>
    <font>
      <sz val="13"/>
      <color theme="9" tint="-0.499984740745262"/>
      <name val="Calibri"/>
      <family val="2"/>
      <charset val="204"/>
      <scheme val="minor"/>
    </font>
    <font>
      <sz val="13"/>
      <color theme="3"/>
      <name val="Sylfaen"/>
      <family val="1"/>
    </font>
    <font>
      <sz val="13"/>
      <color theme="7" tint="-0.499984740745262"/>
      <name val="Sylfaen"/>
      <family val="1"/>
    </font>
    <font>
      <sz val="13"/>
      <color rgb="FF000000"/>
      <name val="Sylfaen"/>
      <family val="1"/>
    </font>
    <font>
      <sz val="13"/>
      <color theme="7" tint="-0.499984740745262"/>
      <name val="Calibri"/>
      <family val="2"/>
      <charset val="204"/>
      <scheme val="minor"/>
    </font>
    <font>
      <b/>
      <sz val="13"/>
      <color theme="4" tint="-0.499984740745262"/>
      <name val="Sylfaen"/>
      <family val="1"/>
    </font>
    <font>
      <b/>
      <sz val="13"/>
      <color theme="3" tint="-0.249977111117893"/>
      <name val="Calibri"/>
      <family val="2"/>
      <charset val="204"/>
      <scheme val="minor"/>
    </font>
    <font>
      <b/>
      <sz val="14"/>
      <color theme="1"/>
      <name val="Sylfaen"/>
      <family val="1"/>
    </font>
    <font>
      <b/>
      <sz val="14"/>
      <color theme="3"/>
      <name val="Sylfaen"/>
      <family val="1"/>
    </font>
    <font>
      <b/>
      <sz val="14"/>
      <color theme="3"/>
      <name val="Calibri"/>
      <family val="2"/>
      <charset val="204"/>
      <scheme val="minor"/>
    </font>
    <font>
      <sz val="14"/>
      <color theme="3" tint="-0.249977111117893"/>
      <name val="Sylfaen"/>
      <family val="1"/>
    </font>
    <font>
      <sz val="14"/>
      <color theme="9" tint="-0.499984740745262"/>
      <name val="Sylfaen"/>
      <family val="1"/>
    </font>
    <font>
      <sz val="14"/>
      <color theme="9" tint="-0.499984740745262"/>
      <name val="Calibri"/>
      <family val="2"/>
      <charset val="204"/>
      <scheme val="minor"/>
    </font>
    <font>
      <sz val="14"/>
      <color theme="3"/>
      <name val="Sylfaen"/>
      <family val="1"/>
    </font>
    <font>
      <sz val="14"/>
      <color theme="7" tint="-0.499984740745262"/>
      <name val="Sylfaen"/>
      <family val="1"/>
    </font>
    <font>
      <sz val="14"/>
      <color rgb="FF000000"/>
      <name val="Sylfaen"/>
      <family val="1"/>
    </font>
    <font>
      <sz val="14"/>
      <color theme="7" tint="-0.499984740745262"/>
      <name val="Calibri"/>
      <family val="2"/>
      <charset val="204"/>
      <scheme val="minor"/>
    </font>
    <font>
      <b/>
      <sz val="14"/>
      <color theme="4" tint="-0.499984740745262"/>
      <name val="Sylfaen"/>
      <family val="1"/>
    </font>
    <font>
      <sz val="14"/>
      <color theme="3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8" fillId="6" borderId="0" applyNumberFormat="0" applyBorder="0" applyAlignment="0" applyProtection="0"/>
    <xf numFmtId="0" fontId="9" fillId="0" borderId="0"/>
    <xf numFmtId="0" fontId="34" fillId="0" borderId="0"/>
    <xf numFmtId="43" fontId="35" fillId="0" borderId="0" applyFont="0" applyFill="0" applyBorder="0" applyAlignment="0" applyProtection="0"/>
    <xf numFmtId="0" fontId="9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0" fillId="5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0" fontId="14" fillId="0" borderId="5" xfId="1" applyFont="1" applyFill="1" applyBorder="1" applyAlignment="1" applyProtection="1">
      <alignment horizontal="left" vertical="center" wrapText="1" indent="2"/>
    </xf>
    <xf numFmtId="164" fontId="15" fillId="0" borderId="6" xfId="1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left" vertical="center" wrapText="1" indent="2"/>
    </xf>
    <xf numFmtId="164" fontId="19" fillId="0" borderId="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1" fillId="0" borderId="7" xfId="1" applyFont="1" applyFill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20" fillId="0" borderId="5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21" fillId="0" borderId="6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6" fillId="0" borderId="5" xfId="1" applyFont="1" applyFill="1" applyBorder="1" applyAlignment="1" applyProtection="1">
      <alignment horizontal="left" vertical="center" wrapText="1" indent="2"/>
    </xf>
    <xf numFmtId="164" fontId="27" fillId="0" borderId="6" xfId="1" applyNumberFormat="1" applyFont="1" applyFill="1" applyBorder="1" applyAlignment="1" applyProtection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3" fillId="0" borderId="5" xfId="1" applyFont="1" applyFill="1" applyBorder="1" applyAlignment="1" applyProtection="1">
      <alignment horizontal="left" vertical="center" wrapText="1" indent="1"/>
    </xf>
    <xf numFmtId="164" fontId="24" fillId="0" borderId="6" xfId="1" applyNumberFormat="1" applyFont="1" applyFill="1" applyBorder="1" applyAlignment="1" applyProtection="1">
      <alignment horizontal="center" vertical="center" wrapText="1"/>
    </xf>
    <xf numFmtId="0" fontId="29" fillId="0" borderId="5" xfId="1" applyFont="1" applyFill="1" applyBorder="1" applyAlignment="1" applyProtection="1">
      <alignment horizontal="left" vertical="center" wrapText="1" indent="2"/>
    </xf>
    <xf numFmtId="164" fontId="31" fillId="0" borderId="6" xfId="1" applyNumberFormat="1" applyFont="1" applyFill="1" applyBorder="1" applyAlignment="1" applyProtection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3" fillId="0" borderId="7" xfId="1" applyFont="1" applyFill="1" applyBorder="1" applyAlignment="1" applyProtection="1">
      <alignment horizontal="left" vertical="center" wrapText="1" inden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3" fontId="27" fillId="0" borderId="6" xfId="1" applyNumberFormat="1" applyFont="1" applyFill="1" applyBorder="1" applyAlignment="1" applyProtection="1">
      <alignment horizontal="center" vertical="center" wrapText="1"/>
    </xf>
    <xf numFmtId="0" fontId="32" fillId="0" borderId="5" xfId="1" applyFont="1" applyFill="1" applyBorder="1" applyAlignment="1" applyProtection="1">
      <alignment horizontal="left" vertical="center" wrapText="1" indent="1"/>
    </xf>
    <xf numFmtId="0" fontId="23" fillId="0" borderId="3" xfId="0" applyFont="1" applyBorder="1" applyAlignment="1">
      <alignment horizontal="center" vertical="center" wrapText="1"/>
    </xf>
    <xf numFmtId="0" fontId="30" fillId="0" borderId="5" xfId="1" applyFont="1" applyFill="1" applyBorder="1" applyAlignment="1" applyProtection="1">
      <alignment horizontal="left" vertical="center" wrapText="1" indent="2"/>
    </xf>
    <xf numFmtId="0" fontId="23" fillId="0" borderId="9" xfId="0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164" fontId="24" fillId="0" borderId="4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164" fontId="28" fillId="0" borderId="4" xfId="0" applyNumberFormat="1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164" fontId="28" fillId="3" borderId="4" xfId="0" applyNumberFormat="1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 wrapText="1"/>
    </xf>
    <xf numFmtId="164" fontId="23" fillId="7" borderId="4" xfId="0" applyNumberFormat="1" applyFont="1" applyFill="1" applyBorder="1" applyAlignment="1">
      <alignment horizontal="center" vertical="center" wrapText="1"/>
    </xf>
    <xf numFmtId="164" fontId="24" fillId="7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3" fillId="3" borderId="9" xfId="0" applyFont="1" applyFill="1" applyBorder="1" applyAlignment="1">
      <alignment horizontal="center" vertical="center" wrapText="1"/>
    </xf>
    <xf numFmtId="164" fontId="23" fillId="3" borderId="4" xfId="0" applyNumberFormat="1" applyFont="1" applyFill="1" applyBorder="1" applyAlignment="1">
      <alignment horizontal="center" vertical="center" wrapText="1"/>
    </xf>
    <xf numFmtId="164" fontId="24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10">
    <cellStyle name="Accent2 2" xfId="4"/>
    <cellStyle name="Comma 3" xfId="7"/>
    <cellStyle name="Normal" xfId="0" builtinId="0"/>
    <cellStyle name="Normal 2" xfId="2"/>
    <cellStyle name="Normal 2 2" xfId="5"/>
    <cellStyle name="Normal 2 3" xfId="6"/>
    <cellStyle name="Normal 3" xfId="3"/>
    <cellStyle name="Normal 4" xfId="8"/>
    <cellStyle name="Normal 5" xfId="9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X1319"/>
  <sheetViews>
    <sheetView view="pageBreakPreview" zoomScale="60" workbookViewId="0">
      <pane xSplit="4" ySplit="3" topLeftCell="E15" activePane="bottomRight" state="frozen"/>
      <selection pane="topRight" activeCell="D1" sqref="D1"/>
      <selection pane="bottomLeft" activeCell="A3" sqref="A3"/>
      <selection pane="bottomRight" activeCell="M37" sqref="M37"/>
    </sheetView>
  </sheetViews>
  <sheetFormatPr defaultColWidth="9.140625" defaultRowHeight="15" outlineLevelRow="1" x14ac:dyDescent="0.25"/>
  <cols>
    <col min="1" max="1" width="9.140625" style="1"/>
    <col min="2" max="2" width="5.42578125" style="1" customWidth="1"/>
    <col min="3" max="3" width="13.42578125" style="1" customWidth="1"/>
    <col min="4" max="4" width="58.140625" style="1" customWidth="1"/>
    <col min="5" max="5" width="19.42578125" style="1" customWidth="1"/>
    <col min="6" max="6" width="21.42578125" style="1" customWidth="1"/>
    <col min="7" max="7" width="19.42578125" style="1" customWidth="1"/>
    <col min="8" max="8" width="17" style="1" customWidth="1"/>
    <col min="9" max="10" width="21.28515625" style="62" customWidth="1"/>
    <col min="11" max="11" width="18.42578125" style="62" customWidth="1"/>
    <col min="12" max="12" width="18.5703125" style="62" customWidth="1"/>
    <col min="13" max="13" width="23.28515625" style="62" customWidth="1"/>
    <col min="14" max="14" width="21.85546875" style="62" customWidth="1"/>
    <col min="15" max="15" width="13.28515625" style="2" customWidth="1"/>
    <col min="16" max="16" width="12.85546875" style="2" customWidth="1"/>
    <col min="17" max="17" width="11.7109375" style="1" bestFit="1" customWidth="1"/>
    <col min="18" max="16384" width="9.140625" style="1"/>
  </cols>
  <sheetData>
    <row r="1" spans="1:24" ht="49.5" customHeight="1" x14ac:dyDescent="0.25">
      <c r="C1" s="66" t="s">
        <v>182</v>
      </c>
      <c r="D1" s="66"/>
      <c r="E1" s="66"/>
      <c r="F1" s="66"/>
      <c r="G1" s="66"/>
      <c r="H1" s="66"/>
      <c r="I1" s="66"/>
      <c r="J1" s="66"/>
      <c r="K1" s="66"/>
      <c r="L1" s="67"/>
      <c r="M1" s="66"/>
      <c r="N1" s="66"/>
      <c r="T1" s="5"/>
      <c r="U1" s="5"/>
      <c r="V1" s="5"/>
      <c r="W1" s="5"/>
      <c r="X1" s="5"/>
    </row>
    <row r="2" spans="1:24" ht="49.5" customHeight="1" x14ac:dyDescent="0.25">
      <c r="C2" s="7"/>
      <c r="D2" s="9">
        <v>52626</v>
      </c>
      <c r="E2" s="8"/>
      <c r="F2" s="8"/>
      <c r="G2" s="8"/>
      <c r="H2" s="8"/>
      <c r="I2" s="8">
        <v>2910000</v>
      </c>
      <c r="J2" s="8">
        <v>3070000</v>
      </c>
      <c r="K2" s="8">
        <f>J2-J4</f>
        <v>0</v>
      </c>
      <c r="L2" s="8"/>
      <c r="M2" s="8"/>
      <c r="N2" s="8"/>
      <c r="T2" s="5"/>
      <c r="U2" s="5"/>
      <c r="V2" s="5"/>
      <c r="W2" s="5"/>
      <c r="X2" s="5"/>
    </row>
    <row r="3" spans="1:24" s="3" customFormat="1" ht="98.25" thickBot="1" x14ac:dyDescent="0.3">
      <c r="C3" s="29" t="s">
        <v>0</v>
      </c>
      <c r="D3" s="29" t="s">
        <v>1</v>
      </c>
      <c r="E3" s="29" t="s">
        <v>177</v>
      </c>
      <c r="F3" s="29" t="s">
        <v>178</v>
      </c>
      <c r="G3" s="29" t="s">
        <v>214</v>
      </c>
      <c r="H3" s="29" t="s">
        <v>193</v>
      </c>
      <c r="I3" s="29" t="s">
        <v>194</v>
      </c>
      <c r="J3" s="29" t="s">
        <v>218</v>
      </c>
      <c r="K3" s="29" t="s">
        <v>219</v>
      </c>
      <c r="L3" s="29" t="s">
        <v>179</v>
      </c>
      <c r="M3" s="29" t="s">
        <v>220</v>
      </c>
      <c r="N3" s="29" t="s">
        <v>221</v>
      </c>
      <c r="O3" s="4"/>
      <c r="P3" s="4"/>
    </row>
    <row r="4" spans="1:24" s="6" customFormat="1" ht="72.75" customHeight="1" thickTop="1" thickBot="1" x14ac:dyDescent="0.3">
      <c r="A4" s="6" t="s">
        <v>213</v>
      </c>
      <c r="B4" s="6" t="str">
        <f>IF(OR(E4&lt;&gt;0,F4&lt;&gt;0,G4&lt;&gt;0,H4&lt;&gt;0,I4&lt;&gt;0,L4&lt;&gt;0,M4&lt;&gt;0),"a","b")</f>
        <v>a</v>
      </c>
      <c r="C4" s="59" t="s">
        <v>2</v>
      </c>
      <c r="D4" s="60" t="s">
        <v>3</v>
      </c>
      <c r="E4" s="61">
        <f t="shared" ref="E4:M17" si="0">E18+E340+E606+E1236+E1250</f>
        <v>2625677.4191099997</v>
      </c>
      <c r="F4" s="61">
        <f t="shared" si="0"/>
        <v>2785000</v>
      </c>
      <c r="G4" s="61">
        <f t="shared" si="0"/>
        <v>2785000</v>
      </c>
      <c r="H4" s="61">
        <f t="shared" si="0"/>
        <v>1867465.4941300002</v>
      </c>
      <c r="I4" s="61">
        <f t="shared" si="0"/>
        <v>2910000</v>
      </c>
      <c r="J4" s="61">
        <f t="shared" ref="J4" si="1">J18+J340+J606+J1236+J1250</f>
        <v>3070000</v>
      </c>
      <c r="K4" s="61">
        <f>J4-I4</f>
        <v>160000</v>
      </c>
      <c r="L4" s="61">
        <f t="shared" si="0"/>
        <v>3233082</v>
      </c>
      <c r="M4" s="61">
        <f t="shared" si="0"/>
        <v>323082</v>
      </c>
      <c r="N4" s="61">
        <f>L4-J4</f>
        <v>163082</v>
      </c>
    </row>
    <row r="5" spans="1:24" s="6" customFormat="1" ht="39.75" thickTop="1" x14ac:dyDescent="0.25">
      <c r="B5" s="6" t="str">
        <f t="shared" ref="B5:B68" si="2">IF(OR(E5&lt;&gt;0,F5&lt;&gt;0,G5&lt;&gt;0,H5&lt;&gt;0,I5&lt;&gt;0,L5&lt;&gt;0,M5&lt;&gt;0),"a","b")</f>
        <v>a</v>
      </c>
      <c r="C5" s="33"/>
      <c r="D5" s="34" t="s">
        <v>190</v>
      </c>
      <c r="E5" s="35">
        <f t="shared" si="0"/>
        <v>3251</v>
      </c>
      <c r="F5" s="35">
        <f t="shared" si="0"/>
        <v>3266</v>
      </c>
      <c r="G5" s="35">
        <f t="shared" si="0"/>
        <v>3266</v>
      </c>
      <c r="H5" s="35">
        <f t="shared" si="0"/>
        <v>3266</v>
      </c>
      <c r="I5" s="35">
        <f t="shared" si="0"/>
        <v>3225</v>
      </c>
      <c r="J5" s="35">
        <f t="shared" ref="J5" si="3">J19+J341+J607+J1237+J1251</f>
        <v>3225</v>
      </c>
      <c r="K5" s="35">
        <f t="shared" ref="K5:K68" si="4">J5-I5</f>
        <v>0</v>
      </c>
      <c r="L5" s="35">
        <f t="shared" si="0"/>
        <v>3274</v>
      </c>
      <c r="M5" s="35">
        <f t="shared" si="0"/>
        <v>49</v>
      </c>
      <c r="N5" s="35">
        <f t="shared" ref="N5:N68" si="5">L5-J5</f>
        <v>49</v>
      </c>
    </row>
    <row r="6" spans="1:24" s="6" customFormat="1" ht="19.5" x14ac:dyDescent="0.25">
      <c r="B6" s="6" t="str">
        <f t="shared" si="2"/>
        <v>a</v>
      </c>
      <c r="C6" s="33"/>
      <c r="D6" s="34" t="s">
        <v>189</v>
      </c>
      <c r="E6" s="35">
        <f t="shared" si="0"/>
        <v>4083</v>
      </c>
      <c r="F6" s="35">
        <f t="shared" si="0"/>
        <v>4324</v>
      </c>
      <c r="G6" s="35">
        <f t="shared" si="0"/>
        <v>4363</v>
      </c>
      <c r="H6" s="35">
        <f t="shared" si="0"/>
        <v>4363</v>
      </c>
      <c r="I6" s="35">
        <f t="shared" si="0"/>
        <v>4468</v>
      </c>
      <c r="J6" s="35">
        <f t="shared" ref="J6" si="6">J20+J342+J608+J1238+J1252</f>
        <v>4547</v>
      </c>
      <c r="K6" s="35">
        <f t="shared" si="4"/>
        <v>79</v>
      </c>
      <c r="L6" s="35">
        <f t="shared" si="0"/>
        <v>4547</v>
      </c>
      <c r="M6" s="35">
        <f t="shared" si="0"/>
        <v>79</v>
      </c>
      <c r="N6" s="35">
        <f t="shared" si="5"/>
        <v>0</v>
      </c>
    </row>
    <row r="7" spans="1:24" s="6" customFormat="1" ht="19.5" x14ac:dyDescent="0.25">
      <c r="B7" s="6" t="str">
        <f t="shared" si="2"/>
        <v>a</v>
      </c>
      <c r="C7" s="36" t="s">
        <v>131</v>
      </c>
      <c r="D7" s="37" t="s">
        <v>4</v>
      </c>
      <c r="E7" s="38">
        <f t="shared" si="0"/>
        <v>2605095.7566900002</v>
      </c>
      <c r="F7" s="38">
        <f t="shared" si="0"/>
        <v>2752735</v>
      </c>
      <c r="G7" s="38">
        <f t="shared" si="0"/>
        <v>2767058.9630000005</v>
      </c>
      <c r="H7" s="38">
        <f t="shared" si="0"/>
        <v>1866257.42349</v>
      </c>
      <c r="I7" s="38">
        <f t="shared" si="0"/>
        <v>2873652</v>
      </c>
      <c r="J7" s="38">
        <f t="shared" ref="J7" si="7">J21+J343+J609+J1239+J1253</f>
        <v>3032741</v>
      </c>
      <c r="K7" s="38">
        <f t="shared" si="4"/>
        <v>159089</v>
      </c>
      <c r="L7" s="38">
        <f t="shared" si="0"/>
        <v>3194931</v>
      </c>
      <c r="M7" s="38">
        <f t="shared" si="0"/>
        <v>321279</v>
      </c>
      <c r="N7" s="38">
        <f t="shared" si="5"/>
        <v>162190</v>
      </c>
    </row>
    <row r="8" spans="1:24" s="6" customFormat="1" ht="19.5" x14ac:dyDescent="0.25">
      <c r="B8" s="6" t="str">
        <f t="shared" si="2"/>
        <v>a</v>
      </c>
      <c r="C8" s="33" t="s">
        <v>131</v>
      </c>
      <c r="D8" s="39" t="s">
        <v>202</v>
      </c>
      <c r="E8" s="40">
        <f t="shared" si="0"/>
        <v>32862.263960000004</v>
      </c>
      <c r="F8" s="40">
        <f t="shared" si="0"/>
        <v>31912</v>
      </c>
      <c r="G8" s="40">
        <f t="shared" si="0"/>
        <v>31381.260000000002</v>
      </c>
      <c r="H8" s="40">
        <f t="shared" si="0"/>
        <v>19569.985729999997</v>
      </c>
      <c r="I8" s="40">
        <f t="shared" si="0"/>
        <v>32689</v>
      </c>
      <c r="J8" s="40">
        <f t="shared" ref="J8" si="8">J22+J344+J610+J1240+J1254</f>
        <v>31912</v>
      </c>
      <c r="K8" s="40">
        <f t="shared" si="4"/>
        <v>-777</v>
      </c>
      <c r="L8" s="40">
        <f t="shared" si="0"/>
        <v>34730</v>
      </c>
      <c r="M8" s="40">
        <f t="shared" si="0"/>
        <v>2041</v>
      </c>
      <c r="N8" s="40">
        <f t="shared" si="5"/>
        <v>2818</v>
      </c>
    </row>
    <row r="9" spans="1:24" s="6" customFormat="1" ht="19.5" x14ac:dyDescent="0.25">
      <c r="B9" s="6" t="str">
        <f t="shared" si="2"/>
        <v>a</v>
      </c>
      <c r="C9" s="33" t="s">
        <v>131</v>
      </c>
      <c r="D9" s="39" t="s">
        <v>203</v>
      </c>
      <c r="E9" s="40">
        <f t="shared" si="0"/>
        <v>37557.998</v>
      </c>
      <c r="F9" s="40">
        <f t="shared" si="0"/>
        <v>65903</v>
      </c>
      <c r="G9" s="40">
        <f t="shared" si="0"/>
        <v>67558.813000000009</v>
      </c>
      <c r="H9" s="40">
        <f t="shared" si="0"/>
        <v>38647.29002</v>
      </c>
      <c r="I9" s="40">
        <f t="shared" si="0"/>
        <v>78651</v>
      </c>
      <c r="J9" s="40">
        <f t="shared" ref="J9" si="9">J23+J345+J611+J1241+J1255</f>
        <v>80554</v>
      </c>
      <c r="K9" s="40">
        <f t="shared" si="4"/>
        <v>1903</v>
      </c>
      <c r="L9" s="40">
        <f t="shared" si="0"/>
        <v>81771</v>
      </c>
      <c r="M9" s="40">
        <f t="shared" si="0"/>
        <v>3120</v>
      </c>
      <c r="N9" s="40">
        <f t="shared" si="5"/>
        <v>1217</v>
      </c>
    </row>
    <row r="10" spans="1:24" s="6" customFormat="1" ht="17.25" hidden="1" x14ac:dyDescent="0.25">
      <c r="B10" s="6" t="str">
        <f t="shared" si="2"/>
        <v>b</v>
      </c>
      <c r="C10" s="11" t="s">
        <v>131</v>
      </c>
      <c r="D10" s="17" t="s">
        <v>197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ref="J10" si="10">J24+J346+J612+J1242+J1256</f>
        <v>0</v>
      </c>
      <c r="K10" s="18">
        <f t="shared" si="4"/>
        <v>0</v>
      </c>
      <c r="L10" s="18">
        <f t="shared" si="0"/>
        <v>0</v>
      </c>
      <c r="M10" s="18">
        <f t="shared" si="0"/>
        <v>0</v>
      </c>
      <c r="N10" s="18">
        <f t="shared" si="5"/>
        <v>0</v>
      </c>
    </row>
    <row r="11" spans="1:24" s="6" customFormat="1" ht="17.25" hidden="1" x14ac:dyDescent="0.25">
      <c r="B11" s="6" t="str">
        <f t="shared" si="2"/>
        <v>b</v>
      </c>
      <c r="C11" s="11" t="s">
        <v>131</v>
      </c>
      <c r="D11" s="17" t="s">
        <v>198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ref="J11" si="11">J25+J347+J613+J1243+J1257</f>
        <v>0</v>
      </c>
      <c r="K11" s="18">
        <f t="shared" si="4"/>
        <v>0</v>
      </c>
      <c r="L11" s="18">
        <f t="shared" si="0"/>
        <v>0</v>
      </c>
      <c r="M11" s="18">
        <f t="shared" si="0"/>
        <v>0</v>
      </c>
      <c r="N11" s="18">
        <f t="shared" si="5"/>
        <v>0</v>
      </c>
    </row>
    <row r="12" spans="1:24" s="6" customFormat="1" ht="19.5" x14ac:dyDescent="0.25">
      <c r="B12" s="6" t="str">
        <f t="shared" si="2"/>
        <v>a</v>
      </c>
      <c r="C12" s="33" t="s">
        <v>131</v>
      </c>
      <c r="D12" s="39" t="s">
        <v>204</v>
      </c>
      <c r="E12" s="40">
        <f t="shared" si="0"/>
        <v>1444.3868300000001</v>
      </c>
      <c r="F12" s="40">
        <f t="shared" si="0"/>
        <v>2000</v>
      </c>
      <c r="G12" s="40">
        <f t="shared" si="0"/>
        <v>1752.5</v>
      </c>
      <c r="H12" s="40">
        <f t="shared" si="0"/>
        <v>1704.76079</v>
      </c>
      <c r="I12" s="40">
        <f t="shared" si="0"/>
        <v>2078</v>
      </c>
      <c r="J12" s="40">
        <f t="shared" ref="J12" si="12">J26+J348+J614+J1244+J1258</f>
        <v>2078</v>
      </c>
      <c r="K12" s="40">
        <f t="shared" si="4"/>
        <v>0</v>
      </c>
      <c r="L12" s="40">
        <f t="shared" si="0"/>
        <v>2603</v>
      </c>
      <c r="M12" s="40">
        <f t="shared" si="0"/>
        <v>525</v>
      </c>
      <c r="N12" s="40">
        <f t="shared" si="5"/>
        <v>525</v>
      </c>
    </row>
    <row r="13" spans="1:24" s="6" customFormat="1" ht="19.5" x14ac:dyDescent="0.25">
      <c r="B13" s="6" t="str">
        <f t="shared" si="2"/>
        <v>a</v>
      </c>
      <c r="C13" s="33" t="s">
        <v>131</v>
      </c>
      <c r="D13" s="39" t="s">
        <v>205</v>
      </c>
      <c r="E13" s="40">
        <f t="shared" si="0"/>
        <v>2513879.2366500003</v>
      </c>
      <c r="F13" s="40">
        <f t="shared" si="0"/>
        <v>2650697</v>
      </c>
      <c r="G13" s="40">
        <f t="shared" si="0"/>
        <v>2650520.0159999998</v>
      </c>
      <c r="H13" s="40">
        <f t="shared" si="0"/>
        <v>1791418.2934699999</v>
      </c>
      <c r="I13" s="40">
        <f t="shared" si="0"/>
        <v>2731453</v>
      </c>
      <c r="J13" s="40">
        <f t="shared" ref="J13" si="13">J27+J349+J615+J1245+J1259</f>
        <v>2889616</v>
      </c>
      <c r="K13" s="40">
        <f t="shared" si="4"/>
        <v>158163</v>
      </c>
      <c r="L13" s="40">
        <f t="shared" si="0"/>
        <v>3047036</v>
      </c>
      <c r="M13" s="40">
        <f t="shared" si="0"/>
        <v>315583</v>
      </c>
      <c r="N13" s="40">
        <f t="shared" si="5"/>
        <v>157420</v>
      </c>
    </row>
    <row r="14" spans="1:24" s="6" customFormat="1" ht="19.5" x14ac:dyDescent="0.25">
      <c r="B14" s="6" t="str">
        <f t="shared" si="2"/>
        <v>a</v>
      </c>
      <c r="C14" s="33" t="s">
        <v>131</v>
      </c>
      <c r="D14" s="39" t="s">
        <v>206</v>
      </c>
      <c r="E14" s="40">
        <f t="shared" si="0"/>
        <v>19351.87125</v>
      </c>
      <c r="F14" s="40">
        <f t="shared" si="0"/>
        <v>2223</v>
      </c>
      <c r="G14" s="40">
        <f t="shared" si="0"/>
        <v>15846.374</v>
      </c>
      <c r="H14" s="40">
        <f t="shared" si="0"/>
        <v>14917.09348</v>
      </c>
      <c r="I14" s="40">
        <f t="shared" si="0"/>
        <v>28781</v>
      </c>
      <c r="J14" s="40">
        <f t="shared" ref="J14" si="14">J28+J350+J616+J1246+J1260</f>
        <v>28781</v>
      </c>
      <c r="K14" s="40">
        <f t="shared" si="4"/>
        <v>0</v>
      </c>
      <c r="L14" s="40">
        <f t="shared" si="0"/>
        <v>28791</v>
      </c>
      <c r="M14" s="40">
        <f t="shared" si="0"/>
        <v>10</v>
      </c>
      <c r="N14" s="40">
        <f t="shared" si="5"/>
        <v>10</v>
      </c>
    </row>
    <row r="15" spans="1:24" s="6" customFormat="1" ht="19.5" x14ac:dyDescent="0.25">
      <c r="B15" s="6" t="str">
        <f t="shared" si="2"/>
        <v>a</v>
      </c>
      <c r="C15" s="36" t="s">
        <v>131</v>
      </c>
      <c r="D15" s="37" t="s">
        <v>6</v>
      </c>
      <c r="E15" s="38">
        <f t="shared" si="0"/>
        <v>15498.23776</v>
      </c>
      <c r="F15" s="38">
        <f t="shared" si="0"/>
        <v>32265</v>
      </c>
      <c r="G15" s="38">
        <f t="shared" si="0"/>
        <v>17776.567999999999</v>
      </c>
      <c r="H15" s="38">
        <f t="shared" si="0"/>
        <v>1043.77918</v>
      </c>
      <c r="I15" s="38">
        <f t="shared" si="0"/>
        <v>36348</v>
      </c>
      <c r="J15" s="38">
        <f t="shared" ref="J15" si="15">J29+J351+J617+J1247+J1261</f>
        <v>37259</v>
      </c>
      <c r="K15" s="38">
        <f t="shared" si="4"/>
        <v>911</v>
      </c>
      <c r="L15" s="38">
        <f t="shared" si="0"/>
        <v>38151</v>
      </c>
      <c r="M15" s="38">
        <f t="shared" si="0"/>
        <v>1803</v>
      </c>
      <c r="N15" s="38">
        <f t="shared" si="5"/>
        <v>892</v>
      </c>
    </row>
    <row r="16" spans="1:24" s="6" customFormat="1" ht="19.5" x14ac:dyDescent="0.25">
      <c r="B16" s="6" t="str">
        <f t="shared" si="2"/>
        <v>a</v>
      </c>
      <c r="C16" s="36" t="s">
        <v>131</v>
      </c>
      <c r="D16" s="37" t="s">
        <v>7</v>
      </c>
      <c r="E16" s="38">
        <f t="shared" si="0"/>
        <v>4954.6843099999996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ref="J16" si="16">J30+J352+J618+J1248+J1262</f>
        <v>0</v>
      </c>
      <c r="K16" s="38">
        <f t="shared" si="4"/>
        <v>0</v>
      </c>
      <c r="L16" s="38">
        <f t="shared" si="0"/>
        <v>0</v>
      </c>
      <c r="M16" s="38">
        <f t="shared" si="0"/>
        <v>0</v>
      </c>
      <c r="N16" s="38">
        <f t="shared" si="5"/>
        <v>0</v>
      </c>
    </row>
    <row r="17" spans="1:15" s="6" customFormat="1" ht="20.25" thickBot="1" x14ac:dyDescent="0.3">
      <c r="B17" s="6" t="str">
        <f t="shared" si="2"/>
        <v>a</v>
      </c>
      <c r="C17" s="41" t="s">
        <v>131</v>
      </c>
      <c r="D17" s="42" t="s">
        <v>8</v>
      </c>
      <c r="E17" s="43">
        <f t="shared" si="0"/>
        <v>128.74035000000001</v>
      </c>
      <c r="F17" s="43">
        <f t="shared" si="0"/>
        <v>0</v>
      </c>
      <c r="G17" s="43">
        <f t="shared" si="0"/>
        <v>164.46899999999999</v>
      </c>
      <c r="H17" s="43">
        <f t="shared" si="0"/>
        <v>164.29146</v>
      </c>
      <c r="I17" s="43">
        <f t="shared" si="0"/>
        <v>0</v>
      </c>
      <c r="J17" s="43">
        <f t="shared" ref="J17" si="17">J31+J353+J619+J1249+J1263</f>
        <v>0</v>
      </c>
      <c r="K17" s="43">
        <f t="shared" si="4"/>
        <v>0</v>
      </c>
      <c r="L17" s="43">
        <f t="shared" si="0"/>
        <v>0</v>
      </c>
      <c r="M17" s="43">
        <f t="shared" si="0"/>
        <v>0</v>
      </c>
      <c r="N17" s="43">
        <f t="shared" si="5"/>
        <v>0</v>
      </c>
    </row>
    <row r="18" spans="1:15" s="6" customFormat="1" ht="63.75" customHeight="1" thickTop="1" thickBot="1" x14ac:dyDescent="0.3">
      <c r="A18" s="6" t="s">
        <v>213</v>
      </c>
      <c r="B18" s="6" t="str">
        <f t="shared" si="2"/>
        <v>a</v>
      </c>
      <c r="C18" s="59" t="s">
        <v>9</v>
      </c>
      <c r="D18" s="60" t="s">
        <v>10</v>
      </c>
      <c r="E18" s="61">
        <f t="shared" ref="E18:I31" si="18">E32+E46+E102+E116+E284+E298+E312+E326</f>
        <v>49932.422750000005</v>
      </c>
      <c r="F18" s="61">
        <f t="shared" si="18"/>
        <v>52546</v>
      </c>
      <c r="G18" s="61">
        <f t="shared" si="18"/>
        <v>50341.868999999992</v>
      </c>
      <c r="H18" s="61">
        <f t="shared" si="18"/>
        <v>30994.841340000003</v>
      </c>
      <c r="I18" s="61">
        <f t="shared" ref="I18:L18" si="19">I32+I46+I102+I116+I284+I298+I312+I326</f>
        <v>52626</v>
      </c>
      <c r="J18" s="61">
        <f t="shared" ref="J18" si="20">J32+J46+J102+J116+J284+J298+J312+J326</f>
        <v>54903</v>
      </c>
      <c r="K18" s="61">
        <f t="shared" si="4"/>
        <v>2277</v>
      </c>
      <c r="L18" s="61">
        <f t="shared" si="19"/>
        <v>60188</v>
      </c>
      <c r="M18" s="61">
        <f t="shared" ref="M18:M68" si="21">L18-I18</f>
        <v>7562</v>
      </c>
      <c r="N18" s="61">
        <f t="shared" si="5"/>
        <v>5285</v>
      </c>
      <c r="O18" s="10"/>
    </row>
    <row r="19" spans="1:15" s="6" customFormat="1" ht="39.75" thickTop="1" x14ac:dyDescent="0.25">
      <c r="A19" s="6" t="s">
        <v>213</v>
      </c>
      <c r="B19" s="6" t="str">
        <f t="shared" si="2"/>
        <v>a</v>
      </c>
      <c r="C19" s="33"/>
      <c r="D19" s="34" t="s">
        <v>190</v>
      </c>
      <c r="E19" s="35">
        <f t="shared" si="18"/>
        <v>3251</v>
      </c>
      <c r="F19" s="35">
        <f t="shared" si="18"/>
        <v>3266</v>
      </c>
      <c r="G19" s="44">
        <f t="shared" si="18"/>
        <v>3266</v>
      </c>
      <c r="H19" s="44">
        <f t="shared" si="18"/>
        <v>3266</v>
      </c>
      <c r="I19" s="35">
        <f t="shared" si="18"/>
        <v>3225</v>
      </c>
      <c r="J19" s="35">
        <f t="shared" ref="J19" si="22">J33+J47+J103+J117+J285+J299+J313+J327</f>
        <v>3225</v>
      </c>
      <c r="K19" s="44">
        <f t="shared" si="4"/>
        <v>0</v>
      </c>
      <c r="L19" s="44">
        <f t="shared" ref="L19" si="23">L33+L47+L103+L117+L285+L299+L313+L327</f>
        <v>3274</v>
      </c>
      <c r="M19" s="35">
        <f t="shared" si="21"/>
        <v>49</v>
      </c>
      <c r="N19" s="35">
        <f t="shared" si="5"/>
        <v>49</v>
      </c>
    </row>
    <row r="20" spans="1:15" s="6" customFormat="1" ht="19.5" x14ac:dyDescent="0.25">
      <c r="A20" s="6" t="s">
        <v>213</v>
      </c>
      <c r="B20" s="6" t="str">
        <f t="shared" si="2"/>
        <v>a</v>
      </c>
      <c r="C20" s="33"/>
      <c r="D20" s="34" t="s">
        <v>189</v>
      </c>
      <c r="E20" s="35">
        <f t="shared" si="18"/>
        <v>407</v>
      </c>
      <c r="F20" s="35">
        <f t="shared" si="18"/>
        <v>287</v>
      </c>
      <c r="G20" s="44">
        <f t="shared" si="18"/>
        <v>326</v>
      </c>
      <c r="H20" s="44">
        <f t="shared" si="18"/>
        <v>326</v>
      </c>
      <c r="I20" s="35">
        <f t="shared" ref="I20:L20" si="24">I34+I48+I104+I118+I286+I300+I314+I328</f>
        <v>431</v>
      </c>
      <c r="J20" s="35">
        <f t="shared" ref="J20" si="25">J34+J48+J104+J118+J286+J300+J314+J328</f>
        <v>510</v>
      </c>
      <c r="K20" s="44">
        <f t="shared" si="4"/>
        <v>79</v>
      </c>
      <c r="L20" s="44">
        <f t="shared" si="24"/>
        <v>510</v>
      </c>
      <c r="M20" s="35">
        <f t="shared" si="21"/>
        <v>79</v>
      </c>
      <c r="N20" s="35">
        <f t="shared" si="5"/>
        <v>0</v>
      </c>
    </row>
    <row r="21" spans="1:15" s="6" customFormat="1" ht="19.5" x14ac:dyDescent="0.25">
      <c r="A21" s="6" t="s">
        <v>213</v>
      </c>
      <c r="B21" s="6" t="str">
        <f t="shared" si="2"/>
        <v>a</v>
      </c>
      <c r="C21" s="36" t="s">
        <v>131</v>
      </c>
      <c r="D21" s="37" t="s">
        <v>4</v>
      </c>
      <c r="E21" s="38">
        <f t="shared" si="18"/>
        <v>48589.619349999994</v>
      </c>
      <c r="F21" s="38">
        <f t="shared" si="18"/>
        <v>51036</v>
      </c>
      <c r="G21" s="38">
        <f t="shared" si="18"/>
        <v>48783.655999999995</v>
      </c>
      <c r="H21" s="38">
        <f t="shared" si="18"/>
        <v>30426.022300000004</v>
      </c>
      <c r="I21" s="38">
        <f t="shared" ref="I21:L21" si="26">I35+I49+I105+I119+I287+I301+I315+I329</f>
        <v>51108</v>
      </c>
      <c r="J21" s="38">
        <f t="shared" ref="J21" si="27">J35+J49+J105+J119+J287+J301+J315+J329</f>
        <v>52474</v>
      </c>
      <c r="K21" s="38">
        <f t="shared" si="4"/>
        <v>1366</v>
      </c>
      <c r="L21" s="38">
        <f t="shared" si="26"/>
        <v>56867</v>
      </c>
      <c r="M21" s="38">
        <f t="shared" si="21"/>
        <v>5759</v>
      </c>
      <c r="N21" s="38">
        <f t="shared" si="5"/>
        <v>4393</v>
      </c>
    </row>
    <row r="22" spans="1:15" s="6" customFormat="1" ht="19.5" x14ac:dyDescent="0.25">
      <c r="A22" s="6" t="s">
        <v>213</v>
      </c>
      <c r="B22" s="6" t="str">
        <f t="shared" si="2"/>
        <v>a</v>
      </c>
      <c r="C22" s="33" t="s">
        <v>131</v>
      </c>
      <c r="D22" s="45" t="s">
        <v>202</v>
      </c>
      <c r="E22" s="40">
        <f t="shared" si="18"/>
        <v>32862.263960000004</v>
      </c>
      <c r="F22" s="40">
        <f t="shared" si="18"/>
        <v>31912</v>
      </c>
      <c r="G22" s="40">
        <f t="shared" si="18"/>
        <v>31381.260000000002</v>
      </c>
      <c r="H22" s="40">
        <f t="shared" si="18"/>
        <v>19569.985729999997</v>
      </c>
      <c r="I22" s="40">
        <f t="shared" ref="I22:L22" si="28">I36+I50+I106+I120+I288+I302+I316+I330</f>
        <v>32689</v>
      </c>
      <c r="J22" s="40">
        <f t="shared" ref="J22" si="29">J36+J50+J106+J120+J288+J302+J316+J330</f>
        <v>31912</v>
      </c>
      <c r="K22" s="40">
        <f t="shared" si="4"/>
        <v>-777</v>
      </c>
      <c r="L22" s="40">
        <f t="shared" si="28"/>
        <v>34730</v>
      </c>
      <c r="M22" s="40">
        <f t="shared" si="21"/>
        <v>2041</v>
      </c>
      <c r="N22" s="40">
        <f t="shared" si="5"/>
        <v>2818</v>
      </c>
    </row>
    <row r="23" spans="1:15" s="6" customFormat="1" ht="19.5" x14ac:dyDescent="0.25">
      <c r="A23" s="6" t="s">
        <v>213</v>
      </c>
      <c r="B23" s="6" t="str">
        <f t="shared" si="2"/>
        <v>a</v>
      </c>
      <c r="C23" s="33" t="s">
        <v>131</v>
      </c>
      <c r="D23" s="39" t="s">
        <v>203</v>
      </c>
      <c r="E23" s="40">
        <f t="shared" si="18"/>
        <v>13257.03125</v>
      </c>
      <c r="F23" s="40">
        <f t="shared" si="18"/>
        <v>16734</v>
      </c>
      <c r="G23" s="40">
        <f t="shared" si="18"/>
        <v>15002.78</v>
      </c>
      <c r="H23" s="40">
        <f t="shared" si="18"/>
        <v>8644.6179499999998</v>
      </c>
      <c r="I23" s="40">
        <f t="shared" ref="I23:L23" si="30">I37+I51+I107+I121+I289+I303+I317+I331</f>
        <v>15857</v>
      </c>
      <c r="J23" s="40">
        <f t="shared" ref="J23" si="31">J37+J51+J107+J121+J289+J303+J317+J331</f>
        <v>18000</v>
      </c>
      <c r="K23" s="40">
        <f t="shared" si="4"/>
        <v>2143</v>
      </c>
      <c r="L23" s="40">
        <f t="shared" si="30"/>
        <v>18977</v>
      </c>
      <c r="M23" s="40">
        <f t="shared" si="21"/>
        <v>3120</v>
      </c>
      <c r="N23" s="40">
        <f t="shared" si="5"/>
        <v>977</v>
      </c>
    </row>
    <row r="24" spans="1:15" s="6" customFormat="1" ht="17.25" hidden="1" x14ac:dyDescent="0.25">
      <c r="A24" s="6" t="s">
        <v>213</v>
      </c>
      <c r="B24" s="6" t="str">
        <f t="shared" si="2"/>
        <v>b</v>
      </c>
      <c r="C24" s="11" t="s">
        <v>131</v>
      </c>
      <c r="D24" s="17" t="s">
        <v>197</v>
      </c>
      <c r="E24" s="18">
        <f t="shared" si="18"/>
        <v>0</v>
      </c>
      <c r="F24" s="18">
        <f t="shared" si="18"/>
        <v>0</v>
      </c>
      <c r="G24" s="18">
        <f t="shared" si="18"/>
        <v>0</v>
      </c>
      <c r="H24" s="18">
        <f t="shared" si="18"/>
        <v>0</v>
      </c>
      <c r="I24" s="18">
        <f t="shared" ref="I24:L24" si="32">I38+I52+I108+I122+I290+I304+I318+I332</f>
        <v>0</v>
      </c>
      <c r="J24" s="18">
        <f t="shared" ref="J24" si="33">J38+J52+J108+J122+J290+J304+J318+J332</f>
        <v>0</v>
      </c>
      <c r="K24" s="18">
        <f t="shared" si="4"/>
        <v>0</v>
      </c>
      <c r="L24" s="18">
        <f t="shared" si="32"/>
        <v>0</v>
      </c>
      <c r="M24" s="18">
        <f t="shared" si="21"/>
        <v>0</v>
      </c>
      <c r="N24" s="18">
        <f t="shared" si="5"/>
        <v>0</v>
      </c>
    </row>
    <row r="25" spans="1:15" s="6" customFormat="1" ht="17.25" hidden="1" x14ac:dyDescent="0.25">
      <c r="A25" s="6" t="s">
        <v>213</v>
      </c>
      <c r="B25" s="6" t="str">
        <f t="shared" si="2"/>
        <v>b</v>
      </c>
      <c r="C25" s="11" t="s">
        <v>131</v>
      </c>
      <c r="D25" s="17" t="s">
        <v>198</v>
      </c>
      <c r="E25" s="18">
        <f t="shared" si="18"/>
        <v>0</v>
      </c>
      <c r="F25" s="18">
        <f t="shared" si="18"/>
        <v>0</v>
      </c>
      <c r="G25" s="18">
        <f t="shared" si="18"/>
        <v>0</v>
      </c>
      <c r="H25" s="18">
        <f t="shared" si="18"/>
        <v>0</v>
      </c>
      <c r="I25" s="18">
        <f t="shared" ref="I25:L25" si="34">I39+I53+I109+I123+I291+I305+I319+I333</f>
        <v>0</v>
      </c>
      <c r="J25" s="18">
        <f t="shared" ref="J25" si="35">J39+J53+J109+J123+J291+J305+J319+J333</f>
        <v>0</v>
      </c>
      <c r="K25" s="18">
        <f t="shared" si="4"/>
        <v>0</v>
      </c>
      <c r="L25" s="18">
        <f t="shared" si="34"/>
        <v>0</v>
      </c>
      <c r="M25" s="18">
        <f t="shared" si="21"/>
        <v>0</v>
      </c>
      <c r="N25" s="18">
        <f t="shared" si="5"/>
        <v>0</v>
      </c>
    </row>
    <row r="26" spans="1:15" s="6" customFormat="1" ht="19.5" x14ac:dyDescent="0.25">
      <c r="A26" s="6" t="s">
        <v>213</v>
      </c>
      <c r="B26" s="6" t="str">
        <f t="shared" si="2"/>
        <v>a</v>
      </c>
      <c r="C26" s="33" t="s">
        <v>131</v>
      </c>
      <c r="D26" s="39" t="s">
        <v>204</v>
      </c>
      <c r="E26" s="40">
        <f t="shared" si="18"/>
        <v>1444.3868300000001</v>
      </c>
      <c r="F26" s="40">
        <f t="shared" si="18"/>
        <v>2000</v>
      </c>
      <c r="G26" s="40">
        <f t="shared" si="18"/>
        <v>1752.5</v>
      </c>
      <c r="H26" s="40">
        <f t="shared" si="18"/>
        <v>1704.76079</v>
      </c>
      <c r="I26" s="40">
        <f t="shared" ref="I26:L26" si="36">I40+I54+I110+I124+I292+I306+I320+I334</f>
        <v>2078</v>
      </c>
      <c r="J26" s="40">
        <f t="shared" ref="J26" si="37">J40+J54+J110+J124+J292+J306+J320+J334</f>
        <v>2078</v>
      </c>
      <c r="K26" s="40">
        <f t="shared" si="4"/>
        <v>0</v>
      </c>
      <c r="L26" s="40">
        <f t="shared" si="36"/>
        <v>2603</v>
      </c>
      <c r="M26" s="40">
        <f t="shared" si="21"/>
        <v>525</v>
      </c>
      <c r="N26" s="40">
        <f t="shared" si="5"/>
        <v>525</v>
      </c>
    </row>
    <row r="27" spans="1:15" s="6" customFormat="1" ht="19.5" x14ac:dyDescent="0.25">
      <c r="A27" s="6" t="s">
        <v>213</v>
      </c>
      <c r="B27" s="6" t="str">
        <f t="shared" si="2"/>
        <v>a</v>
      </c>
      <c r="C27" s="33" t="s">
        <v>131</v>
      </c>
      <c r="D27" s="39" t="s">
        <v>205</v>
      </c>
      <c r="E27" s="40">
        <f t="shared" si="18"/>
        <v>320.32281</v>
      </c>
      <c r="F27" s="40">
        <f t="shared" si="18"/>
        <v>265</v>
      </c>
      <c r="G27" s="40">
        <f t="shared" si="18"/>
        <v>523.1</v>
      </c>
      <c r="H27" s="40">
        <f t="shared" si="18"/>
        <v>434.02855</v>
      </c>
      <c r="I27" s="40">
        <f t="shared" ref="I27:L27" si="38">I41+I55+I111+I125+I293+I307+I321+I335</f>
        <v>307</v>
      </c>
      <c r="J27" s="40">
        <f t="shared" ref="J27" si="39">J41+J55+J111+J125+J293+J307+J321+J335</f>
        <v>307</v>
      </c>
      <c r="K27" s="40">
        <f t="shared" si="4"/>
        <v>0</v>
      </c>
      <c r="L27" s="40">
        <f t="shared" si="38"/>
        <v>370</v>
      </c>
      <c r="M27" s="40">
        <f t="shared" si="21"/>
        <v>63</v>
      </c>
      <c r="N27" s="40">
        <f t="shared" si="5"/>
        <v>63</v>
      </c>
    </row>
    <row r="28" spans="1:15" s="6" customFormat="1" ht="19.5" x14ac:dyDescent="0.25">
      <c r="A28" s="6" t="s">
        <v>213</v>
      </c>
      <c r="B28" s="6" t="str">
        <f t="shared" si="2"/>
        <v>a</v>
      </c>
      <c r="C28" s="33" t="s">
        <v>131</v>
      </c>
      <c r="D28" s="39" t="s">
        <v>206</v>
      </c>
      <c r="E28" s="40">
        <f t="shared" si="18"/>
        <v>705.61450000000013</v>
      </c>
      <c r="F28" s="40">
        <f t="shared" si="18"/>
        <v>125</v>
      </c>
      <c r="G28" s="40">
        <f t="shared" si="18"/>
        <v>124.01600000000002</v>
      </c>
      <c r="H28" s="40">
        <f t="shared" si="18"/>
        <v>72.629280000000008</v>
      </c>
      <c r="I28" s="40">
        <f t="shared" ref="I28:L28" si="40">I42+I56+I112+I126+I294+I308+I322+I336</f>
        <v>177</v>
      </c>
      <c r="J28" s="40">
        <f t="shared" ref="J28" si="41">J42+J56+J112+J126+J294+J308+J322+J336</f>
        <v>177</v>
      </c>
      <c r="K28" s="40">
        <f t="shared" si="4"/>
        <v>0</v>
      </c>
      <c r="L28" s="40">
        <f t="shared" si="40"/>
        <v>187</v>
      </c>
      <c r="M28" s="40">
        <f t="shared" si="21"/>
        <v>10</v>
      </c>
      <c r="N28" s="40">
        <f t="shared" si="5"/>
        <v>10</v>
      </c>
    </row>
    <row r="29" spans="1:15" s="6" customFormat="1" ht="19.5" x14ac:dyDescent="0.25">
      <c r="A29" s="6" t="s">
        <v>213</v>
      </c>
      <c r="B29" s="6" t="str">
        <f t="shared" si="2"/>
        <v>a</v>
      </c>
      <c r="C29" s="36" t="s">
        <v>131</v>
      </c>
      <c r="D29" s="37" t="s">
        <v>6</v>
      </c>
      <c r="E29" s="38">
        <f t="shared" si="18"/>
        <v>1243.51405</v>
      </c>
      <c r="F29" s="38">
        <f t="shared" si="18"/>
        <v>1510</v>
      </c>
      <c r="G29" s="38">
        <f t="shared" si="18"/>
        <v>1510.838</v>
      </c>
      <c r="H29" s="38">
        <f t="shared" si="18"/>
        <v>521.60275999999999</v>
      </c>
      <c r="I29" s="38">
        <f t="shared" ref="I29:L29" si="42">I43+I57+I113+I127+I295+I309+I323+I337</f>
        <v>1518</v>
      </c>
      <c r="J29" s="38">
        <f t="shared" ref="J29" si="43">J43+J57+J113+J127+J295+J309+J323+J337</f>
        <v>2429</v>
      </c>
      <c r="K29" s="38">
        <f t="shared" si="4"/>
        <v>911</v>
      </c>
      <c r="L29" s="38">
        <f t="shared" si="42"/>
        <v>3321</v>
      </c>
      <c r="M29" s="38">
        <f t="shared" si="21"/>
        <v>1803</v>
      </c>
      <c r="N29" s="38">
        <f t="shared" si="5"/>
        <v>892</v>
      </c>
    </row>
    <row r="30" spans="1:15" s="6" customFormat="1" ht="17.25" hidden="1" x14ac:dyDescent="0.25">
      <c r="A30" s="6" t="s">
        <v>213</v>
      </c>
      <c r="B30" s="6" t="str">
        <f t="shared" si="2"/>
        <v>b</v>
      </c>
      <c r="C30" s="14" t="s">
        <v>131</v>
      </c>
      <c r="D30" s="15" t="s">
        <v>7</v>
      </c>
      <c r="E30" s="16">
        <f t="shared" si="18"/>
        <v>0</v>
      </c>
      <c r="F30" s="16">
        <f t="shared" si="18"/>
        <v>0</v>
      </c>
      <c r="G30" s="16">
        <f t="shared" si="18"/>
        <v>0</v>
      </c>
      <c r="H30" s="16">
        <f t="shared" si="18"/>
        <v>0</v>
      </c>
      <c r="I30" s="16">
        <f t="shared" ref="I30:L30" si="44">I44+I58+I114+I128+I296+I310+I324+I338</f>
        <v>0</v>
      </c>
      <c r="J30" s="16">
        <f t="shared" ref="J30" si="45">J44+J58+J114+J128+J296+J310+J324+J338</f>
        <v>0</v>
      </c>
      <c r="K30" s="16">
        <f t="shared" si="4"/>
        <v>0</v>
      </c>
      <c r="L30" s="16">
        <f t="shared" si="44"/>
        <v>0</v>
      </c>
      <c r="M30" s="16">
        <f t="shared" si="21"/>
        <v>0</v>
      </c>
      <c r="N30" s="16">
        <f t="shared" si="5"/>
        <v>0</v>
      </c>
    </row>
    <row r="31" spans="1:15" s="6" customFormat="1" ht="20.25" thickBot="1" x14ac:dyDescent="0.3">
      <c r="A31" s="6" t="s">
        <v>213</v>
      </c>
      <c r="B31" s="6" t="str">
        <f t="shared" si="2"/>
        <v>a</v>
      </c>
      <c r="C31" s="41" t="s">
        <v>131</v>
      </c>
      <c r="D31" s="42" t="s">
        <v>8</v>
      </c>
      <c r="E31" s="43">
        <f t="shared" si="18"/>
        <v>99.289349999999999</v>
      </c>
      <c r="F31" s="43">
        <f t="shared" si="18"/>
        <v>0</v>
      </c>
      <c r="G31" s="43">
        <f t="shared" si="18"/>
        <v>47.375</v>
      </c>
      <c r="H31" s="43">
        <f t="shared" si="18"/>
        <v>47.216279999999998</v>
      </c>
      <c r="I31" s="43">
        <f t="shared" ref="I31:L31" si="46">I45+I59+I115+I129+I297+I311+I325+I339</f>
        <v>0</v>
      </c>
      <c r="J31" s="43">
        <f t="shared" ref="J31" si="47">J45+J59+J115+J129+J297+J311+J325+J339</f>
        <v>0</v>
      </c>
      <c r="K31" s="43">
        <f t="shared" si="4"/>
        <v>0</v>
      </c>
      <c r="L31" s="43">
        <f t="shared" si="46"/>
        <v>0</v>
      </c>
      <c r="M31" s="43">
        <f t="shared" si="21"/>
        <v>0</v>
      </c>
      <c r="N31" s="43">
        <f t="shared" si="5"/>
        <v>0</v>
      </c>
    </row>
    <row r="32" spans="1:15" s="6" customFormat="1" ht="60" thickTop="1" thickBot="1" x14ac:dyDescent="0.3">
      <c r="A32" s="6" t="s">
        <v>213</v>
      </c>
      <c r="B32" s="6" t="str">
        <f t="shared" si="2"/>
        <v>a</v>
      </c>
      <c r="C32" s="30" t="s">
        <v>132</v>
      </c>
      <c r="D32" s="31" t="s">
        <v>11</v>
      </c>
      <c r="E32" s="32">
        <f>E35+E43+E44+E45</f>
        <v>9615.1128599999993</v>
      </c>
      <c r="F32" s="32">
        <f t="shared" ref="F32:L32" si="48">F35+F43+F44+F45</f>
        <v>8870</v>
      </c>
      <c r="G32" s="32">
        <f t="shared" si="48"/>
        <v>8862.9610000000011</v>
      </c>
      <c r="H32" s="32">
        <f t="shared" si="48"/>
        <v>6316.4002799999998</v>
      </c>
      <c r="I32" s="32">
        <f t="shared" si="48"/>
        <v>9768</v>
      </c>
      <c r="J32" s="32">
        <f t="shared" si="48"/>
        <v>11684</v>
      </c>
      <c r="K32" s="32">
        <f t="shared" si="4"/>
        <v>1916</v>
      </c>
      <c r="L32" s="32">
        <f t="shared" si="48"/>
        <v>12747</v>
      </c>
      <c r="M32" s="32">
        <f t="shared" si="21"/>
        <v>2979</v>
      </c>
      <c r="N32" s="32">
        <f t="shared" si="5"/>
        <v>1063</v>
      </c>
    </row>
    <row r="33" spans="1:23" s="6" customFormat="1" ht="39.75" thickTop="1" x14ac:dyDescent="0.25">
      <c r="A33" s="6" t="s">
        <v>213</v>
      </c>
      <c r="B33" s="6" t="str">
        <f t="shared" si="2"/>
        <v>a</v>
      </c>
      <c r="C33" s="33"/>
      <c r="D33" s="34" t="s">
        <v>190</v>
      </c>
      <c r="E33" s="35">
        <v>255</v>
      </c>
      <c r="F33" s="35">
        <v>255</v>
      </c>
      <c r="G33" s="35">
        <v>255</v>
      </c>
      <c r="H33" s="35">
        <v>255</v>
      </c>
      <c r="I33" s="35">
        <v>255</v>
      </c>
      <c r="J33" s="35">
        <v>255</v>
      </c>
      <c r="K33" s="35">
        <f t="shared" si="4"/>
        <v>0</v>
      </c>
      <c r="L33" s="35">
        <v>255</v>
      </c>
      <c r="M33" s="35">
        <f t="shared" si="21"/>
        <v>0</v>
      </c>
      <c r="N33" s="35">
        <f t="shared" si="5"/>
        <v>0</v>
      </c>
    </row>
    <row r="34" spans="1:23" s="6" customFormat="1" ht="19.5" x14ac:dyDescent="0.25">
      <c r="A34" s="6" t="s">
        <v>213</v>
      </c>
      <c r="B34" s="6" t="str">
        <f t="shared" si="2"/>
        <v>a</v>
      </c>
      <c r="C34" s="33"/>
      <c r="D34" s="34" t="s">
        <v>189</v>
      </c>
      <c r="E34" s="35">
        <v>93</v>
      </c>
      <c r="F34" s="35">
        <v>93</v>
      </c>
      <c r="G34" s="35">
        <v>93</v>
      </c>
      <c r="H34" s="35">
        <v>93</v>
      </c>
      <c r="I34" s="35">
        <v>93</v>
      </c>
      <c r="J34" s="35">
        <v>93</v>
      </c>
      <c r="K34" s="35">
        <f t="shared" si="4"/>
        <v>0</v>
      </c>
      <c r="L34" s="35">
        <v>93</v>
      </c>
      <c r="M34" s="35">
        <f t="shared" si="21"/>
        <v>0</v>
      </c>
      <c r="N34" s="35">
        <f t="shared" si="5"/>
        <v>0</v>
      </c>
    </row>
    <row r="35" spans="1:23" s="6" customFormat="1" ht="19.5" x14ac:dyDescent="0.25">
      <c r="A35" s="6" t="s">
        <v>213</v>
      </c>
      <c r="B35" s="6" t="str">
        <f t="shared" si="2"/>
        <v>a</v>
      </c>
      <c r="C35" s="36" t="s">
        <v>131</v>
      </c>
      <c r="D35" s="37" t="s">
        <v>4</v>
      </c>
      <c r="E35" s="38">
        <f>E36+E37+E38+E39+E40+E41+E42</f>
        <v>9562.7801999999992</v>
      </c>
      <c r="F35" s="38">
        <f t="shared" ref="F35:L35" si="49">F36+F37+F38+F39+F40+F41+F42</f>
        <v>8850</v>
      </c>
      <c r="G35" s="38">
        <f t="shared" si="49"/>
        <v>8827.0760000000009</v>
      </c>
      <c r="H35" s="38">
        <f t="shared" si="49"/>
        <v>6292.8230599999997</v>
      </c>
      <c r="I35" s="38">
        <f t="shared" si="49"/>
        <v>9624</v>
      </c>
      <c r="J35" s="38">
        <f t="shared" si="49"/>
        <v>10337</v>
      </c>
      <c r="K35" s="38">
        <f t="shared" si="4"/>
        <v>713</v>
      </c>
      <c r="L35" s="38">
        <f t="shared" si="49"/>
        <v>11349</v>
      </c>
      <c r="M35" s="38">
        <f t="shared" si="21"/>
        <v>1725</v>
      </c>
      <c r="N35" s="38">
        <f t="shared" si="5"/>
        <v>1012</v>
      </c>
    </row>
    <row r="36" spans="1:23" s="6" customFormat="1" ht="19.5" x14ac:dyDescent="0.25">
      <c r="A36" s="6" t="s">
        <v>213</v>
      </c>
      <c r="B36" s="6" t="str">
        <f t="shared" si="2"/>
        <v>a</v>
      </c>
      <c r="C36" s="33" t="s">
        <v>131</v>
      </c>
      <c r="D36" s="39" t="s">
        <v>202</v>
      </c>
      <c r="E36" s="40">
        <v>4215.8555800000004</v>
      </c>
      <c r="F36" s="40">
        <v>4060</v>
      </c>
      <c r="G36" s="40">
        <v>4036</v>
      </c>
      <c r="H36" s="40">
        <v>2694.05863</v>
      </c>
      <c r="I36" s="40">
        <v>4387</v>
      </c>
      <c r="J36" s="40">
        <v>4400</v>
      </c>
      <c r="K36" s="40">
        <f t="shared" si="4"/>
        <v>13</v>
      </c>
      <c r="L36" s="40">
        <v>4665</v>
      </c>
      <c r="M36" s="40">
        <f t="shared" si="21"/>
        <v>278</v>
      </c>
      <c r="N36" s="40">
        <f t="shared" si="5"/>
        <v>265</v>
      </c>
      <c r="V36" s="6" t="e">
        <f>#REF!/1000</f>
        <v>#REF!</v>
      </c>
      <c r="W36" s="6">
        <f t="shared" ref="W36:W45" si="50">O36/1000</f>
        <v>0</v>
      </c>
    </row>
    <row r="37" spans="1:23" s="6" customFormat="1" ht="19.5" x14ac:dyDescent="0.25">
      <c r="A37" s="6" t="s">
        <v>213</v>
      </c>
      <c r="B37" s="6" t="str">
        <f t="shared" si="2"/>
        <v>a</v>
      </c>
      <c r="C37" s="33" t="s">
        <v>131</v>
      </c>
      <c r="D37" s="39" t="s">
        <v>203</v>
      </c>
      <c r="E37" s="40">
        <v>3272.7570799999999</v>
      </c>
      <c r="F37" s="40">
        <v>3000</v>
      </c>
      <c r="G37" s="40">
        <v>2963.576</v>
      </c>
      <c r="H37" s="40">
        <v>1798.7675099999999</v>
      </c>
      <c r="I37" s="40">
        <f>3116</f>
        <v>3116</v>
      </c>
      <c r="J37" s="40">
        <f>3116+700</f>
        <v>3816</v>
      </c>
      <c r="K37" s="40">
        <f t="shared" si="4"/>
        <v>700</v>
      </c>
      <c r="L37" s="40">
        <f>3548+700</f>
        <v>4248</v>
      </c>
      <c r="M37" s="40">
        <f t="shared" si="21"/>
        <v>1132</v>
      </c>
      <c r="N37" s="40">
        <f t="shared" si="5"/>
        <v>432</v>
      </c>
      <c r="V37" s="6" t="e">
        <f>#REF!/1000</f>
        <v>#REF!</v>
      </c>
      <c r="W37" s="6">
        <f t="shared" si="50"/>
        <v>0</v>
      </c>
    </row>
    <row r="38" spans="1:23" s="6" customFormat="1" ht="17.25" hidden="1" x14ac:dyDescent="0.25">
      <c r="A38" s="6" t="s">
        <v>213</v>
      </c>
      <c r="B38" s="6" t="str">
        <f t="shared" si="2"/>
        <v>b</v>
      </c>
      <c r="C38" s="11" t="s">
        <v>131</v>
      </c>
      <c r="D38" s="17" t="s">
        <v>197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f t="shared" si="4"/>
        <v>0</v>
      </c>
      <c r="L38" s="18">
        <v>0</v>
      </c>
      <c r="M38" s="18">
        <f t="shared" si="21"/>
        <v>0</v>
      </c>
      <c r="N38" s="18">
        <f t="shared" si="5"/>
        <v>0</v>
      </c>
      <c r="V38" s="6" t="e">
        <f>#REF!/1000</f>
        <v>#REF!</v>
      </c>
      <c r="W38" s="6">
        <f t="shared" si="50"/>
        <v>0</v>
      </c>
    </row>
    <row r="39" spans="1:23" s="6" customFormat="1" ht="17.25" hidden="1" x14ac:dyDescent="0.25">
      <c r="A39" s="6" t="s">
        <v>213</v>
      </c>
      <c r="B39" s="6" t="str">
        <f t="shared" si="2"/>
        <v>b</v>
      </c>
      <c r="C39" s="11" t="s">
        <v>131</v>
      </c>
      <c r="D39" s="17" t="s">
        <v>198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f t="shared" si="4"/>
        <v>0</v>
      </c>
      <c r="L39" s="18">
        <v>0</v>
      </c>
      <c r="M39" s="18">
        <f t="shared" si="21"/>
        <v>0</v>
      </c>
      <c r="N39" s="18">
        <f t="shared" si="5"/>
        <v>0</v>
      </c>
      <c r="V39" s="6" t="e">
        <f>#REF!/1000</f>
        <v>#REF!</v>
      </c>
      <c r="W39" s="6">
        <f t="shared" si="50"/>
        <v>0</v>
      </c>
    </row>
    <row r="40" spans="1:23" s="6" customFormat="1" ht="19.5" x14ac:dyDescent="0.25">
      <c r="A40" s="6" t="s">
        <v>213</v>
      </c>
      <c r="B40" s="6" t="str">
        <f t="shared" si="2"/>
        <v>a</v>
      </c>
      <c r="C40" s="33" t="s">
        <v>131</v>
      </c>
      <c r="D40" s="39" t="s">
        <v>204</v>
      </c>
      <c r="E40" s="40">
        <v>1444.3868300000001</v>
      </c>
      <c r="F40" s="40">
        <v>1700</v>
      </c>
      <c r="G40" s="40">
        <v>1700</v>
      </c>
      <c r="H40" s="40">
        <v>1698.9616799999999</v>
      </c>
      <c r="I40" s="40">
        <v>2025</v>
      </c>
      <c r="J40" s="40">
        <v>2025</v>
      </c>
      <c r="K40" s="40">
        <f t="shared" si="4"/>
        <v>0</v>
      </c>
      <c r="L40" s="40">
        <v>2300</v>
      </c>
      <c r="M40" s="40">
        <f t="shared" si="21"/>
        <v>275</v>
      </c>
      <c r="N40" s="40">
        <f t="shared" si="5"/>
        <v>275</v>
      </c>
      <c r="V40" s="6" t="e">
        <f>#REF!/1000</f>
        <v>#REF!</v>
      </c>
      <c r="W40" s="6">
        <f t="shared" si="50"/>
        <v>0</v>
      </c>
    </row>
    <row r="41" spans="1:23" s="6" customFormat="1" ht="19.5" x14ac:dyDescent="0.25">
      <c r="A41" s="6" t="s">
        <v>213</v>
      </c>
      <c r="B41" s="6" t="str">
        <f t="shared" si="2"/>
        <v>a</v>
      </c>
      <c r="C41" s="33" t="s">
        <v>131</v>
      </c>
      <c r="D41" s="39" t="s">
        <v>205</v>
      </c>
      <c r="E41" s="40">
        <v>77.968550000000008</v>
      </c>
      <c r="F41" s="40">
        <v>70</v>
      </c>
      <c r="G41" s="40">
        <v>103</v>
      </c>
      <c r="H41" s="40">
        <v>84.888080000000002</v>
      </c>
      <c r="I41" s="40">
        <v>70</v>
      </c>
      <c r="J41" s="40">
        <v>70</v>
      </c>
      <c r="K41" s="40">
        <f t="shared" si="4"/>
        <v>0</v>
      </c>
      <c r="L41" s="40">
        <v>110</v>
      </c>
      <c r="M41" s="40">
        <f t="shared" si="21"/>
        <v>40</v>
      </c>
      <c r="N41" s="40">
        <f t="shared" si="5"/>
        <v>40</v>
      </c>
      <c r="V41" s="6" t="e">
        <f>#REF!/1000</f>
        <v>#REF!</v>
      </c>
      <c r="W41" s="6">
        <f t="shared" si="50"/>
        <v>0</v>
      </c>
    </row>
    <row r="42" spans="1:23" s="6" customFormat="1" ht="19.5" x14ac:dyDescent="0.25">
      <c r="A42" s="6" t="s">
        <v>213</v>
      </c>
      <c r="B42" s="6" t="str">
        <f t="shared" si="2"/>
        <v>a</v>
      </c>
      <c r="C42" s="33" t="s">
        <v>131</v>
      </c>
      <c r="D42" s="39" t="s">
        <v>206</v>
      </c>
      <c r="E42" s="40">
        <v>551.81216000000006</v>
      </c>
      <c r="F42" s="40">
        <v>20</v>
      </c>
      <c r="G42" s="40">
        <v>24.5</v>
      </c>
      <c r="H42" s="40">
        <v>16.14716</v>
      </c>
      <c r="I42" s="40">
        <v>26</v>
      </c>
      <c r="J42" s="40">
        <v>26</v>
      </c>
      <c r="K42" s="40">
        <f t="shared" si="4"/>
        <v>0</v>
      </c>
      <c r="L42" s="40">
        <v>26</v>
      </c>
      <c r="M42" s="40">
        <f t="shared" si="21"/>
        <v>0</v>
      </c>
      <c r="N42" s="40">
        <f t="shared" si="5"/>
        <v>0</v>
      </c>
      <c r="V42" s="6" t="e">
        <f>#REF!/1000</f>
        <v>#REF!</v>
      </c>
      <c r="W42" s="6">
        <f t="shared" si="50"/>
        <v>0</v>
      </c>
    </row>
    <row r="43" spans="1:23" s="6" customFormat="1" ht="19.5" x14ac:dyDescent="0.25">
      <c r="A43" s="6" t="s">
        <v>213</v>
      </c>
      <c r="B43" s="6" t="str">
        <f t="shared" si="2"/>
        <v>a</v>
      </c>
      <c r="C43" s="36" t="s">
        <v>131</v>
      </c>
      <c r="D43" s="37" t="s">
        <v>6</v>
      </c>
      <c r="E43" s="38">
        <v>21.54</v>
      </c>
      <c r="F43" s="38">
        <v>20</v>
      </c>
      <c r="G43" s="38">
        <v>20</v>
      </c>
      <c r="H43" s="38">
        <v>7.7380000000000004</v>
      </c>
      <c r="I43" s="38">
        <f>144</f>
        <v>144</v>
      </c>
      <c r="J43" s="38">
        <f>144+1254-51</f>
        <v>1347</v>
      </c>
      <c r="K43" s="38">
        <f t="shared" si="4"/>
        <v>1203</v>
      </c>
      <c r="L43" s="38">
        <v>1398</v>
      </c>
      <c r="M43" s="38">
        <f t="shared" si="21"/>
        <v>1254</v>
      </c>
      <c r="N43" s="38">
        <f t="shared" si="5"/>
        <v>51</v>
      </c>
      <c r="V43" s="6" t="e">
        <f>#REF!/1000</f>
        <v>#REF!</v>
      </c>
      <c r="W43" s="6">
        <f t="shared" si="50"/>
        <v>0</v>
      </c>
    </row>
    <row r="44" spans="1:23" s="6" customFormat="1" ht="17.25" hidden="1" x14ac:dyDescent="0.25">
      <c r="A44" s="6" t="s">
        <v>213</v>
      </c>
      <c r="B44" s="6" t="str">
        <f t="shared" si="2"/>
        <v>b</v>
      </c>
      <c r="C44" s="14" t="s">
        <v>131</v>
      </c>
      <c r="D44" s="15" t="s">
        <v>7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f t="shared" si="4"/>
        <v>0</v>
      </c>
      <c r="L44" s="16">
        <v>0</v>
      </c>
      <c r="M44" s="16">
        <f t="shared" si="21"/>
        <v>0</v>
      </c>
      <c r="N44" s="16">
        <f t="shared" si="5"/>
        <v>0</v>
      </c>
      <c r="V44" s="6" t="e">
        <f>#REF!/1000</f>
        <v>#REF!</v>
      </c>
      <c r="W44" s="6">
        <f t="shared" si="50"/>
        <v>0</v>
      </c>
    </row>
    <row r="45" spans="1:23" s="6" customFormat="1" ht="20.25" thickBot="1" x14ac:dyDescent="0.3">
      <c r="A45" s="6" t="s">
        <v>213</v>
      </c>
      <c r="B45" s="6" t="str">
        <f t="shared" si="2"/>
        <v>a</v>
      </c>
      <c r="C45" s="41" t="s">
        <v>131</v>
      </c>
      <c r="D45" s="42" t="s">
        <v>8</v>
      </c>
      <c r="E45" s="43">
        <v>30.792660000000001</v>
      </c>
      <c r="F45" s="43">
        <v>0</v>
      </c>
      <c r="G45" s="43">
        <v>15.885</v>
      </c>
      <c r="H45" s="43">
        <v>15.839219999999999</v>
      </c>
      <c r="I45" s="43">
        <v>0</v>
      </c>
      <c r="J45" s="43">
        <v>0</v>
      </c>
      <c r="K45" s="43">
        <f t="shared" si="4"/>
        <v>0</v>
      </c>
      <c r="L45" s="43">
        <v>0</v>
      </c>
      <c r="M45" s="43">
        <f t="shared" si="21"/>
        <v>0</v>
      </c>
      <c r="N45" s="43">
        <f t="shared" si="5"/>
        <v>0</v>
      </c>
      <c r="V45" s="6" t="e">
        <f>#REF!/1000</f>
        <v>#REF!</v>
      </c>
      <c r="W45" s="6">
        <f t="shared" si="50"/>
        <v>0</v>
      </c>
    </row>
    <row r="46" spans="1:23" s="6" customFormat="1" ht="46.5" customHeight="1" thickTop="1" thickBot="1" x14ac:dyDescent="0.3">
      <c r="A46" s="6" t="s">
        <v>213</v>
      </c>
      <c r="B46" s="6" t="str">
        <f t="shared" si="2"/>
        <v>a</v>
      </c>
      <c r="C46" s="30" t="s">
        <v>12</v>
      </c>
      <c r="D46" s="31" t="s">
        <v>13</v>
      </c>
      <c r="E46" s="32">
        <f t="shared" ref="E46:H59" si="51">E60+E74+E88</f>
        <v>3340.0324699999996</v>
      </c>
      <c r="F46" s="32">
        <f t="shared" si="51"/>
        <v>3220</v>
      </c>
      <c r="G46" s="32">
        <f t="shared" si="51"/>
        <v>3217.8119999999999</v>
      </c>
      <c r="H46" s="32">
        <f t="shared" si="51"/>
        <v>2009.7700900000002</v>
      </c>
      <c r="I46" s="32">
        <f t="shared" ref="I46:J46" si="52">I60+I74+I88</f>
        <v>3419</v>
      </c>
      <c r="J46" s="32">
        <f t="shared" si="52"/>
        <v>3399</v>
      </c>
      <c r="K46" s="32">
        <f t="shared" si="4"/>
        <v>-20</v>
      </c>
      <c r="L46" s="32">
        <f t="shared" ref="L46" si="53">L60+L74+L88</f>
        <v>3931</v>
      </c>
      <c r="M46" s="32">
        <f t="shared" si="21"/>
        <v>512</v>
      </c>
      <c r="N46" s="32">
        <f t="shared" si="5"/>
        <v>532</v>
      </c>
    </row>
    <row r="47" spans="1:23" s="6" customFormat="1" ht="39.75" thickTop="1" x14ac:dyDescent="0.25">
      <c r="B47" s="6" t="str">
        <f t="shared" si="2"/>
        <v>a</v>
      </c>
      <c r="C47" s="33"/>
      <c r="D47" s="34" t="s">
        <v>190</v>
      </c>
      <c r="E47" s="35">
        <f t="shared" si="51"/>
        <v>174</v>
      </c>
      <c r="F47" s="35">
        <f t="shared" si="51"/>
        <v>174</v>
      </c>
      <c r="G47" s="35">
        <f t="shared" ref="G47:H47" si="54">G61+G75+G89</f>
        <v>174</v>
      </c>
      <c r="H47" s="35">
        <f t="shared" si="54"/>
        <v>174</v>
      </c>
      <c r="I47" s="35">
        <f t="shared" ref="I47:J47" si="55">I61+I75+I89</f>
        <v>174</v>
      </c>
      <c r="J47" s="35">
        <f t="shared" si="55"/>
        <v>174</v>
      </c>
      <c r="K47" s="35">
        <f t="shared" si="4"/>
        <v>0</v>
      </c>
      <c r="L47" s="35">
        <f t="shared" ref="L47" si="56">L61+L75+L89</f>
        <v>174</v>
      </c>
      <c r="M47" s="35">
        <f t="shared" si="21"/>
        <v>0</v>
      </c>
      <c r="N47" s="35">
        <f t="shared" si="5"/>
        <v>0</v>
      </c>
    </row>
    <row r="48" spans="1:23" s="6" customFormat="1" ht="19.5" x14ac:dyDescent="0.25">
      <c r="B48" s="6" t="str">
        <f t="shared" si="2"/>
        <v>a</v>
      </c>
      <c r="C48" s="33"/>
      <c r="D48" s="34" t="s">
        <v>189</v>
      </c>
      <c r="E48" s="35">
        <f t="shared" si="51"/>
        <v>38</v>
      </c>
      <c r="F48" s="35">
        <f t="shared" si="51"/>
        <v>38</v>
      </c>
      <c r="G48" s="35">
        <f t="shared" ref="G48:H48" si="57">G62+G76+G90</f>
        <v>38</v>
      </c>
      <c r="H48" s="35">
        <f t="shared" si="57"/>
        <v>38</v>
      </c>
      <c r="I48" s="35">
        <f t="shared" ref="I48:J48" si="58">I62+I76+I90</f>
        <v>38</v>
      </c>
      <c r="J48" s="35">
        <f t="shared" si="58"/>
        <v>38</v>
      </c>
      <c r="K48" s="35">
        <f t="shared" si="4"/>
        <v>0</v>
      </c>
      <c r="L48" s="35">
        <f t="shared" ref="L48" si="59">L62+L76+L90</f>
        <v>38</v>
      </c>
      <c r="M48" s="35">
        <f t="shared" si="21"/>
        <v>0</v>
      </c>
      <c r="N48" s="35">
        <f t="shared" si="5"/>
        <v>0</v>
      </c>
    </row>
    <row r="49" spans="1:14" s="6" customFormat="1" ht="19.5" x14ac:dyDescent="0.25">
      <c r="B49" s="6" t="str">
        <f t="shared" si="2"/>
        <v>a</v>
      </c>
      <c r="C49" s="36" t="s">
        <v>131</v>
      </c>
      <c r="D49" s="37" t="s">
        <v>4</v>
      </c>
      <c r="E49" s="38">
        <f t="shared" si="51"/>
        <v>3303.2725199999995</v>
      </c>
      <c r="F49" s="38">
        <f t="shared" si="51"/>
        <v>3180</v>
      </c>
      <c r="G49" s="38">
        <f t="shared" si="51"/>
        <v>3173.6120000000001</v>
      </c>
      <c r="H49" s="38">
        <f t="shared" si="51"/>
        <v>1966.7962400000001</v>
      </c>
      <c r="I49" s="38">
        <f t="shared" ref="I49:J49" si="60">I63+I77+I91</f>
        <v>3379</v>
      </c>
      <c r="J49" s="38">
        <f t="shared" si="60"/>
        <v>3379</v>
      </c>
      <c r="K49" s="38">
        <f t="shared" si="4"/>
        <v>0</v>
      </c>
      <c r="L49" s="38">
        <f t="shared" ref="L49" si="61">L63+L77+L91</f>
        <v>3681</v>
      </c>
      <c r="M49" s="38">
        <f t="shared" si="21"/>
        <v>302</v>
      </c>
      <c r="N49" s="38">
        <f t="shared" si="5"/>
        <v>302</v>
      </c>
    </row>
    <row r="50" spans="1:14" s="6" customFormat="1" ht="19.5" x14ac:dyDescent="0.25">
      <c r="B50" s="6" t="str">
        <f t="shared" si="2"/>
        <v>a</v>
      </c>
      <c r="C50" s="33" t="s">
        <v>131</v>
      </c>
      <c r="D50" s="39" t="s">
        <v>202</v>
      </c>
      <c r="E50" s="40">
        <f t="shared" si="51"/>
        <v>2465.99991</v>
      </c>
      <c r="F50" s="40">
        <f t="shared" si="51"/>
        <v>2430</v>
      </c>
      <c r="G50" s="40">
        <f t="shared" si="51"/>
        <v>2420</v>
      </c>
      <c r="H50" s="40">
        <f t="shared" si="51"/>
        <v>1524.5467599999999</v>
      </c>
      <c r="I50" s="40">
        <f t="shared" ref="I50:J50" si="62">I64+I78+I92</f>
        <v>2438</v>
      </c>
      <c r="J50" s="40">
        <f t="shared" si="62"/>
        <v>2438</v>
      </c>
      <c r="K50" s="40">
        <f t="shared" si="4"/>
        <v>0</v>
      </c>
      <c r="L50" s="40">
        <f t="shared" ref="L50" si="63">L64+L78+L92</f>
        <v>2700</v>
      </c>
      <c r="M50" s="40">
        <f t="shared" si="21"/>
        <v>262</v>
      </c>
      <c r="N50" s="40">
        <f t="shared" si="5"/>
        <v>262</v>
      </c>
    </row>
    <row r="51" spans="1:14" s="6" customFormat="1" ht="19.5" x14ac:dyDescent="0.25">
      <c r="B51" s="6" t="str">
        <f t="shared" si="2"/>
        <v>a</v>
      </c>
      <c r="C51" s="33" t="s">
        <v>131</v>
      </c>
      <c r="D51" s="39" t="s">
        <v>203</v>
      </c>
      <c r="E51" s="40">
        <f t="shared" si="51"/>
        <v>805.99659999999994</v>
      </c>
      <c r="F51" s="40">
        <f t="shared" si="51"/>
        <v>720</v>
      </c>
      <c r="G51" s="40">
        <f t="shared" si="51"/>
        <v>713.61200000000008</v>
      </c>
      <c r="H51" s="40">
        <f t="shared" si="51"/>
        <v>409.17877999999996</v>
      </c>
      <c r="I51" s="40">
        <f t="shared" ref="I51:J51" si="64">I65+I79+I93</f>
        <v>912</v>
      </c>
      <c r="J51" s="40">
        <f t="shared" si="64"/>
        <v>912</v>
      </c>
      <c r="K51" s="40">
        <f t="shared" si="4"/>
        <v>0</v>
      </c>
      <c r="L51" s="40">
        <f t="shared" ref="L51" si="65">L65+L79+L93</f>
        <v>952</v>
      </c>
      <c r="M51" s="40">
        <f t="shared" si="21"/>
        <v>40</v>
      </c>
      <c r="N51" s="40">
        <f t="shared" si="5"/>
        <v>40</v>
      </c>
    </row>
    <row r="52" spans="1:14" s="6" customFormat="1" ht="17.25" hidden="1" x14ac:dyDescent="0.25">
      <c r="B52" s="6" t="str">
        <f t="shared" si="2"/>
        <v>b</v>
      </c>
      <c r="C52" s="11" t="s">
        <v>131</v>
      </c>
      <c r="D52" s="17" t="s">
        <v>197</v>
      </c>
      <c r="E52" s="18">
        <f t="shared" si="51"/>
        <v>0</v>
      </c>
      <c r="F52" s="18">
        <f t="shared" si="51"/>
        <v>0</v>
      </c>
      <c r="G52" s="18">
        <f t="shared" si="51"/>
        <v>0</v>
      </c>
      <c r="H52" s="18">
        <f t="shared" si="51"/>
        <v>0</v>
      </c>
      <c r="I52" s="18">
        <f t="shared" ref="I52:J52" si="66">I66+I80+I94</f>
        <v>0</v>
      </c>
      <c r="J52" s="18">
        <f t="shared" si="66"/>
        <v>0</v>
      </c>
      <c r="K52" s="18">
        <f t="shared" si="4"/>
        <v>0</v>
      </c>
      <c r="L52" s="18">
        <f t="shared" ref="L52" si="67">L66+L80+L94</f>
        <v>0</v>
      </c>
      <c r="M52" s="18">
        <f t="shared" si="21"/>
        <v>0</v>
      </c>
      <c r="N52" s="18">
        <f t="shared" si="5"/>
        <v>0</v>
      </c>
    </row>
    <row r="53" spans="1:14" s="6" customFormat="1" ht="17.25" hidden="1" x14ac:dyDescent="0.25">
      <c r="B53" s="6" t="str">
        <f t="shared" si="2"/>
        <v>b</v>
      </c>
      <c r="C53" s="11" t="s">
        <v>131</v>
      </c>
      <c r="D53" s="17" t="s">
        <v>198</v>
      </c>
      <c r="E53" s="18">
        <f t="shared" si="51"/>
        <v>0</v>
      </c>
      <c r="F53" s="18">
        <f t="shared" si="51"/>
        <v>0</v>
      </c>
      <c r="G53" s="18">
        <f t="shared" si="51"/>
        <v>0</v>
      </c>
      <c r="H53" s="18">
        <f t="shared" si="51"/>
        <v>0</v>
      </c>
      <c r="I53" s="18">
        <f t="shared" ref="I53:J53" si="68">I67+I81+I95</f>
        <v>0</v>
      </c>
      <c r="J53" s="18">
        <f t="shared" si="68"/>
        <v>0</v>
      </c>
      <c r="K53" s="18">
        <f t="shared" si="4"/>
        <v>0</v>
      </c>
      <c r="L53" s="18">
        <f t="shared" ref="L53" si="69">L67+L81+L95</f>
        <v>0</v>
      </c>
      <c r="M53" s="18">
        <f t="shared" si="21"/>
        <v>0</v>
      </c>
      <c r="N53" s="18">
        <f t="shared" si="5"/>
        <v>0</v>
      </c>
    </row>
    <row r="54" spans="1:14" s="6" customFormat="1" ht="17.25" hidden="1" x14ac:dyDescent="0.25">
      <c r="B54" s="6" t="str">
        <f t="shared" si="2"/>
        <v>b</v>
      </c>
      <c r="C54" s="11" t="s">
        <v>131</v>
      </c>
      <c r="D54" s="17" t="s">
        <v>199</v>
      </c>
      <c r="E54" s="18">
        <f t="shared" si="51"/>
        <v>0</v>
      </c>
      <c r="F54" s="18">
        <f t="shared" si="51"/>
        <v>0</v>
      </c>
      <c r="G54" s="18">
        <f t="shared" si="51"/>
        <v>0</v>
      </c>
      <c r="H54" s="18">
        <f t="shared" si="51"/>
        <v>0</v>
      </c>
      <c r="I54" s="18">
        <f t="shared" ref="I54:J54" si="70">I68+I82+I96</f>
        <v>0</v>
      </c>
      <c r="J54" s="18">
        <f t="shared" si="70"/>
        <v>0</v>
      </c>
      <c r="K54" s="18">
        <f t="shared" si="4"/>
        <v>0</v>
      </c>
      <c r="L54" s="18">
        <f t="shared" ref="L54" si="71">L68+L82+L96</f>
        <v>0</v>
      </c>
      <c r="M54" s="18">
        <f t="shared" si="21"/>
        <v>0</v>
      </c>
      <c r="N54" s="18">
        <f t="shared" si="5"/>
        <v>0</v>
      </c>
    </row>
    <row r="55" spans="1:14" s="6" customFormat="1" ht="19.5" x14ac:dyDescent="0.25">
      <c r="B55" s="6" t="str">
        <f t="shared" si="2"/>
        <v>a</v>
      </c>
      <c r="C55" s="33" t="s">
        <v>131</v>
      </c>
      <c r="D55" s="39" t="s">
        <v>205</v>
      </c>
      <c r="E55" s="40">
        <f t="shared" si="51"/>
        <v>20.496009999999998</v>
      </c>
      <c r="F55" s="40">
        <f t="shared" si="51"/>
        <v>15</v>
      </c>
      <c r="G55" s="40">
        <f t="shared" si="51"/>
        <v>25</v>
      </c>
      <c r="H55" s="40">
        <f t="shared" si="51"/>
        <v>22.25581</v>
      </c>
      <c r="I55" s="40">
        <f t="shared" ref="I55:J55" si="72">I69+I83+I97</f>
        <v>15</v>
      </c>
      <c r="J55" s="40">
        <f t="shared" si="72"/>
        <v>15</v>
      </c>
      <c r="K55" s="40">
        <f t="shared" si="4"/>
        <v>0</v>
      </c>
      <c r="L55" s="40">
        <f t="shared" ref="L55" si="73">L69+L83+L97</f>
        <v>15</v>
      </c>
      <c r="M55" s="40">
        <f t="shared" si="21"/>
        <v>0</v>
      </c>
      <c r="N55" s="40">
        <f t="shared" si="5"/>
        <v>0</v>
      </c>
    </row>
    <row r="56" spans="1:14" s="6" customFormat="1" ht="19.5" x14ac:dyDescent="0.25">
      <c r="B56" s="6" t="str">
        <f t="shared" si="2"/>
        <v>a</v>
      </c>
      <c r="C56" s="33" t="s">
        <v>131</v>
      </c>
      <c r="D56" s="39" t="s">
        <v>206</v>
      </c>
      <c r="E56" s="40">
        <f t="shared" si="51"/>
        <v>10.78</v>
      </c>
      <c r="F56" s="40">
        <f t="shared" si="51"/>
        <v>15</v>
      </c>
      <c r="G56" s="40">
        <f t="shared" si="51"/>
        <v>15</v>
      </c>
      <c r="H56" s="40">
        <f t="shared" si="51"/>
        <v>10.81489</v>
      </c>
      <c r="I56" s="40">
        <f t="shared" ref="I56:J56" si="74">I70+I84+I98</f>
        <v>14</v>
      </c>
      <c r="J56" s="40">
        <f t="shared" si="74"/>
        <v>14</v>
      </c>
      <c r="K56" s="40">
        <f t="shared" si="4"/>
        <v>0</v>
      </c>
      <c r="L56" s="40">
        <f t="shared" ref="L56" si="75">L70+L84+L98</f>
        <v>14</v>
      </c>
      <c r="M56" s="40">
        <f t="shared" si="21"/>
        <v>0</v>
      </c>
      <c r="N56" s="40">
        <f t="shared" si="5"/>
        <v>0</v>
      </c>
    </row>
    <row r="57" spans="1:14" s="6" customFormat="1" ht="19.5" x14ac:dyDescent="0.25">
      <c r="B57" s="6" t="str">
        <f t="shared" si="2"/>
        <v>a</v>
      </c>
      <c r="C57" s="36" t="s">
        <v>131</v>
      </c>
      <c r="D57" s="37" t="s">
        <v>6</v>
      </c>
      <c r="E57" s="38">
        <f t="shared" si="51"/>
        <v>36.709949999999999</v>
      </c>
      <c r="F57" s="38">
        <f t="shared" si="51"/>
        <v>40</v>
      </c>
      <c r="G57" s="38">
        <f t="shared" si="51"/>
        <v>40</v>
      </c>
      <c r="H57" s="38">
        <f t="shared" si="51"/>
        <v>38.884500000000003</v>
      </c>
      <c r="I57" s="38">
        <f t="shared" ref="I57:J57" si="76">I71+I85+I99</f>
        <v>40</v>
      </c>
      <c r="J57" s="38">
        <f t="shared" si="76"/>
        <v>20</v>
      </c>
      <c r="K57" s="38">
        <f t="shared" si="4"/>
        <v>-20</v>
      </c>
      <c r="L57" s="38">
        <f t="shared" ref="L57" si="77">L71+L85+L99</f>
        <v>250</v>
      </c>
      <c r="M57" s="38">
        <f t="shared" si="21"/>
        <v>210</v>
      </c>
      <c r="N57" s="38">
        <f t="shared" si="5"/>
        <v>230</v>
      </c>
    </row>
    <row r="58" spans="1:14" s="6" customFormat="1" ht="17.25" hidden="1" x14ac:dyDescent="0.25">
      <c r="B58" s="6" t="str">
        <f t="shared" si="2"/>
        <v>b</v>
      </c>
      <c r="C58" s="14" t="s">
        <v>131</v>
      </c>
      <c r="D58" s="15" t="s">
        <v>7</v>
      </c>
      <c r="E58" s="16">
        <f t="shared" si="51"/>
        <v>0</v>
      </c>
      <c r="F58" s="16">
        <f t="shared" si="51"/>
        <v>0</v>
      </c>
      <c r="G58" s="16">
        <f t="shared" si="51"/>
        <v>0</v>
      </c>
      <c r="H58" s="16">
        <f t="shared" si="51"/>
        <v>0</v>
      </c>
      <c r="I58" s="16">
        <f t="shared" ref="I58:J58" si="78">I72+I86+I100</f>
        <v>0</v>
      </c>
      <c r="J58" s="16">
        <f t="shared" si="78"/>
        <v>0</v>
      </c>
      <c r="K58" s="16">
        <f t="shared" si="4"/>
        <v>0</v>
      </c>
      <c r="L58" s="16">
        <f t="shared" ref="L58" si="79">L72+L86+L100</f>
        <v>0</v>
      </c>
      <c r="M58" s="16">
        <f t="shared" si="21"/>
        <v>0</v>
      </c>
      <c r="N58" s="16">
        <f t="shared" si="5"/>
        <v>0</v>
      </c>
    </row>
    <row r="59" spans="1:14" s="6" customFormat="1" ht="20.25" thickBot="1" x14ac:dyDescent="0.3">
      <c r="B59" s="6" t="str">
        <f t="shared" si="2"/>
        <v>a</v>
      </c>
      <c r="C59" s="41" t="s">
        <v>131</v>
      </c>
      <c r="D59" s="42" t="s">
        <v>8</v>
      </c>
      <c r="E59" s="43">
        <f t="shared" si="51"/>
        <v>0.05</v>
      </c>
      <c r="F59" s="43">
        <f t="shared" si="51"/>
        <v>0</v>
      </c>
      <c r="G59" s="43">
        <f t="shared" si="51"/>
        <v>4.2</v>
      </c>
      <c r="H59" s="43">
        <f t="shared" si="51"/>
        <v>4.0893499999999996</v>
      </c>
      <c r="I59" s="43">
        <f t="shared" ref="I59:J59" si="80">I73+I87+I101</f>
        <v>0</v>
      </c>
      <c r="J59" s="43">
        <f t="shared" si="80"/>
        <v>0</v>
      </c>
      <c r="K59" s="43">
        <f t="shared" si="4"/>
        <v>0</v>
      </c>
      <c r="L59" s="43">
        <f t="shared" ref="L59" si="81">L73+L87+L101</f>
        <v>0</v>
      </c>
      <c r="M59" s="43">
        <f t="shared" si="21"/>
        <v>0</v>
      </c>
      <c r="N59" s="43">
        <f t="shared" si="5"/>
        <v>0</v>
      </c>
    </row>
    <row r="60" spans="1:14" s="6" customFormat="1" ht="46.5" customHeight="1" outlineLevel="1" thickTop="1" thickBot="1" x14ac:dyDescent="0.3">
      <c r="A60" s="6" t="s">
        <v>213</v>
      </c>
      <c r="B60" s="6" t="str">
        <f t="shared" si="2"/>
        <v>a</v>
      </c>
      <c r="C60" s="30" t="s">
        <v>14</v>
      </c>
      <c r="D60" s="31" t="s">
        <v>15</v>
      </c>
      <c r="E60" s="32">
        <f t="shared" ref="E60:L60" si="82">E63+E71+E72+E73</f>
        <v>3111.9064699999999</v>
      </c>
      <c r="F60" s="32">
        <f t="shared" si="82"/>
        <v>2970</v>
      </c>
      <c r="G60" s="32">
        <f t="shared" si="82"/>
        <v>2967.8119999999999</v>
      </c>
      <c r="H60" s="32">
        <f t="shared" si="82"/>
        <v>1960.6991300000002</v>
      </c>
      <c r="I60" s="32">
        <f t="shared" si="82"/>
        <v>3169</v>
      </c>
      <c r="J60" s="32">
        <f t="shared" si="82"/>
        <v>3149</v>
      </c>
      <c r="K60" s="32">
        <f t="shared" si="4"/>
        <v>-20</v>
      </c>
      <c r="L60" s="32">
        <f t="shared" si="82"/>
        <v>3681</v>
      </c>
      <c r="M60" s="32">
        <f t="shared" si="21"/>
        <v>512</v>
      </c>
      <c r="N60" s="32">
        <f t="shared" si="5"/>
        <v>532</v>
      </c>
    </row>
    <row r="61" spans="1:14" s="6" customFormat="1" ht="39.75" outlineLevel="1" thickTop="1" x14ac:dyDescent="0.25">
      <c r="A61" s="6" t="s">
        <v>213</v>
      </c>
      <c r="B61" s="6" t="str">
        <f t="shared" si="2"/>
        <v>a</v>
      </c>
      <c r="C61" s="33"/>
      <c r="D61" s="34" t="s">
        <v>190</v>
      </c>
      <c r="E61" s="35">
        <v>174</v>
      </c>
      <c r="F61" s="35">
        <v>174</v>
      </c>
      <c r="G61" s="35">
        <v>174</v>
      </c>
      <c r="H61" s="35">
        <v>174</v>
      </c>
      <c r="I61" s="35">
        <v>174</v>
      </c>
      <c r="J61" s="35">
        <v>174</v>
      </c>
      <c r="K61" s="35">
        <f t="shared" si="4"/>
        <v>0</v>
      </c>
      <c r="L61" s="35">
        <v>174</v>
      </c>
      <c r="M61" s="35">
        <f t="shared" si="21"/>
        <v>0</v>
      </c>
      <c r="N61" s="35">
        <f t="shared" si="5"/>
        <v>0</v>
      </c>
    </row>
    <row r="62" spans="1:14" s="6" customFormat="1" ht="19.5" outlineLevel="1" x14ac:dyDescent="0.25">
      <c r="A62" s="6" t="s">
        <v>213</v>
      </c>
      <c r="B62" s="6" t="str">
        <f t="shared" si="2"/>
        <v>a</v>
      </c>
      <c r="C62" s="33"/>
      <c r="D62" s="34" t="s">
        <v>189</v>
      </c>
      <c r="E62" s="35">
        <v>38</v>
      </c>
      <c r="F62" s="35">
        <v>38</v>
      </c>
      <c r="G62" s="35">
        <v>38</v>
      </c>
      <c r="H62" s="35">
        <v>38</v>
      </c>
      <c r="I62" s="35">
        <v>38</v>
      </c>
      <c r="J62" s="35">
        <v>38</v>
      </c>
      <c r="K62" s="35">
        <f t="shared" si="4"/>
        <v>0</v>
      </c>
      <c r="L62" s="35">
        <v>38</v>
      </c>
      <c r="M62" s="35">
        <f t="shared" si="21"/>
        <v>0</v>
      </c>
      <c r="N62" s="35">
        <f t="shared" si="5"/>
        <v>0</v>
      </c>
    </row>
    <row r="63" spans="1:14" s="6" customFormat="1" ht="19.5" outlineLevel="1" x14ac:dyDescent="0.25">
      <c r="A63" s="6" t="s">
        <v>213</v>
      </c>
      <c r="B63" s="6" t="str">
        <f t="shared" si="2"/>
        <v>a</v>
      </c>
      <c r="C63" s="36" t="s">
        <v>131</v>
      </c>
      <c r="D63" s="37" t="s">
        <v>4</v>
      </c>
      <c r="E63" s="38">
        <f t="shared" ref="E63:M63" si="83">E64+E65+E66+E67+E68+E69+E70</f>
        <v>3075.1465199999998</v>
      </c>
      <c r="F63" s="38">
        <f t="shared" si="83"/>
        <v>2930</v>
      </c>
      <c r="G63" s="38">
        <f t="shared" si="83"/>
        <v>2923.6120000000001</v>
      </c>
      <c r="H63" s="38">
        <f t="shared" si="83"/>
        <v>1917.7252800000001</v>
      </c>
      <c r="I63" s="38">
        <f t="shared" si="83"/>
        <v>3129</v>
      </c>
      <c r="J63" s="38">
        <f t="shared" si="83"/>
        <v>3129</v>
      </c>
      <c r="K63" s="38">
        <f t="shared" si="4"/>
        <v>0</v>
      </c>
      <c r="L63" s="38">
        <f t="shared" si="83"/>
        <v>3431</v>
      </c>
      <c r="M63" s="38">
        <f t="shared" si="83"/>
        <v>302</v>
      </c>
      <c r="N63" s="38">
        <f t="shared" si="5"/>
        <v>302</v>
      </c>
    </row>
    <row r="64" spans="1:14" s="6" customFormat="1" ht="19.5" outlineLevel="1" x14ac:dyDescent="0.25">
      <c r="A64" s="6" t="s">
        <v>213</v>
      </c>
      <c r="B64" s="6" t="str">
        <f t="shared" si="2"/>
        <v>a</v>
      </c>
      <c r="C64" s="33" t="s">
        <v>131</v>
      </c>
      <c r="D64" s="39" t="s">
        <v>202</v>
      </c>
      <c r="E64" s="40">
        <v>2465.99991</v>
      </c>
      <c r="F64" s="40">
        <v>2430</v>
      </c>
      <c r="G64" s="40">
        <v>2420</v>
      </c>
      <c r="H64" s="40">
        <v>1524.5467599999999</v>
      </c>
      <c r="I64" s="40">
        <v>2438</v>
      </c>
      <c r="J64" s="40">
        <v>2438</v>
      </c>
      <c r="K64" s="40">
        <f t="shared" si="4"/>
        <v>0</v>
      </c>
      <c r="L64" s="40">
        <v>2700</v>
      </c>
      <c r="M64" s="40">
        <f t="shared" si="21"/>
        <v>262</v>
      </c>
      <c r="N64" s="40">
        <f t="shared" si="5"/>
        <v>262</v>
      </c>
    </row>
    <row r="65" spans="1:14" s="6" customFormat="1" ht="19.5" outlineLevel="1" x14ac:dyDescent="0.25">
      <c r="A65" s="6" t="s">
        <v>213</v>
      </c>
      <c r="B65" s="6" t="str">
        <f t="shared" si="2"/>
        <v>a</v>
      </c>
      <c r="C65" s="33" t="s">
        <v>131</v>
      </c>
      <c r="D65" s="39" t="s">
        <v>203</v>
      </c>
      <c r="E65" s="40">
        <v>587.87059999999997</v>
      </c>
      <c r="F65" s="40">
        <v>480</v>
      </c>
      <c r="G65" s="40">
        <v>473.61200000000002</v>
      </c>
      <c r="H65" s="40">
        <v>367.40778</v>
      </c>
      <c r="I65" s="40">
        <v>672</v>
      </c>
      <c r="J65" s="40">
        <v>672</v>
      </c>
      <c r="K65" s="40">
        <f t="shared" si="4"/>
        <v>0</v>
      </c>
      <c r="L65" s="40">
        <v>712</v>
      </c>
      <c r="M65" s="40">
        <f t="shared" si="21"/>
        <v>40</v>
      </c>
      <c r="N65" s="40">
        <f t="shared" si="5"/>
        <v>40</v>
      </c>
    </row>
    <row r="66" spans="1:14" s="6" customFormat="1" ht="17.25" hidden="1" outlineLevel="1" x14ac:dyDescent="0.25">
      <c r="A66" s="6" t="s">
        <v>213</v>
      </c>
      <c r="B66" s="6" t="str">
        <f t="shared" si="2"/>
        <v>b</v>
      </c>
      <c r="C66" s="11" t="s">
        <v>131</v>
      </c>
      <c r="D66" s="17" t="s">
        <v>197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f t="shared" si="4"/>
        <v>0</v>
      </c>
      <c r="L66" s="18">
        <v>0</v>
      </c>
      <c r="M66" s="18">
        <f t="shared" si="21"/>
        <v>0</v>
      </c>
      <c r="N66" s="18">
        <f t="shared" si="5"/>
        <v>0</v>
      </c>
    </row>
    <row r="67" spans="1:14" s="6" customFormat="1" ht="17.25" hidden="1" outlineLevel="1" x14ac:dyDescent="0.25">
      <c r="A67" s="6" t="s">
        <v>213</v>
      </c>
      <c r="B67" s="6" t="str">
        <f t="shared" si="2"/>
        <v>b</v>
      </c>
      <c r="C67" s="11" t="s">
        <v>131</v>
      </c>
      <c r="D67" s="17" t="s">
        <v>198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f t="shared" si="4"/>
        <v>0</v>
      </c>
      <c r="L67" s="18">
        <v>0</v>
      </c>
      <c r="M67" s="18">
        <f t="shared" si="21"/>
        <v>0</v>
      </c>
      <c r="N67" s="18">
        <f t="shared" si="5"/>
        <v>0</v>
      </c>
    </row>
    <row r="68" spans="1:14" s="6" customFormat="1" ht="17.25" hidden="1" outlineLevel="1" x14ac:dyDescent="0.25">
      <c r="A68" s="6" t="s">
        <v>213</v>
      </c>
      <c r="B68" s="6" t="str">
        <f t="shared" si="2"/>
        <v>b</v>
      </c>
      <c r="C68" s="11" t="s">
        <v>131</v>
      </c>
      <c r="D68" s="17" t="s">
        <v>199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f t="shared" si="4"/>
        <v>0</v>
      </c>
      <c r="L68" s="18">
        <v>0</v>
      </c>
      <c r="M68" s="18">
        <f t="shared" si="21"/>
        <v>0</v>
      </c>
      <c r="N68" s="18">
        <f t="shared" si="5"/>
        <v>0</v>
      </c>
    </row>
    <row r="69" spans="1:14" s="6" customFormat="1" ht="19.5" outlineLevel="1" x14ac:dyDescent="0.25">
      <c r="A69" s="6" t="s">
        <v>213</v>
      </c>
      <c r="B69" s="6" t="str">
        <f t="shared" ref="B69:B132" si="84">IF(OR(E69&lt;&gt;0,F69&lt;&gt;0,G69&lt;&gt;0,H69&lt;&gt;0,I69&lt;&gt;0,L69&lt;&gt;0,M69&lt;&gt;0),"a","b")</f>
        <v>a</v>
      </c>
      <c r="C69" s="33" t="s">
        <v>131</v>
      </c>
      <c r="D69" s="39" t="s">
        <v>205</v>
      </c>
      <c r="E69" s="40">
        <v>20.496009999999998</v>
      </c>
      <c r="F69" s="40">
        <v>15</v>
      </c>
      <c r="G69" s="40">
        <v>25</v>
      </c>
      <c r="H69" s="40">
        <v>22.25581</v>
      </c>
      <c r="I69" s="40">
        <v>15</v>
      </c>
      <c r="J69" s="40">
        <v>15</v>
      </c>
      <c r="K69" s="40">
        <f t="shared" ref="K69:K132" si="85">J69-I69</f>
        <v>0</v>
      </c>
      <c r="L69" s="40">
        <v>15</v>
      </c>
      <c r="M69" s="40">
        <f t="shared" ref="M69:M132" si="86">L69-I69</f>
        <v>0</v>
      </c>
      <c r="N69" s="40">
        <f t="shared" ref="N69:N132" si="87">L69-J69</f>
        <v>0</v>
      </c>
    </row>
    <row r="70" spans="1:14" s="6" customFormat="1" ht="19.5" outlineLevel="1" x14ac:dyDescent="0.25">
      <c r="A70" s="6" t="s">
        <v>213</v>
      </c>
      <c r="B70" s="6" t="str">
        <f t="shared" si="84"/>
        <v>a</v>
      </c>
      <c r="C70" s="33" t="s">
        <v>131</v>
      </c>
      <c r="D70" s="39" t="s">
        <v>206</v>
      </c>
      <c r="E70" s="40">
        <v>0.78</v>
      </c>
      <c r="F70" s="40">
        <v>5</v>
      </c>
      <c r="G70" s="40">
        <v>5</v>
      </c>
      <c r="H70" s="40">
        <v>3.5149299999999997</v>
      </c>
      <c r="I70" s="40">
        <v>4</v>
      </c>
      <c r="J70" s="40">
        <v>4</v>
      </c>
      <c r="K70" s="40">
        <f t="shared" si="85"/>
        <v>0</v>
      </c>
      <c r="L70" s="40">
        <v>4</v>
      </c>
      <c r="M70" s="40">
        <f t="shared" si="86"/>
        <v>0</v>
      </c>
      <c r="N70" s="40">
        <f t="shared" si="87"/>
        <v>0</v>
      </c>
    </row>
    <row r="71" spans="1:14" s="6" customFormat="1" ht="19.5" outlineLevel="1" x14ac:dyDescent="0.25">
      <c r="A71" s="6" t="s">
        <v>213</v>
      </c>
      <c r="B71" s="6" t="str">
        <f t="shared" si="84"/>
        <v>a</v>
      </c>
      <c r="C71" s="36" t="s">
        <v>131</v>
      </c>
      <c r="D71" s="37" t="s">
        <v>6</v>
      </c>
      <c r="E71" s="38">
        <v>36.709949999999999</v>
      </c>
      <c r="F71" s="38">
        <v>40</v>
      </c>
      <c r="G71" s="38">
        <v>40</v>
      </c>
      <c r="H71" s="38">
        <v>38.884500000000003</v>
      </c>
      <c r="I71" s="38">
        <v>40</v>
      </c>
      <c r="J71" s="38">
        <f>40-20</f>
        <v>20</v>
      </c>
      <c r="K71" s="38">
        <f t="shared" si="85"/>
        <v>-20</v>
      </c>
      <c r="L71" s="38">
        <v>250</v>
      </c>
      <c r="M71" s="38">
        <f t="shared" si="86"/>
        <v>210</v>
      </c>
      <c r="N71" s="38">
        <f t="shared" si="87"/>
        <v>230</v>
      </c>
    </row>
    <row r="72" spans="1:14" s="6" customFormat="1" ht="17.25" hidden="1" outlineLevel="1" x14ac:dyDescent="0.25">
      <c r="A72" s="6" t="s">
        <v>213</v>
      </c>
      <c r="B72" s="6" t="str">
        <f t="shared" si="84"/>
        <v>b</v>
      </c>
      <c r="C72" s="14" t="s">
        <v>131</v>
      </c>
      <c r="D72" s="15" t="s">
        <v>7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f t="shared" si="85"/>
        <v>0</v>
      </c>
      <c r="L72" s="16">
        <v>0</v>
      </c>
      <c r="M72" s="16">
        <f t="shared" si="86"/>
        <v>0</v>
      </c>
      <c r="N72" s="16">
        <f t="shared" si="87"/>
        <v>0</v>
      </c>
    </row>
    <row r="73" spans="1:14" s="6" customFormat="1" ht="20.25" outlineLevel="1" thickBot="1" x14ac:dyDescent="0.3">
      <c r="A73" s="6" t="s">
        <v>213</v>
      </c>
      <c r="B73" s="6" t="str">
        <f t="shared" si="84"/>
        <v>a</v>
      </c>
      <c r="C73" s="41" t="s">
        <v>131</v>
      </c>
      <c r="D73" s="42" t="s">
        <v>8</v>
      </c>
      <c r="E73" s="43">
        <v>0.05</v>
      </c>
      <c r="F73" s="43">
        <v>0</v>
      </c>
      <c r="G73" s="43">
        <v>4.2</v>
      </c>
      <c r="H73" s="43">
        <v>4.0893499999999996</v>
      </c>
      <c r="I73" s="43">
        <v>0</v>
      </c>
      <c r="J73" s="43">
        <v>0</v>
      </c>
      <c r="K73" s="43">
        <f t="shared" si="85"/>
        <v>0</v>
      </c>
      <c r="L73" s="43">
        <v>0</v>
      </c>
      <c r="M73" s="43">
        <f t="shared" si="86"/>
        <v>0</v>
      </c>
      <c r="N73" s="43">
        <f t="shared" si="87"/>
        <v>0</v>
      </c>
    </row>
    <row r="74" spans="1:14" s="6" customFormat="1" ht="52.5" customHeight="1" outlineLevel="1" thickTop="1" thickBot="1" x14ac:dyDescent="0.3">
      <c r="A74" s="6" t="s">
        <v>213</v>
      </c>
      <c r="B74" s="6" t="str">
        <f t="shared" si="84"/>
        <v>a</v>
      </c>
      <c r="C74" s="30" t="s">
        <v>16</v>
      </c>
      <c r="D74" s="31" t="s">
        <v>17</v>
      </c>
      <c r="E74" s="32">
        <f t="shared" ref="E74:L74" si="88">E77+E85+E86+E87</f>
        <v>134.774</v>
      </c>
      <c r="F74" s="32">
        <f t="shared" si="88"/>
        <v>150</v>
      </c>
      <c r="G74" s="32">
        <f t="shared" si="88"/>
        <v>150</v>
      </c>
      <c r="H74" s="32">
        <f t="shared" si="88"/>
        <v>7.46</v>
      </c>
      <c r="I74" s="32">
        <f t="shared" si="88"/>
        <v>150</v>
      </c>
      <c r="J74" s="32">
        <f t="shared" si="88"/>
        <v>150</v>
      </c>
      <c r="K74" s="32">
        <f t="shared" si="85"/>
        <v>0</v>
      </c>
      <c r="L74" s="32">
        <f t="shared" si="88"/>
        <v>150</v>
      </c>
      <c r="M74" s="32">
        <f t="shared" si="86"/>
        <v>0</v>
      </c>
      <c r="N74" s="32">
        <f t="shared" si="87"/>
        <v>0</v>
      </c>
    </row>
    <row r="75" spans="1:14" s="6" customFormat="1" ht="35.25" hidden="1" outlineLevel="1" thickTop="1" x14ac:dyDescent="0.25">
      <c r="B75" s="6" t="str">
        <f t="shared" si="84"/>
        <v>b</v>
      </c>
      <c r="C75" s="11"/>
      <c r="D75" s="12" t="s">
        <v>190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f t="shared" si="85"/>
        <v>0</v>
      </c>
      <c r="L75" s="13">
        <v>0</v>
      </c>
      <c r="M75" s="13">
        <v>0</v>
      </c>
      <c r="N75" s="13">
        <f t="shared" si="87"/>
        <v>0</v>
      </c>
    </row>
    <row r="76" spans="1:14" s="6" customFormat="1" ht="18" hidden="1" outlineLevel="1" thickTop="1" x14ac:dyDescent="0.25">
      <c r="B76" s="6" t="str">
        <f t="shared" si="84"/>
        <v>b</v>
      </c>
      <c r="C76" s="11"/>
      <c r="D76" s="12" t="s">
        <v>189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f t="shared" si="85"/>
        <v>0</v>
      </c>
      <c r="L76" s="13">
        <v>0</v>
      </c>
      <c r="M76" s="13">
        <v>0</v>
      </c>
      <c r="N76" s="13">
        <f t="shared" si="87"/>
        <v>0</v>
      </c>
    </row>
    <row r="77" spans="1:14" s="6" customFormat="1" ht="20.25" outlineLevel="1" thickTop="1" x14ac:dyDescent="0.25">
      <c r="B77" s="6" t="str">
        <f t="shared" si="84"/>
        <v>a</v>
      </c>
      <c r="C77" s="36" t="s">
        <v>131</v>
      </c>
      <c r="D77" s="37" t="s">
        <v>4</v>
      </c>
      <c r="E77" s="38">
        <f t="shared" ref="E77:L77" si="89">E78+E79+E80+E81+E82+E83+E84</f>
        <v>134.774</v>
      </c>
      <c r="F77" s="38">
        <f t="shared" si="89"/>
        <v>150</v>
      </c>
      <c r="G77" s="38">
        <f t="shared" si="89"/>
        <v>150</v>
      </c>
      <c r="H77" s="38">
        <f t="shared" si="89"/>
        <v>7.46</v>
      </c>
      <c r="I77" s="38">
        <f t="shared" si="89"/>
        <v>150</v>
      </c>
      <c r="J77" s="38">
        <f t="shared" si="89"/>
        <v>150</v>
      </c>
      <c r="K77" s="38">
        <f t="shared" si="85"/>
        <v>0</v>
      </c>
      <c r="L77" s="38">
        <f t="shared" si="89"/>
        <v>150</v>
      </c>
      <c r="M77" s="38">
        <f t="shared" si="86"/>
        <v>0</v>
      </c>
      <c r="N77" s="38">
        <f t="shared" si="87"/>
        <v>0</v>
      </c>
    </row>
    <row r="78" spans="1:14" s="6" customFormat="1" ht="17.25" hidden="1" outlineLevel="1" x14ac:dyDescent="0.25">
      <c r="B78" s="6" t="str">
        <f t="shared" si="84"/>
        <v>b</v>
      </c>
      <c r="C78" s="11" t="s">
        <v>131</v>
      </c>
      <c r="D78" s="17" t="s">
        <v>195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f t="shared" si="85"/>
        <v>0</v>
      </c>
      <c r="L78" s="18">
        <v>0</v>
      </c>
      <c r="M78" s="18">
        <f t="shared" si="86"/>
        <v>0</v>
      </c>
      <c r="N78" s="18">
        <f t="shared" si="87"/>
        <v>0</v>
      </c>
    </row>
    <row r="79" spans="1:14" s="6" customFormat="1" ht="20.25" outlineLevel="1" thickBot="1" x14ac:dyDescent="0.3">
      <c r="B79" s="6" t="str">
        <f t="shared" si="84"/>
        <v>a</v>
      </c>
      <c r="C79" s="33" t="s">
        <v>131</v>
      </c>
      <c r="D79" s="39" t="s">
        <v>203</v>
      </c>
      <c r="E79" s="40">
        <v>134.774</v>
      </c>
      <c r="F79" s="40">
        <v>150</v>
      </c>
      <c r="G79" s="40">
        <v>150</v>
      </c>
      <c r="H79" s="40">
        <v>7.46</v>
      </c>
      <c r="I79" s="40">
        <v>150</v>
      </c>
      <c r="J79" s="40">
        <v>150</v>
      </c>
      <c r="K79" s="40">
        <f t="shared" si="85"/>
        <v>0</v>
      </c>
      <c r="L79" s="40">
        <v>150</v>
      </c>
      <c r="M79" s="40">
        <f t="shared" si="86"/>
        <v>0</v>
      </c>
      <c r="N79" s="40">
        <f t="shared" si="87"/>
        <v>0</v>
      </c>
    </row>
    <row r="80" spans="1:14" s="6" customFormat="1" ht="18" hidden="1" outlineLevel="1" thickBot="1" x14ac:dyDescent="0.3">
      <c r="B80" s="6" t="str">
        <f t="shared" si="84"/>
        <v>b</v>
      </c>
      <c r="C80" s="11" t="s">
        <v>131</v>
      </c>
      <c r="D80" s="17" t="s">
        <v>197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f t="shared" si="85"/>
        <v>0</v>
      </c>
      <c r="L80" s="18">
        <v>0</v>
      </c>
      <c r="M80" s="18">
        <f t="shared" si="86"/>
        <v>0</v>
      </c>
      <c r="N80" s="18">
        <f t="shared" si="87"/>
        <v>0</v>
      </c>
    </row>
    <row r="81" spans="1:14" s="6" customFormat="1" ht="18" hidden="1" outlineLevel="1" thickBot="1" x14ac:dyDescent="0.3">
      <c r="B81" s="6" t="str">
        <f t="shared" si="84"/>
        <v>b</v>
      </c>
      <c r="C81" s="11" t="s">
        <v>131</v>
      </c>
      <c r="D81" s="17" t="s">
        <v>198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f t="shared" si="85"/>
        <v>0</v>
      </c>
      <c r="L81" s="18">
        <v>0</v>
      </c>
      <c r="M81" s="18">
        <f t="shared" si="86"/>
        <v>0</v>
      </c>
      <c r="N81" s="18">
        <f t="shared" si="87"/>
        <v>0</v>
      </c>
    </row>
    <row r="82" spans="1:14" s="6" customFormat="1" ht="18" hidden="1" outlineLevel="1" thickBot="1" x14ac:dyDescent="0.3">
      <c r="B82" s="6" t="str">
        <f t="shared" si="84"/>
        <v>b</v>
      </c>
      <c r="C82" s="11" t="s">
        <v>131</v>
      </c>
      <c r="D82" s="17" t="s">
        <v>199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f t="shared" si="85"/>
        <v>0</v>
      </c>
      <c r="L82" s="18">
        <v>0</v>
      </c>
      <c r="M82" s="18">
        <f t="shared" si="86"/>
        <v>0</v>
      </c>
      <c r="N82" s="18">
        <f t="shared" si="87"/>
        <v>0</v>
      </c>
    </row>
    <row r="83" spans="1:14" s="6" customFormat="1" ht="18" hidden="1" outlineLevel="1" thickBot="1" x14ac:dyDescent="0.3">
      <c r="B83" s="6" t="str">
        <f t="shared" si="84"/>
        <v>b</v>
      </c>
      <c r="C83" s="11" t="s">
        <v>131</v>
      </c>
      <c r="D83" s="17" t="s">
        <v>200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f t="shared" si="85"/>
        <v>0</v>
      </c>
      <c r="L83" s="18">
        <v>0</v>
      </c>
      <c r="M83" s="18">
        <f t="shared" si="86"/>
        <v>0</v>
      </c>
      <c r="N83" s="18">
        <f t="shared" si="87"/>
        <v>0</v>
      </c>
    </row>
    <row r="84" spans="1:14" s="6" customFormat="1" ht="18" hidden="1" outlineLevel="1" thickBot="1" x14ac:dyDescent="0.3">
      <c r="B84" s="6" t="str">
        <f t="shared" si="84"/>
        <v>b</v>
      </c>
      <c r="C84" s="11" t="s">
        <v>131</v>
      </c>
      <c r="D84" s="17" t="s">
        <v>201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f t="shared" si="85"/>
        <v>0</v>
      </c>
      <c r="L84" s="18">
        <v>0</v>
      </c>
      <c r="M84" s="18">
        <f t="shared" si="86"/>
        <v>0</v>
      </c>
      <c r="N84" s="18">
        <f t="shared" si="87"/>
        <v>0</v>
      </c>
    </row>
    <row r="85" spans="1:14" s="6" customFormat="1" ht="18" hidden="1" outlineLevel="1" thickBot="1" x14ac:dyDescent="0.3">
      <c r="B85" s="6" t="str">
        <f t="shared" si="84"/>
        <v>b</v>
      </c>
      <c r="C85" s="14" t="s">
        <v>131</v>
      </c>
      <c r="D85" s="15" t="s">
        <v>6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f t="shared" si="85"/>
        <v>0</v>
      </c>
      <c r="L85" s="16">
        <v>0</v>
      </c>
      <c r="M85" s="16">
        <f t="shared" si="86"/>
        <v>0</v>
      </c>
      <c r="N85" s="16">
        <f t="shared" si="87"/>
        <v>0</v>
      </c>
    </row>
    <row r="86" spans="1:14" s="6" customFormat="1" ht="18" hidden="1" outlineLevel="1" thickBot="1" x14ac:dyDescent="0.3">
      <c r="B86" s="6" t="str">
        <f t="shared" si="84"/>
        <v>b</v>
      </c>
      <c r="C86" s="14" t="s">
        <v>131</v>
      </c>
      <c r="D86" s="15" t="s">
        <v>7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f t="shared" si="85"/>
        <v>0</v>
      </c>
      <c r="L86" s="16">
        <v>0</v>
      </c>
      <c r="M86" s="16">
        <f t="shared" si="86"/>
        <v>0</v>
      </c>
      <c r="N86" s="16">
        <f t="shared" si="87"/>
        <v>0</v>
      </c>
    </row>
    <row r="87" spans="1:14" s="6" customFormat="1" ht="18" hidden="1" outlineLevel="1" thickBot="1" x14ac:dyDescent="0.3">
      <c r="B87" s="6" t="str">
        <f t="shared" si="84"/>
        <v>b</v>
      </c>
      <c r="C87" s="19" t="s">
        <v>131</v>
      </c>
      <c r="D87" s="20" t="s">
        <v>8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f t="shared" si="85"/>
        <v>0</v>
      </c>
      <c r="L87" s="21">
        <v>0</v>
      </c>
      <c r="M87" s="21">
        <f t="shared" si="86"/>
        <v>0</v>
      </c>
      <c r="N87" s="21">
        <f t="shared" si="87"/>
        <v>0</v>
      </c>
    </row>
    <row r="88" spans="1:14" s="6" customFormat="1" ht="50.25" customHeight="1" outlineLevel="1" thickTop="1" thickBot="1" x14ac:dyDescent="0.3">
      <c r="A88" s="6" t="s">
        <v>213</v>
      </c>
      <c r="B88" s="6" t="str">
        <f t="shared" si="84"/>
        <v>a</v>
      </c>
      <c r="C88" s="30" t="s">
        <v>18</v>
      </c>
      <c r="D88" s="31" t="s">
        <v>19</v>
      </c>
      <c r="E88" s="32">
        <f t="shared" ref="E88:M88" si="90">E91+E99+E100+E101</f>
        <v>93.352000000000004</v>
      </c>
      <c r="F88" s="32">
        <f t="shared" si="90"/>
        <v>100</v>
      </c>
      <c r="G88" s="32">
        <f t="shared" si="90"/>
        <v>100</v>
      </c>
      <c r="H88" s="32">
        <f t="shared" si="90"/>
        <v>41.610959999999999</v>
      </c>
      <c r="I88" s="32">
        <f t="shared" si="90"/>
        <v>100</v>
      </c>
      <c r="J88" s="32">
        <f t="shared" si="90"/>
        <v>100</v>
      </c>
      <c r="K88" s="32">
        <f t="shared" si="85"/>
        <v>0</v>
      </c>
      <c r="L88" s="32">
        <f t="shared" si="90"/>
        <v>100</v>
      </c>
      <c r="M88" s="32">
        <f t="shared" si="90"/>
        <v>0</v>
      </c>
      <c r="N88" s="32">
        <f t="shared" si="87"/>
        <v>0</v>
      </c>
    </row>
    <row r="89" spans="1:14" s="6" customFormat="1" ht="35.25" hidden="1" outlineLevel="1" thickTop="1" x14ac:dyDescent="0.25">
      <c r="B89" s="6" t="str">
        <f t="shared" si="84"/>
        <v>b</v>
      </c>
      <c r="C89" s="11"/>
      <c r="D89" s="12" t="s">
        <v>190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f t="shared" si="85"/>
        <v>0</v>
      </c>
      <c r="L89" s="13">
        <v>0</v>
      </c>
      <c r="M89" s="13">
        <v>0</v>
      </c>
      <c r="N89" s="13">
        <f t="shared" si="87"/>
        <v>0</v>
      </c>
    </row>
    <row r="90" spans="1:14" s="6" customFormat="1" ht="18" hidden="1" outlineLevel="1" thickTop="1" x14ac:dyDescent="0.25">
      <c r="B90" s="6" t="str">
        <f t="shared" si="84"/>
        <v>b</v>
      </c>
      <c r="C90" s="11"/>
      <c r="D90" s="12" t="s">
        <v>189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f t="shared" si="85"/>
        <v>0</v>
      </c>
      <c r="L90" s="13">
        <v>0</v>
      </c>
      <c r="M90" s="13">
        <v>0</v>
      </c>
      <c r="N90" s="13">
        <f t="shared" si="87"/>
        <v>0</v>
      </c>
    </row>
    <row r="91" spans="1:14" s="6" customFormat="1" ht="20.25" outlineLevel="1" thickTop="1" x14ac:dyDescent="0.25">
      <c r="B91" s="6" t="str">
        <f t="shared" si="84"/>
        <v>a</v>
      </c>
      <c r="C91" s="36" t="s">
        <v>131</v>
      </c>
      <c r="D91" s="37" t="s">
        <v>4</v>
      </c>
      <c r="E91" s="38">
        <f t="shared" ref="E91:M91" si="91">E92+E93+E94+E95+E96+E97+E98</f>
        <v>93.352000000000004</v>
      </c>
      <c r="F91" s="38">
        <f t="shared" si="91"/>
        <v>100</v>
      </c>
      <c r="G91" s="38">
        <f t="shared" si="91"/>
        <v>100</v>
      </c>
      <c r="H91" s="38">
        <f t="shared" si="91"/>
        <v>41.610959999999999</v>
      </c>
      <c r="I91" s="38">
        <f t="shared" si="91"/>
        <v>100</v>
      </c>
      <c r="J91" s="38">
        <f t="shared" si="91"/>
        <v>100</v>
      </c>
      <c r="K91" s="38">
        <f t="shared" si="85"/>
        <v>0</v>
      </c>
      <c r="L91" s="38">
        <f t="shared" si="91"/>
        <v>100</v>
      </c>
      <c r="M91" s="38">
        <f t="shared" si="91"/>
        <v>0</v>
      </c>
      <c r="N91" s="38">
        <f t="shared" si="87"/>
        <v>0</v>
      </c>
    </row>
    <row r="92" spans="1:14" s="6" customFormat="1" ht="17.25" hidden="1" outlineLevel="1" x14ac:dyDescent="0.25">
      <c r="B92" s="6" t="str">
        <f t="shared" si="84"/>
        <v>b</v>
      </c>
      <c r="C92" s="11" t="s">
        <v>131</v>
      </c>
      <c r="D92" s="22" t="s">
        <v>195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f t="shared" si="85"/>
        <v>0</v>
      </c>
      <c r="L92" s="18">
        <v>0</v>
      </c>
      <c r="M92" s="18">
        <f t="shared" si="86"/>
        <v>0</v>
      </c>
      <c r="N92" s="18">
        <f t="shared" si="87"/>
        <v>0</v>
      </c>
    </row>
    <row r="93" spans="1:14" s="6" customFormat="1" ht="19.5" outlineLevel="1" x14ac:dyDescent="0.25">
      <c r="B93" s="6" t="str">
        <f t="shared" si="84"/>
        <v>a</v>
      </c>
      <c r="C93" s="33" t="s">
        <v>131</v>
      </c>
      <c r="D93" s="39" t="s">
        <v>203</v>
      </c>
      <c r="E93" s="40">
        <v>83.352000000000004</v>
      </c>
      <c r="F93" s="40">
        <v>90</v>
      </c>
      <c r="G93" s="40">
        <v>90</v>
      </c>
      <c r="H93" s="40">
        <v>34.311</v>
      </c>
      <c r="I93" s="40">
        <v>90</v>
      </c>
      <c r="J93" s="40">
        <v>90</v>
      </c>
      <c r="K93" s="40">
        <f t="shared" si="85"/>
        <v>0</v>
      </c>
      <c r="L93" s="40">
        <v>90</v>
      </c>
      <c r="M93" s="40">
        <f t="shared" si="86"/>
        <v>0</v>
      </c>
      <c r="N93" s="40">
        <f t="shared" si="87"/>
        <v>0</v>
      </c>
    </row>
    <row r="94" spans="1:14" s="6" customFormat="1" ht="17.25" hidden="1" outlineLevel="1" x14ac:dyDescent="0.25">
      <c r="B94" s="6" t="str">
        <f t="shared" si="84"/>
        <v>b</v>
      </c>
      <c r="C94" s="11" t="s">
        <v>131</v>
      </c>
      <c r="D94" s="17" t="s">
        <v>197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f t="shared" si="85"/>
        <v>0</v>
      </c>
      <c r="L94" s="18">
        <v>0</v>
      </c>
      <c r="M94" s="18">
        <f t="shared" si="86"/>
        <v>0</v>
      </c>
      <c r="N94" s="18">
        <f t="shared" si="87"/>
        <v>0</v>
      </c>
    </row>
    <row r="95" spans="1:14" s="6" customFormat="1" ht="17.25" hidden="1" outlineLevel="1" x14ac:dyDescent="0.25">
      <c r="B95" s="6" t="str">
        <f t="shared" si="84"/>
        <v>b</v>
      </c>
      <c r="C95" s="11" t="s">
        <v>131</v>
      </c>
      <c r="D95" s="17" t="s">
        <v>198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f t="shared" si="85"/>
        <v>0</v>
      </c>
      <c r="L95" s="18">
        <v>0</v>
      </c>
      <c r="M95" s="18">
        <f t="shared" si="86"/>
        <v>0</v>
      </c>
      <c r="N95" s="18">
        <f t="shared" si="87"/>
        <v>0</v>
      </c>
    </row>
    <row r="96" spans="1:14" s="6" customFormat="1" ht="17.25" hidden="1" outlineLevel="1" x14ac:dyDescent="0.25">
      <c r="B96" s="6" t="str">
        <f t="shared" si="84"/>
        <v>b</v>
      </c>
      <c r="C96" s="11" t="s">
        <v>131</v>
      </c>
      <c r="D96" s="17" t="s">
        <v>199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f t="shared" si="85"/>
        <v>0</v>
      </c>
      <c r="L96" s="18">
        <v>0</v>
      </c>
      <c r="M96" s="18">
        <f t="shared" si="86"/>
        <v>0</v>
      </c>
      <c r="N96" s="18">
        <f t="shared" si="87"/>
        <v>0</v>
      </c>
    </row>
    <row r="97" spans="1:14" s="6" customFormat="1" ht="17.25" hidden="1" outlineLevel="1" x14ac:dyDescent="0.25">
      <c r="B97" s="6" t="str">
        <f t="shared" si="84"/>
        <v>b</v>
      </c>
      <c r="C97" s="11" t="s">
        <v>131</v>
      </c>
      <c r="D97" s="17" t="s">
        <v>200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f t="shared" si="85"/>
        <v>0</v>
      </c>
      <c r="L97" s="18">
        <v>0</v>
      </c>
      <c r="M97" s="18">
        <f t="shared" si="86"/>
        <v>0</v>
      </c>
      <c r="N97" s="18">
        <f t="shared" si="87"/>
        <v>0</v>
      </c>
    </row>
    <row r="98" spans="1:14" s="6" customFormat="1" ht="20.25" outlineLevel="1" thickBot="1" x14ac:dyDescent="0.3">
      <c r="B98" s="6" t="str">
        <f t="shared" si="84"/>
        <v>a</v>
      </c>
      <c r="C98" s="33" t="s">
        <v>131</v>
      </c>
      <c r="D98" s="39" t="s">
        <v>206</v>
      </c>
      <c r="E98" s="40">
        <v>10</v>
      </c>
      <c r="F98" s="40">
        <v>10</v>
      </c>
      <c r="G98" s="40">
        <v>10</v>
      </c>
      <c r="H98" s="40">
        <v>7.2999600000000004</v>
      </c>
      <c r="I98" s="40">
        <v>10</v>
      </c>
      <c r="J98" s="40">
        <v>10</v>
      </c>
      <c r="K98" s="40">
        <f t="shared" si="85"/>
        <v>0</v>
      </c>
      <c r="L98" s="40">
        <v>10</v>
      </c>
      <c r="M98" s="40">
        <f t="shared" si="86"/>
        <v>0</v>
      </c>
      <c r="N98" s="40">
        <f t="shared" si="87"/>
        <v>0</v>
      </c>
    </row>
    <row r="99" spans="1:14" s="6" customFormat="1" ht="18" hidden="1" outlineLevel="1" thickBot="1" x14ac:dyDescent="0.3">
      <c r="B99" s="6" t="str">
        <f t="shared" si="84"/>
        <v>b</v>
      </c>
      <c r="C99" s="14" t="s">
        <v>131</v>
      </c>
      <c r="D99" s="15" t="s">
        <v>6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f t="shared" si="85"/>
        <v>0</v>
      </c>
      <c r="L99" s="16">
        <v>0</v>
      </c>
      <c r="M99" s="16">
        <f t="shared" si="86"/>
        <v>0</v>
      </c>
      <c r="N99" s="16">
        <f t="shared" si="87"/>
        <v>0</v>
      </c>
    </row>
    <row r="100" spans="1:14" s="6" customFormat="1" ht="18" hidden="1" outlineLevel="1" thickBot="1" x14ac:dyDescent="0.3">
      <c r="B100" s="6" t="str">
        <f t="shared" si="84"/>
        <v>b</v>
      </c>
      <c r="C100" s="14" t="s">
        <v>131</v>
      </c>
      <c r="D100" s="15" t="s">
        <v>7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f t="shared" si="85"/>
        <v>0</v>
      </c>
      <c r="L100" s="16">
        <v>0</v>
      </c>
      <c r="M100" s="16">
        <f t="shared" si="86"/>
        <v>0</v>
      </c>
      <c r="N100" s="16">
        <f t="shared" si="87"/>
        <v>0</v>
      </c>
    </row>
    <row r="101" spans="1:14" s="6" customFormat="1" ht="18" hidden="1" outlineLevel="1" thickBot="1" x14ac:dyDescent="0.3">
      <c r="B101" s="6" t="str">
        <f t="shared" si="84"/>
        <v>b</v>
      </c>
      <c r="C101" s="19" t="s">
        <v>131</v>
      </c>
      <c r="D101" s="20" t="s">
        <v>8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f t="shared" si="85"/>
        <v>0</v>
      </c>
      <c r="L101" s="21">
        <v>0</v>
      </c>
      <c r="M101" s="21">
        <f t="shared" si="86"/>
        <v>0</v>
      </c>
      <c r="N101" s="21">
        <f t="shared" si="87"/>
        <v>0</v>
      </c>
    </row>
    <row r="102" spans="1:14" s="6" customFormat="1" ht="60" collapsed="1" thickTop="1" thickBot="1" x14ac:dyDescent="0.3">
      <c r="A102" s="6" t="s">
        <v>213</v>
      </c>
      <c r="B102" s="6" t="str">
        <f t="shared" si="84"/>
        <v>a</v>
      </c>
      <c r="C102" s="30" t="s">
        <v>20</v>
      </c>
      <c r="D102" s="31" t="s">
        <v>21</v>
      </c>
      <c r="E102" s="32">
        <f t="shared" ref="E102:L102" si="92">E105+E113+E114+E115</f>
        <v>7071.5134300000009</v>
      </c>
      <c r="F102" s="32">
        <f t="shared" si="92"/>
        <v>8366</v>
      </c>
      <c r="G102" s="32">
        <f t="shared" si="92"/>
        <v>7467.3489999999993</v>
      </c>
      <c r="H102" s="32">
        <f t="shared" si="92"/>
        <v>4882.2761399999999</v>
      </c>
      <c r="I102" s="32">
        <f t="shared" si="92"/>
        <v>7600</v>
      </c>
      <c r="J102" s="32">
        <f t="shared" si="92"/>
        <v>7473</v>
      </c>
      <c r="K102" s="32">
        <f t="shared" si="85"/>
        <v>-127</v>
      </c>
      <c r="L102" s="32">
        <f t="shared" si="92"/>
        <v>8356</v>
      </c>
      <c r="M102" s="32">
        <f t="shared" si="86"/>
        <v>756</v>
      </c>
      <c r="N102" s="32">
        <f t="shared" si="87"/>
        <v>883</v>
      </c>
    </row>
    <row r="103" spans="1:14" s="6" customFormat="1" ht="39.75" thickTop="1" x14ac:dyDescent="0.25">
      <c r="A103" s="6" t="s">
        <v>213</v>
      </c>
      <c r="B103" s="6" t="str">
        <f t="shared" si="84"/>
        <v>a</v>
      </c>
      <c r="C103" s="33"/>
      <c r="D103" s="34" t="s">
        <v>190</v>
      </c>
      <c r="E103" s="35">
        <v>297</v>
      </c>
      <c r="F103" s="35">
        <v>312</v>
      </c>
      <c r="G103" s="35">
        <v>312</v>
      </c>
      <c r="H103" s="35">
        <v>312</v>
      </c>
      <c r="I103" s="35">
        <v>312</v>
      </c>
      <c r="J103" s="35">
        <v>312</v>
      </c>
      <c r="K103" s="35">
        <f t="shared" si="85"/>
        <v>0</v>
      </c>
      <c r="L103" s="35">
        <v>312</v>
      </c>
      <c r="M103" s="35">
        <f t="shared" si="86"/>
        <v>0</v>
      </c>
      <c r="N103" s="35">
        <f t="shared" si="87"/>
        <v>0</v>
      </c>
    </row>
    <row r="104" spans="1:14" s="6" customFormat="1" ht="19.5" x14ac:dyDescent="0.25">
      <c r="A104" s="6" t="s">
        <v>213</v>
      </c>
      <c r="B104" s="6" t="str">
        <f t="shared" si="84"/>
        <v>a</v>
      </c>
      <c r="C104" s="33"/>
      <c r="D104" s="34" t="s">
        <v>189</v>
      </c>
      <c r="E104" s="35">
        <v>170</v>
      </c>
      <c r="F104" s="35">
        <v>50</v>
      </c>
      <c r="G104" s="35">
        <v>50</v>
      </c>
      <c r="H104" s="35">
        <v>50</v>
      </c>
      <c r="I104" s="35">
        <v>50</v>
      </c>
      <c r="J104" s="35">
        <v>50</v>
      </c>
      <c r="K104" s="35">
        <f t="shared" si="85"/>
        <v>0</v>
      </c>
      <c r="L104" s="35">
        <v>50</v>
      </c>
      <c r="M104" s="35">
        <f t="shared" si="86"/>
        <v>0</v>
      </c>
      <c r="N104" s="35">
        <f t="shared" si="87"/>
        <v>0</v>
      </c>
    </row>
    <row r="105" spans="1:14" s="6" customFormat="1" ht="19.5" x14ac:dyDescent="0.25">
      <c r="A105" s="6" t="s">
        <v>213</v>
      </c>
      <c r="B105" s="6" t="str">
        <f t="shared" si="84"/>
        <v>a</v>
      </c>
      <c r="C105" s="36" t="s">
        <v>131</v>
      </c>
      <c r="D105" s="37" t="s">
        <v>4</v>
      </c>
      <c r="E105" s="38">
        <f t="shared" ref="E105:M105" si="93">E106+E107+E108+E109+E110+E111+E112</f>
        <v>6697.6311000000005</v>
      </c>
      <c r="F105" s="38">
        <f t="shared" si="93"/>
        <v>8266</v>
      </c>
      <c r="G105" s="38">
        <f t="shared" si="93"/>
        <v>7255.1489999999994</v>
      </c>
      <c r="H105" s="38">
        <f t="shared" si="93"/>
        <v>4680.0398400000004</v>
      </c>
      <c r="I105" s="38">
        <f t="shared" si="93"/>
        <v>7540</v>
      </c>
      <c r="J105" s="38">
        <f t="shared" si="93"/>
        <v>7443</v>
      </c>
      <c r="K105" s="38">
        <f t="shared" si="85"/>
        <v>-97</v>
      </c>
      <c r="L105" s="38">
        <f t="shared" si="93"/>
        <v>8256</v>
      </c>
      <c r="M105" s="38">
        <f t="shared" si="93"/>
        <v>716</v>
      </c>
      <c r="N105" s="38">
        <f t="shared" si="87"/>
        <v>813</v>
      </c>
    </row>
    <row r="106" spans="1:14" s="6" customFormat="1" ht="19.5" x14ac:dyDescent="0.25">
      <c r="A106" s="6" t="s">
        <v>213</v>
      </c>
      <c r="B106" s="6" t="str">
        <f t="shared" si="84"/>
        <v>a</v>
      </c>
      <c r="C106" s="33" t="s">
        <v>131</v>
      </c>
      <c r="D106" s="45" t="s">
        <v>202</v>
      </c>
      <c r="E106" s="40">
        <v>3504.1143700000002</v>
      </c>
      <c r="F106" s="40">
        <v>3080</v>
      </c>
      <c r="G106" s="40">
        <v>3305.5</v>
      </c>
      <c r="H106" s="40">
        <v>2140.5944500000001</v>
      </c>
      <c r="I106" s="40">
        <v>3410</v>
      </c>
      <c r="J106" s="40">
        <v>3313</v>
      </c>
      <c r="K106" s="40">
        <f t="shared" si="85"/>
        <v>-97</v>
      </c>
      <c r="L106" s="40">
        <v>3604</v>
      </c>
      <c r="M106" s="40">
        <f t="shared" si="86"/>
        <v>194</v>
      </c>
      <c r="N106" s="40">
        <f t="shared" si="87"/>
        <v>291</v>
      </c>
    </row>
    <row r="107" spans="1:14" s="6" customFormat="1" ht="19.5" x14ac:dyDescent="0.25">
      <c r="A107" s="6" t="s">
        <v>213</v>
      </c>
      <c r="B107" s="6" t="str">
        <f t="shared" si="84"/>
        <v>a</v>
      </c>
      <c r="C107" s="33" t="s">
        <v>131</v>
      </c>
      <c r="D107" s="39" t="s">
        <v>203</v>
      </c>
      <c r="E107" s="40">
        <v>3154.8817999999997</v>
      </c>
      <c r="F107" s="40">
        <v>4841</v>
      </c>
      <c r="G107" s="40">
        <v>3851.7489999999998</v>
      </c>
      <c r="H107" s="40">
        <v>2513.5402000000004</v>
      </c>
      <c r="I107" s="40">
        <v>4006</v>
      </c>
      <c r="J107" s="40">
        <v>4006</v>
      </c>
      <c r="K107" s="40">
        <f t="shared" si="85"/>
        <v>0</v>
      </c>
      <c r="L107" s="40">
        <v>4278</v>
      </c>
      <c r="M107" s="40">
        <f t="shared" si="86"/>
        <v>272</v>
      </c>
      <c r="N107" s="40">
        <f t="shared" si="87"/>
        <v>272</v>
      </c>
    </row>
    <row r="108" spans="1:14" s="6" customFormat="1" ht="17.25" hidden="1" x14ac:dyDescent="0.25">
      <c r="A108" s="6" t="s">
        <v>213</v>
      </c>
      <c r="B108" s="6" t="str">
        <f t="shared" si="84"/>
        <v>b</v>
      </c>
      <c r="C108" s="11" t="s">
        <v>131</v>
      </c>
      <c r="D108" s="17" t="s">
        <v>197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f t="shared" si="85"/>
        <v>0</v>
      </c>
      <c r="L108" s="18">
        <v>0</v>
      </c>
      <c r="M108" s="18">
        <f t="shared" si="86"/>
        <v>0</v>
      </c>
      <c r="N108" s="18">
        <f t="shared" si="87"/>
        <v>0</v>
      </c>
    </row>
    <row r="109" spans="1:14" s="6" customFormat="1" ht="17.25" hidden="1" x14ac:dyDescent="0.25">
      <c r="A109" s="6" t="s">
        <v>213</v>
      </c>
      <c r="B109" s="6" t="str">
        <f t="shared" si="84"/>
        <v>b</v>
      </c>
      <c r="C109" s="11" t="s">
        <v>131</v>
      </c>
      <c r="D109" s="17" t="s">
        <v>198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f t="shared" si="85"/>
        <v>0</v>
      </c>
      <c r="L109" s="18">
        <v>0</v>
      </c>
      <c r="M109" s="18">
        <f t="shared" si="86"/>
        <v>0</v>
      </c>
      <c r="N109" s="18">
        <f t="shared" si="87"/>
        <v>0</v>
      </c>
    </row>
    <row r="110" spans="1:14" s="6" customFormat="1" ht="19.5" x14ac:dyDescent="0.25">
      <c r="A110" s="6" t="s">
        <v>213</v>
      </c>
      <c r="B110" s="6" t="str">
        <f t="shared" si="84"/>
        <v>a</v>
      </c>
      <c r="C110" s="33" t="s">
        <v>131</v>
      </c>
      <c r="D110" s="39" t="s">
        <v>204</v>
      </c>
      <c r="E110" s="40">
        <v>0</v>
      </c>
      <c r="F110" s="40">
        <v>300</v>
      </c>
      <c r="G110" s="40">
        <v>50</v>
      </c>
      <c r="H110" s="40">
        <v>3.3701999999999996</v>
      </c>
      <c r="I110" s="40">
        <v>50</v>
      </c>
      <c r="J110" s="40">
        <v>50</v>
      </c>
      <c r="K110" s="40">
        <f t="shared" si="85"/>
        <v>0</v>
      </c>
      <c r="L110" s="40">
        <v>300</v>
      </c>
      <c r="M110" s="40">
        <f t="shared" si="86"/>
        <v>250</v>
      </c>
      <c r="N110" s="40">
        <f t="shared" si="87"/>
        <v>250</v>
      </c>
    </row>
    <row r="111" spans="1:14" s="6" customFormat="1" ht="19.5" x14ac:dyDescent="0.25">
      <c r="A111" s="6" t="s">
        <v>213</v>
      </c>
      <c r="B111" s="6" t="str">
        <f t="shared" si="84"/>
        <v>a</v>
      </c>
      <c r="C111" s="33" t="s">
        <v>131</v>
      </c>
      <c r="D111" s="39" t="s">
        <v>205</v>
      </c>
      <c r="E111" s="40">
        <v>23.768529999999998</v>
      </c>
      <c r="F111" s="40">
        <v>30</v>
      </c>
      <c r="G111" s="40">
        <v>30</v>
      </c>
      <c r="H111" s="40">
        <v>10.4498</v>
      </c>
      <c r="I111" s="40">
        <v>30</v>
      </c>
      <c r="J111" s="40">
        <v>30</v>
      </c>
      <c r="K111" s="40">
        <f t="shared" si="85"/>
        <v>0</v>
      </c>
      <c r="L111" s="40">
        <v>30</v>
      </c>
      <c r="M111" s="40">
        <f t="shared" si="86"/>
        <v>0</v>
      </c>
      <c r="N111" s="40">
        <f t="shared" si="87"/>
        <v>0</v>
      </c>
    </row>
    <row r="112" spans="1:14" s="6" customFormat="1" ht="19.5" x14ac:dyDescent="0.25">
      <c r="A112" s="6" t="s">
        <v>213</v>
      </c>
      <c r="B112" s="6" t="str">
        <f t="shared" si="84"/>
        <v>a</v>
      </c>
      <c r="C112" s="33" t="s">
        <v>131</v>
      </c>
      <c r="D112" s="39" t="s">
        <v>206</v>
      </c>
      <c r="E112" s="40">
        <v>14.866400000000001</v>
      </c>
      <c r="F112" s="40">
        <v>15</v>
      </c>
      <c r="G112" s="40">
        <v>17.899999999999999</v>
      </c>
      <c r="H112" s="40">
        <v>12.085190000000001</v>
      </c>
      <c r="I112" s="40">
        <v>44</v>
      </c>
      <c r="J112" s="40">
        <v>44</v>
      </c>
      <c r="K112" s="40">
        <f t="shared" si="85"/>
        <v>0</v>
      </c>
      <c r="L112" s="40">
        <v>44</v>
      </c>
      <c r="M112" s="40">
        <f t="shared" si="86"/>
        <v>0</v>
      </c>
      <c r="N112" s="40">
        <f t="shared" si="87"/>
        <v>0</v>
      </c>
    </row>
    <row r="113" spans="1:14" s="6" customFormat="1" ht="20.25" thickBot="1" x14ac:dyDescent="0.3">
      <c r="A113" s="6" t="s">
        <v>213</v>
      </c>
      <c r="B113" s="6" t="str">
        <f t="shared" si="84"/>
        <v>a</v>
      </c>
      <c r="C113" s="36" t="s">
        <v>131</v>
      </c>
      <c r="D113" s="37" t="s">
        <v>6</v>
      </c>
      <c r="E113" s="38">
        <v>373.88233000000002</v>
      </c>
      <c r="F113" s="38">
        <v>100</v>
      </c>
      <c r="G113" s="38">
        <v>212.2</v>
      </c>
      <c r="H113" s="38">
        <v>202.2363</v>
      </c>
      <c r="I113" s="38">
        <v>60</v>
      </c>
      <c r="J113" s="38">
        <f>60-30</f>
        <v>30</v>
      </c>
      <c r="K113" s="38">
        <f t="shared" si="85"/>
        <v>-30</v>
      </c>
      <c r="L113" s="38">
        <v>100</v>
      </c>
      <c r="M113" s="38">
        <f t="shared" si="86"/>
        <v>40</v>
      </c>
      <c r="N113" s="38">
        <f t="shared" si="87"/>
        <v>70</v>
      </c>
    </row>
    <row r="114" spans="1:14" s="6" customFormat="1" ht="18" hidden="1" thickBot="1" x14ac:dyDescent="0.3">
      <c r="A114" s="6" t="s">
        <v>213</v>
      </c>
      <c r="B114" s="6" t="str">
        <f t="shared" si="84"/>
        <v>b</v>
      </c>
      <c r="C114" s="14" t="s">
        <v>131</v>
      </c>
      <c r="D114" s="15" t="s">
        <v>7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f t="shared" si="85"/>
        <v>0</v>
      </c>
      <c r="L114" s="16">
        <v>0</v>
      </c>
      <c r="M114" s="16">
        <f t="shared" si="86"/>
        <v>0</v>
      </c>
      <c r="N114" s="16">
        <f t="shared" si="87"/>
        <v>0</v>
      </c>
    </row>
    <row r="115" spans="1:14" s="6" customFormat="1" ht="18" hidden="1" thickBot="1" x14ac:dyDescent="0.3">
      <c r="A115" s="6" t="s">
        <v>213</v>
      </c>
      <c r="B115" s="6" t="str">
        <f t="shared" si="84"/>
        <v>b</v>
      </c>
      <c r="C115" s="19" t="s">
        <v>131</v>
      </c>
      <c r="D115" s="23" t="s">
        <v>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f t="shared" si="85"/>
        <v>0</v>
      </c>
      <c r="L115" s="21">
        <v>0</v>
      </c>
      <c r="M115" s="21">
        <f t="shared" si="86"/>
        <v>0</v>
      </c>
      <c r="N115" s="21">
        <f t="shared" si="87"/>
        <v>0</v>
      </c>
    </row>
    <row r="116" spans="1:14" s="6" customFormat="1" ht="57" customHeight="1" thickTop="1" thickBot="1" x14ac:dyDescent="0.3">
      <c r="A116" s="6" t="s">
        <v>213</v>
      </c>
      <c r="B116" s="6" t="str">
        <f t="shared" si="84"/>
        <v>a</v>
      </c>
      <c r="C116" s="30" t="s">
        <v>22</v>
      </c>
      <c r="D116" s="31" t="s">
        <v>23</v>
      </c>
      <c r="E116" s="32">
        <f>E130+E144+E158+E172+E186+E200+E214+E228+E242+E256+E270</f>
        <v>22103.007830000002</v>
      </c>
      <c r="F116" s="32">
        <f t="shared" ref="F116:H116" si="94">F130+F144+F158+F172+F186+F200+F214+F228+F242+F256+F270</f>
        <v>23010</v>
      </c>
      <c r="G116" s="32">
        <f t="shared" si="94"/>
        <v>22832.544000000002</v>
      </c>
      <c r="H116" s="32">
        <f t="shared" si="94"/>
        <v>13070.800420000003</v>
      </c>
      <c r="I116" s="32">
        <f t="shared" ref="I116:L116" si="95">I130+I144+I158+I172+I186+I200+I214+I228+I242+I256+I270</f>
        <v>23010</v>
      </c>
      <c r="J116" s="32">
        <f t="shared" ref="J116" si="96">J130+J144+J158+J172+J186+J200+J214+J228+J242+J256+J270</f>
        <v>23268</v>
      </c>
      <c r="K116" s="32">
        <f t="shared" si="85"/>
        <v>258</v>
      </c>
      <c r="L116" s="32">
        <f t="shared" si="95"/>
        <v>25703</v>
      </c>
      <c r="M116" s="32">
        <f t="shared" si="86"/>
        <v>2693</v>
      </c>
      <c r="N116" s="32">
        <f t="shared" si="87"/>
        <v>2435</v>
      </c>
    </row>
    <row r="117" spans="1:14" s="6" customFormat="1" ht="39.75" thickTop="1" x14ac:dyDescent="0.25">
      <c r="A117" s="6" t="s">
        <v>213</v>
      </c>
      <c r="B117" s="6" t="str">
        <f t="shared" si="84"/>
        <v>a</v>
      </c>
      <c r="C117" s="33"/>
      <c r="D117" s="34" t="s">
        <v>190</v>
      </c>
      <c r="E117" s="35">
        <f t="shared" ref="E117:H129" si="97">E131+E145+E159+E173+E187+E201+E215+E229+E243+E257+E271</f>
        <v>1813</v>
      </c>
      <c r="F117" s="35">
        <f t="shared" si="97"/>
        <v>1813</v>
      </c>
      <c r="G117" s="35">
        <f t="shared" si="97"/>
        <v>1813</v>
      </c>
      <c r="H117" s="35">
        <f t="shared" si="97"/>
        <v>1813</v>
      </c>
      <c r="I117" s="35">
        <f t="shared" ref="I117:L117" si="98">I131+I145+I159+I173+I187+I201+I215+I229+I243+I257+I271</f>
        <v>1813</v>
      </c>
      <c r="J117" s="35">
        <f t="shared" ref="J117" si="99">J131+J145+J159+J173+J187+J201+J215+J229+J243+J257+J271</f>
        <v>1813</v>
      </c>
      <c r="K117" s="35">
        <f t="shared" si="85"/>
        <v>0</v>
      </c>
      <c r="L117" s="35">
        <f t="shared" si="98"/>
        <v>1862</v>
      </c>
      <c r="M117" s="35">
        <f t="shared" si="86"/>
        <v>49</v>
      </c>
      <c r="N117" s="35">
        <f t="shared" si="87"/>
        <v>49</v>
      </c>
    </row>
    <row r="118" spans="1:14" s="6" customFormat="1" ht="19.5" x14ac:dyDescent="0.25">
      <c r="A118" s="6" t="s">
        <v>213</v>
      </c>
      <c r="B118" s="6" t="str">
        <f t="shared" si="84"/>
        <v>a</v>
      </c>
      <c r="C118" s="33"/>
      <c r="D118" s="34" t="s">
        <v>189</v>
      </c>
      <c r="E118" s="35">
        <f t="shared" si="97"/>
        <v>94</v>
      </c>
      <c r="F118" s="35">
        <f t="shared" si="97"/>
        <v>94</v>
      </c>
      <c r="G118" s="35">
        <f t="shared" si="97"/>
        <v>133</v>
      </c>
      <c r="H118" s="35">
        <f t="shared" si="97"/>
        <v>133</v>
      </c>
      <c r="I118" s="35">
        <f t="shared" ref="I118:L118" si="100">I132+I146+I160+I174+I188+I202+I216+I230+I244+I258+I272</f>
        <v>133</v>
      </c>
      <c r="J118" s="35">
        <f t="shared" ref="J118" si="101">J132+J146+J160+J174+J188+J202+J216+J230+J244+J258+J272</f>
        <v>212</v>
      </c>
      <c r="K118" s="35">
        <f t="shared" si="85"/>
        <v>79</v>
      </c>
      <c r="L118" s="35">
        <f t="shared" si="100"/>
        <v>212</v>
      </c>
      <c r="M118" s="35">
        <f t="shared" si="86"/>
        <v>79</v>
      </c>
      <c r="N118" s="35">
        <f t="shared" si="87"/>
        <v>0</v>
      </c>
    </row>
    <row r="119" spans="1:14" s="6" customFormat="1" ht="19.5" x14ac:dyDescent="0.25">
      <c r="A119" s="6" t="s">
        <v>213</v>
      </c>
      <c r="B119" s="6" t="str">
        <f t="shared" si="84"/>
        <v>a</v>
      </c>
      <c r="C119" s="36" t="s">
        <v>131</v>
      </c>
      <c r="D119" s="37" t="s">
        <v>4</v>
      </c>
      <c r="E119" s="38">
        <f t="shared" si="97"/>
        <v>21682.165990000001</v>
      </c>
      <c r="F119" s="38">
        <f t="shared" si="97"/>
        <v>22010</v>
      </c>
      <c r="G119" s="38">
        <f t="shared" si="97"/>
        <v>21832.544000000002</v>
      </c>
      <c r="H119" s="38">
        <f t="shared" si="97"/>
        <v>12915.089400000003</v>
      </c>
      <c r="I119" s="38">
        <f t="shared" ref="I119:L119" si="102">I133+I147+I161+I175+I189+I203+I217+I231+I245+I259+I273</f>
        <v>22010</v>
      </c>
      <c r="J119" s="38">
        <f t="shared" ref="J119" si="103">J133+J147+J161+J175+J189+J203+J217+J231+J245+J259+J273</f>
        <v>22580</v>
      </c>
      <c r="K119" s="38">
        <f t="shared" si="85"/>
        <v>570</v>
      </c>
      <c r="L119" s="38">
        <f t="shared" si="102"/>
        <v>24605</v>
      </c>
      <c r="M119" s="38">
        <f t="shared" si="86"/>
        <v>2595</v>
      </c>
      <c r="N119" s="38">
        <f t="shared" si="87"/>
        <v>2025</v>
      </c>
    </row>
    <row r="120" spans="1:14" s="6" customFormat="1" ht="19.5" x14ac:dyDescent="0.25">
      <c r="A120" s="6" t="s">
        <v>213</v>
      </c>
      <c r="B120" s="6" t="str">
        <f t="shared" si="84"/>
        <v>a</v>
      </c>
      <c r="C120" s="33" t="s">
        <v>131</v>
      </c>
      <c r="D120" s="39" t="s">
        <v>202</v>
      </c>
      <c r="E120" s="40">
        <f t="shared" si="97"/>
        <v>17947.121060000001</v>
      </c>
      <c r="F120" s="40">
        <f t="shared" si="97"/>
        <v>17000</v>
      </c>
      <c r="G120" s="40">
        <f t="shared" si="97"/>
        <v>16793.440000000002</v>
      </c>
      <c r="H120" s="40">
        <f t="shared" si="97"/>
        <v>10290.475139999999</v>
      </c>
      <c r="I120" s="40">
        <f t="shared" ref="I120:L120" si="104">I134+I148+I162+I176+I190+I204+I218+I232+I246+I260+I274</f>
        <v>17693</v>
      </c>
      <c r="J120" s="40">
        <f t="shared" ref="J120" si="105">J134+J148+J162+J176+J190+J204+J218+J232+J246+J260+J274</f>
        <v>17000</v>
      </c>
      <c r="K120" s="40">
        <f t="shared" si="85"/>
        <v>-693</v>
      </c>
      <c r="L120" s="40">
        <f t="shared" si="104"/>
        <v>19000</v>
      </c>
      <c r="M120" s="40">
        <f t="shared" si="86"/>
        <v>1307</v>
      </c>
      <c r="N120" s="40">
        <f t="shared" si="87"/>
        <v>2000</v>
      </c>
    </row>
    <row r="121" spans="1:14" s="6" customFormat="1" ht="19.5" x14ac:dyDescent="0.25">
      <c r="A121" s="6" t="s">
        <v>213</v>
      </c>
      <c r="B121" s="6" t="str">
        <f t="shared" si="84"/>
        <v>a</v>
      </c>
      <c r="C121" s="33" t="s">
        <v>131</v>
      </c>
      <c r="D121" s="39" t="s">
        <v>203</v>
      </c>
      <c r="E121" s="40">
        <f t="shared" si="97"/>
        <v>3574.9052700000002</v>
      </c>
      <c r="F121" s="40">
        <f t="shared" si="97"/>
        <v>4860</v>
      </c>
      <c r="G121" s="40">
        <f t="shared" si="97"/>
        <v>4742.5250000000015</v>
      </c>
      <c r="H121" s="40">
        <f t="shared" si="97"/>
        <v>2385.6672600000002</v>
      </c>
      <c r="I121" s="40">
        <f t="shared" ref="I121:L121" si="106">I135+I149+I163+I177+I191+I205+I219+I233+I247+I261+I275</f>
        <v>4168</v>
      </c>
      <c r="J121" s="40">
        <f t="shared" si="106"/>
        <v>5431</v>
      </c>
      <c r="K121" s="40">
        <f t="shared" si="85"/>
        <v>1263</v>
      </c>
      <c r="L121" s="40">
        <f t="shared" si="106"/>
        <v>5431</v>
      </c>
      <c r="M121" s="40">
        <f t="shared" si="86"/>
        <v>1263</v>
      </c>
      <c r="N121" s="40">
        <f t="shared" si="87"/>
        <v>0</v>
      </c>
    </row>
    <row r="122" spans="1:14" s="6" customFormat="1" ht="17.25" hidden="1" x14ac:dyDescent="0.25">
      <c r="A122" s="6" t="s">
        <v>213</v>
      </c>
      <c r="B122" s="6" t="str">
        <f t="shared" si="84"/>
        <v>b</v>
      </c>
      <c r="C122" s="11" t="s">
        <v>131</v>
      </c>
      <c r="D122" s="17" t="s">
        <v>197</v>
      </c>
      <c r="E122" s="18">
        <f t="shared" si="97"/>
        <v>0</v>
      </c>
      <c r="F122" s="18">
        <f t="shared" si="97"/>
        <v>0</v>
      </c>
      <c r="G122" s="18">
        <f t="shared" si="97"/>
        <v>0</v>
      </c>
      <c r="H122" s="18">
        <f t="shared" si="97"/>
        <v>0</v>
      </c>
      <c r="I122" s="18">
        <f t="shared" ref="I122:L122" si="107">I136+I150+I164+I178+I192+I206+I220+I234+I248+I262+I276</f>
        <v>0</v>
      </c>
      <c r="J122" s="18">
        <f t="shared" ref="J122" si="108">J136+J150+J164+J178+J192+J206+J220+J234+J248+J262+J276</f>
        <v>0</v>
      </c>
      <c r="K122" s="18">
        <f t="shared" si="85"/>
        <v>0</v>
      </c>
      <c r="L122" s="18">
        <f t="shared" si="107"/>
        <v>0</v>
      </c>
      <c r="M122" s="18">
        <f t="shared" si="86"/>
        <v>0</v>
      </c>
      <c r="N122" s="18">
        <f t="shared" si="87"/>
        <v>0</v>
      </c>
    </row>
    <row r="123" spans="1:14" s="6" customFormat="1" ht="17.25" hidden="1" x14ac:dyDescent="0.25">
      <c r="A123" s="6" t="s">
        <v>213</v>
      </c>
      <c r="B123" s="6" t="str">
        <f t="shared" si="84"/>
        <v>b</v>
      </c>
      <c r="C123" s="11" t="s">
        <v>131</v>
      </c>
      <c r="D123" s="17" t="s">
        <v>198</v>
      </c>
      <c r="E123" s="18">
        <f t="shared" si="97"/>
        <v>0</v>
      </c>
      <c r="F123" s="18">
        <f t="shared" si="97"/>
        <v>0</v>
      </c>
      <c r="G123" s="18">
        <f t="shared" si="97"/>
        <v>0</v>
      </c>
      <c r="H123" s="18">
        <f t="shared" si="97"/>
        <v>0</v>
      </c>
      <c r="I123" s="18">
        <f t="shared" ref="I123:L123" si="109">I137+I151+I165+I179+I193+I207+I221+I235+I249+I263+I277</f>
        <v>0</v>
      </c>
      <c r="J123" s="18">
        <f t="shared" ref="J123" si="110">J137+J151+J165+J179+J193+J207+J221+J235+J249+J263+J277</f>
        <v>0</v>
      </c>
      <c r="K123" s="18">
        <f t="shared" si="85"/>
        <v>0</v>
      </c>
      <c r="L123" s="18">
        <f t="shared" si="109"/>
        <v>0</v>
      </c>
      <c r="M123" s="18">
        <f t="shared" si="86"/>
        <v>0</v>
      </c>
      <c r="N123" s="18">
        <f t="shared" si="87"/>
        <v>0</v>
      </c>
    </row>
    <row r="124" spans="1:14" s="6" customFormat="1" ht="19.5" x14ac:dyDescent="0.25">
      <c r="A124" s="6" t="s">
        <v>213</v>
      </c>
      <c r="B124" s="6" t="str">
        <f t="shared" si="84"/>
        <v>a</v>
      </c>
      <c r="C124" s="33" t="s">
        <v>131</v>
      </c>
      <c r="D124" s="39" t="s">
        <v>204</v>
      </c>
      <c r="E124" s="40">
        <f t="shared" si="97"/>
        <v>0</v>
      </c>
      <c r="F124" s="40">
        <f t="shared" si="97"/>
        <v>0</v>
      </c>
      <c r="G124" s="40">
        <f t="shared" si="97"/>
        <v>2.5</v>
      </c>
      <c r="H124" s="40">
        <f t="shared" si="97"/>
        <v>2.4289099999999997</v>
      </c>
      <c r="I124" s="40">
        <f t="shared" ref="I124:L124" si="111">I138+I152+I166+I180+I194+I208+I222+I236+I250+I264+I278</f>
        <v>3</v>
      </c>
      <c r="J124" s="40">
        <f t="shared" ref="J124" si="112">J138+J152+J166+J180+J194+J208+J222+J236+J250+J264+J278</f>
        <v>3</v>
      </c>
      <c r="K124" s="40">
        <f t="shared" si="85"/>
        <v>0</v>
      </c>
      <c r="L124" s="40">
        <f t="shared" si="111"/>
        <v>3</v>
      </c>
      <c r="M124" s="40">
        <f t="shared" si="86"/>
        <v>0</v>
      </c>
      <c r="N124" s="40">
        <f t="shared" si="87"/>
        <v>0</v>
      </c>
    </row>
    <row r="125" spans="1:14" s="6" customFormat="1" ht="19.5" x14ac:dyDescent="0.25">
      <c r="A125" s="6" t="s">
        <v>213</v>
      </c>
      <c r="B125" s="6" t="str">
        <f t="shared" si="84"/>
        <v>a</v>
      </c>
      <c r="C125" s="33" t="s">
        <v>131</v>
      </c>
      <c r="D125" s="39" t="s">
        <v>205</v>
      </c>
      <c r="E125" s="40">
        <f t="shared" si="97"/>
        <v>125.14462</v>
      </c>
      <c r="F125" s="40">
        <f t="shared" si="97"/>
        <v>100</v>
      </c>
      <c r="G125" s="40">
        <f t="shared" si="97"/>
        <v>249</v>
      </c>
      <c r="H125" s="40">
        <f t="shared" si="97"/>
        <v>218.44773999999998</v>
      </c>
      <c r="I125" s="40">
        <f t="shared" ref="I125:L125" si="113">I139+I153+I167+I181+I195+I209+I223+I237+I251+I265+I279</f>
        <v>102</v>
      </c>
      <c r="J125" s="40">
        <f t="shared" ref="J125" si="114">J139+J153+J167+J181+J195+J209+J223+J237+J251+J265+J279</f>
        <v>102</v>
      </c>
      <c r="K125" s="40">
        <f t="shared" si="85"/>
        <v>0</v>
      </c>
      <c r="L125" s="40">
        <f t="shared" si="113"/>
        <v>125</v>
      </c>
      <c r="M125" s="40">
        <f t="shared" si="86"/>
        <v>23</v>
      </c>
      <c r="N125" s="40">
        <f t="shared" si="87"/>
        <v>23</v>
      </c>
    </row>
    <row r="126" spans="1:14" s="6" customFormat="1" ht="19.5" x14ac:dyDescent="0.25">
      <c r="A126" s="6" t="s">
        <v>213</v>
      </c>
      <c r="B126" s="6" t="str">
        <f t="shared" si="84"/>
        <v>a</v>
      </c>
      <c r="C126" s="33" t="s">
        <v>131</v>
      </c>
      <c r="D126" s="39" t="s">
        <v>206</v>
      </c>
      <c r="E126" s="40">
        <f t="shared" si="97"/>
        <v>34.995039999999996</v>
      </c>
      <c r="F126" s="40">
        <f t="shared" si="97"/>
        <v>50</v>
      </c>
      <c r="G126" s="40">
        <f t="shared" si="97"/>
        <v>45.079000000000008</v>
      </c>
      <c r="H126" s="40">
        <f t="shared" si="97"/>
        <v>18.070350000000001</v>
      </c>
      <c r="I126" s="40">
        <f t="shared" ref="I126:L126" si="115">I140+I154+I168+I182+I196+I210+I224+I238+I252+I266+I280</f>
        <v>44</v>
      </c>
      <c r="J126" s="40">
        <f t="shared" ref="J126" si="116">J140+J154+J168+J182+J196+J210+J224+J238+J252+J266+J280</f>
        <v>44</v>
      </c>
      <c r="K126" s="40">
        <f t="shared" si="85"/>
        <v>0</v>
      </c>
      <c r="L126" s="40">
        <f t="shared" si="115"/>
        <v>46</v>
      </c>
      <c r="M126" s="40">
        <f t="shared" si="86"/>
        <v>2</v>
      </c>
      <c r="N126" s="40">
        <f t="shared" si="87"/>
        <v>2</v>
      </c>
    </row>
    <row r="127" spans="1:14" s="6" customFormat="1" ht="20.25" thickBot="1" x14ac:dyDescent="0.3">
      <c r="A127" s="6" t="s">
        <v>213</v>
      </c>
      <c r="B127" s="6" t="str">
        <f t="shared" si="84"/>
        <v>a</v>
      </c>
      <c r="C127" s="36" t="s">
        <v>131</v>
      </c>
      <c r="D127" s="37" t="s">
        <v>6</v>
      </c>
      <c r="E127" s="38">
        <f t="shared" si="97"/>
        <v>420.84184000000005</v>
      </c>
      <c r="F127" s="38">
        <f t="shared" si="97"/>
        <v>1000</v>
      </c>
      <c r="G127" s="38">
        <f t="shared" si="97"/>
        <v>1000</v>
      </c>
      <c r="H127" s="38">
        <f t="shared" si="97"/>
        <v>155.71101999999999</v>
      </c>
      <c r="I127" s="38">
        <f t="shared" ref="I127:L127" si="117">I141+I155+I169+I183+I197+I211+I225+I239+I253+I267+I281</f>
        <v>1000</v>
      </c>
      <c r="J127" s="38">
        <f t="shared" ref="J127" si="118">J141+J155+J169+J183+J197+J211+J225+J239+J253+J267+J281</f>
        <v>688</v>
      </c>
      <c r="K127" s="38">
        <f t="shared" si="85"/>
        <v>-312</v>
      </c>
      <c r="L127" s="38">
        <f t="shared" si="117"/>
        <v>1098</v>
      </c>
      <c r="M127" s="38">
        <f t="shared" si="86"/>
        <v>98</v>
      </c>
      <c r="N127" s="38">
        <f t="shared" si="87"/>
        <v>410</v>
      </c>
    </row>
    <row r="128" spans="1:14" s="6" customFormat="1" ht="18" hidden="1" thickBot="1" x14ac:dyDescent="0.3">
      <c r="A128" s="6" t="s">
        <v>213</v>
      </c>
      <c r="B128" s="6" t="str">
        <f t="shared" si="84"/>
        <v>b</v>
      </c>
      <c r="C128" s="14" t="s">
        <v>131</v>
      </c>
      <c r="D128" s="15" t="s">
        <v>7</v>
      </c>
      <c r="E128" s="16">
        <f t="shared" si="97"/>
        <v>0</v>
      </c>
      <c r="F128" s="16">
        <f t="shared" si="97"/>
        <v>0</v>
      </c>
      <c r="G128" s="16">
        <f t="shared" si="97"/>
        <v>0</v>
      </c>
      <c r="H128" s="16">
        <f t="shared" si="97"/>
        <v>0</v>
      </c>
      <c r="I128" s="16">
        <f t="shared" ref="I128:L128" si="119">I142+I156+I170+I184+I198+I212+I226+I240+I254+I268+I282</f>
        <v>0</v>
      </c>
      <c r="J128" s="16">
        <f t="shared" ref="J128" si="120">J142+J156+J170+J184+J198+J212+J226+J240+J254+J268+J282</f>
        <v>0</v>
      </c>
      <c r="K128" s="16">
        <f t="shared" si="85"/>
        <v>0</v>
      </c>
      <c r="L128" s="16">
        <f t="shared" si="119"/>
        <v>0</v>
      </c>
      <c r="M128" s="16">
        <f t="shared" si="86"/>
        <v>0</v>
      </c>
      <c r="N128" s="16">
        <f t="shared" si="87"/>
        <v>0</v>
      </c>
    </row>
    <row r="129" spans="1:14" s="6" customFormat="1" ht="18" hidden="1" thickBot="1" x14ac:dyDescent="0.3">
      <c r="A129" s="6" t="s">
        <v>213</v>
      </c>
      <c r="B129" s="6" t="str">
        <f t="shared" si="84"/>
        <v>b</v>
      </c>
      <c r="C129" s="19" t="s">
        <v>131</v>
      </c>
      <c r="D129" s="20" t="s">
        <v>8</v>
      </c>
      <c r="E129" s="21">
        <f t="shared" si="97"/>
        <v>0</v>
      </c>
      <c r="F129" s="21">
        <f t="shared" si="97"/>
        <v>0</v>
      </c>
      <c r="G129" s="21">
        <f t="shared" si="97"/>
        <v>0</v>
      </c>
      <c r="H129" s="21">
        <f t="shared" si="97"/>
        <v>0</v>
      </c>
      <c r="I129" s="21">
        <f t="shared" ref="I129:L129" si="121">I143+I157+I171+I185+I199+I213+I227+I241+I255+I269+I283</f>
        <v>0</v>
      </c>
      <c r="J129" s="21">
        <f t="shared" ref="J129" si="122">J143+J157+J171+J185+J199+J213+J227+J241+J255+J269+J283</f>
        <v>0</v>
      </c>
      <c r="K129" s="21">
        <f t="shared" si="85"/>
        <v>0</v>
      </c>
      <c r="L129" s="21">
        <f t="shared" si="121"/>
        <v>0</v>
      </c>
      <c r="M129" s="21">
        <f t="shared" si="86"/>
        <v>0</v>
      </c>
      <c r="N129" s="21">
        <f t="shared" si="87"/>
        <v>0</v>
      </c>
    </row>
    <row r="130" spans="1:14" s="6" customFormat="1" ht="42" customHeight="1" outlineLevel="1" thickTop="1" thickBot="1" x14ac:dyDescent="0.3">
      <c r="B130" s="6" t="str">
        <f t="shared" si="84"/>
        <v>a</v>
      </c>
      <c r="C130" s="30" t="s">
        <v>24</v>
      </c>
      <c r="D130" s="31" t="s">
        <v>25</v>
      </c>
      <c r="E130" s="32">
        <f t="shared" ref="E130:L130" si="123">E133+E141+E142+E143</f>
        <v>11710.85598</v>
      </c>
      <c r="F130" s="32">
        <f t="shared" si="123"/>
        <v>13730</v>
      </c>
      <c r="G130" s="32">
        <f t="shared" si="123"/>
        <v>21651.046999999999</v>
      </c>
      <c r="H130" s="32">
        <f t="shared" si="123"/>
        <v>12078.944840000002</v>
      </c>
      <c r="I130" s="32">
        <f t="shared" si="123"/>
        <v>22427</v>
      </c>
      <c r="J130" s="32">
        <f t="shared" si="123"/>
        <v>22685</v>
      </c>
      <c r="K130" s="32">
        <f t="shared" si="85"/>
        <v>258</v>
      </c>
      <c r="L130" s="32">
        <f t="shared" si="123"/>
        <v>25120</v>
      </c>
      <c r="M130" s="32">
        <f t="shared" si="86"/>
        <v>2693</v>
      </c>
      <c r="N130" s="32">
        <f t="shared" si="87"/>
        <v>2435</v>
      </c>
    </row>
    <row r="131" spans="1:14" s="6" customFormat="1" ht="39.75" outlineLevel="1" thickTop="1" x14ac:dyDescent="0.25">
      <c r="B131" s="6" t="str">
        <f t="shared" si="84"/>
        <v>a</v>
      </c>
      <c r="C131" s="33"/>
      <c r="D131" s="34" t="s">
        <v>190</v>
      </c>
      <c r="E131" s="35">
        <v>1813</v>
      </c>
      <c r="F131" s="35">
        <v>1813</v>
      </c>
      <c r="G131" s="35">
        <v>1813</v>
      </c>
      <c r="H131" s="35">
        <v>1813</v>
      </c>
      <c r="I131" s="35">
        <v>1813</v>
      </c>
      <c r="J131" s="35">
        <v>1813</v>
      </c>
      <c r="K131" s="35">
        <f t="shared" si="85"/>
        <v>0</v>
      </c>
      <c r="L131" s="35">
        <v>1862</v>
      </c>
      <c r="M131" s="35">
        <f t="shared" si="86"/>
        <v>49</v>
      </c>
      <c r="N131" s="35">
        <f t="shared" si="87"/>
        <v>49</v>
      </c>
    </row>
    <row r="132" spans="1:14" s="6" customFormat="1" ht="19.5" outlineLevel="1" x14ac:dyDescent="0.25">
      <c r="B132" s="6" t="str">
        <f t="shared" si="84"/>
        <v>a</v>
      </c>
      <c r="C132" s="33"/>
      <c r="D132" s="34" t="s">
        <v>189</v>
      </c>
      <c r="E132" s="35">
        <v>94</v>
      </c>
      <c r="F132" s="35">
        <v>94</v>
      </c>
      <c r="G132" s="35">
        <v>133</v>
      </c>
      <c r="H132" s="35">
        <v>133</v>
      </c>
      <c r="I132" s="35">
        <v>133</v>
      </c>
      <c r="J132" s="35">
        <v>212</v>
      </c>
      <c r="K132" s="35">
        <f t="shared" si="85"/>
        <v>79</v>
      </c>
      <c r="L132" s="35">
        <f>133+30+49</f>
        <v>212</v>
      </c>
      <c r="M132" s="35">
        <f t="shared" si="86"/>
        <v>79</v>
      </c>
      <c r="N132" s="35">
        <f t="shared" si="87"/>
        <v>0</v>
      </c>
    </row>
    <row r="133" spans="1:14" s="6" customFormat="1" ht="19.5" outlineLevel="1" x14ac:dyDescent="0.25">
      <c r="B133" s="6" t="str">
        <f t="shared" ref="B133:B196" si="124">IF(OR(E133&lt;&gt;0,F133&lt;&gt;0,G133&lt;&gt;0,H133&lt;&gt;0,I133&lt;&gt;0,L133&lt;&gt;0,M133&lt;&gt;0),"a","b")</f>
        <v>a</v>
      </c>
      <c r="C133" s="36" t="s">
        <v>131</v>
      </c>
      <c r="D133" s="37" t="s">
        <v>4</v>
      </c>
      <c r="E133" s="38">
        <f t="shared" ref="E133:L133" si="125">E134+E135+E136+E137+E138+E139+E140</f>
        <v>11290.014139999999</v>
      </c>
      <c r="F133" s="38">
        <f t="shared" si="125"/>
        <v>12730</v>
      </c>
      <c r="G133" s="38">
        <f t="shared" si="125"/>
        <v>20651.046999999999</v>
      </c>
      <c r="H133" s="38">
        <f t="shared" si="125"/>
        <v>11923.233820000001</v>
      </c>
      <c r="I133" s="38">
        <f t="shared" si="125"/>
        <v>21427</v>
      </c>
      <c r="J133" s="38">
        <f t="shared" si="125"/>
        <v>21997</v>
      </c>
      <c r="K133" s="38">
        <f t="shared" ref="K133:K196" si="126">J133-I133</f>
        <v>570</v>
      </c>
      <c r="L133" s="38">
        <f t="shared" si="125"/>
        <v>24022</v>
      </c>
      <c r="M133" s="38">
        <f t="shared" ref="M133:M196" si="127">L133-I133</f>
        <v>2595</v>
      </c>
      <c r="N133" s="38">
        <f t="shared" ref="N133:N196" si="128">L133-J133</f>
        <v>2025</v>
      </c>
    </row>
    <row r="134" spans="1:14" s="6" customFormat="1" ht="19.5" outlineLevel="1" x14ac:dyDescent="0.25">
      <c r="B134" s="6" t="str">
        <f t="shared" si="124"/>
        <v>a</v>
      </c>
      <c r="C134" s="33" t="s">
        <v>131</v>
      </c>
      <c r="D134" s="39" t="s">
        <v>202</v>
      </c>
      <c r="E134" s="40">
        <v>8060.8222699999997</v>
      </c>
      <c r="F134" s="40">
        <v>8229</v>
      </c>
      <c r="G134" s="40">
        <v>16111.955</v>
      </c>
      <c r="H134" s="40">
        <v>9608.9938499999989</v>
      </c>
      <c r="I134" s="40">
        <v>17693</v>
      </c>
      <c r="J134" s="40">
        <f>17693-693</f>
        <v>17000</v>
      </c>
      <c r="K134" s="40">
        <f t="shared" si="126"/>
        <v>-693</v>
      </c>
      <c r="L134" s="40">
        <v>19000</v>
      </c>
      <c r="M134" s="40">
        <f t="shared" si="127"/>
        <v>1307</v>
      </c>
      <c r="N134" s="40">
        <f t="shared" si="128"/>
        <v>2000</v>
      </c>
    </row>
    <row r="135" spans="1:14" s="6" customFormat="1" ht="19.5" outlineLevel="1" x14ac:dyDescent="0.25">
      <c r="B135" s="6" t="str">
        <f t="shared" si="124"/>
        <v>a</v>
      </c>
      <c r="C135" s="33" t="s">
        <v>131</v>
      </c>
      <c r="D135" s="39" t="s">
        <v>203</v>
      </c>
      <c r="E135" s="40">
        <v>3125.4534600000002</v>
      </c>
      <c r="F135" s="40">
        <v>4397</v>
      </c>
      <c r="G135" s="40">
        <v>4301.6450000000004</v>
      </c>
      <c r="H135" s="40">
        <v>2117.6185</v>
      </c>
      <c r="I135" s="40">
        <f>3655</f>
        <v>3655</v>
      </c>
      <c r="J135" s="40">
        <f>3655+720+543</f>
        <v>4918</v>
      </c>
      <c r="K135" s="40">
        <f t="shared" si="126"/>
        <v>1263</v>
      </c>
      <c r="L135" s="40">
        <v>4918</v>
      </c>
      <c r="M135" s="40">
        <f t="shared" si="127"/>
        <v>1263</v>
      </c>
      <c r="N135" s="40">
        <f t="shared" si="128"/>
        <v>0</v>
      </c>
    </row>
    <row r="136" spans="1:14" s="6" customFormat="1" ht="17.25" hidden="1" outlineLevel="1" x14ac:dyDescent="0.25">
      <c r="B136" s="6" t="str">
        <f t="shared" si="124"/>
        <v>b</v>
      </c>
      <c r="C136" s="11" t="s">
        <v>131</v>
      </c>
      <c r="D136" s="17" t="s">
        <v>197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f t="shared" si="126"/>
        <v>0</v>
      </c>
      <c r="L136" s="18">
        <v>0</v>
      </c>
      <c r="M136" s="18">
        <f t="shared" si="127"/>
        <v>0</v>
      </c>
      <c r="N136" s="18">
        <f t="shared" si="128"/>
        <v>0</v>
      </c>
    </row>
    <row r="137" spans="1:14" s="6" customFormat="1" ht="17.25" hidden="1" outlineLevel="1" x14ac:dyDescent="0.25">
      <c r="B137" s="6" t="str">
        <f t="shared" si="124"/>
        <v>b</v>
      </c>
      <c r="C137" s="11" t="s">
        <v>131</v>
      </c>
      <c r="D137" s="17" t="s">
        <v>198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f t="shared" si="126"/>
        <v>0</v>
      </c>
      <c r="L137" s="18">
        <v>0</v>
      </c>
      <c r="M137" s="18">
        <f t="shared" si="127"/>
        <v>0</v>
      </c>
      <c r="N137" s="18">
        <f t="shared" si="128"/>
        <v>0</v>
      </c>
    </row>
    <row r="138" spans="1:14" s="6" customFormat="1" ht="19.5" outlineLevel="1" x14ac:dyDescent="0.25">
      <c r="B138" s="6" t="str">
        <f t="shared" si="124"/>
        <v>a</v>
      </c>
      <c r="C138" s="33" t="s">
        <v>131</v>
      </c>
      <c r="D138" s="39" t="s">
        <v>204</v>
      </c>
      <c r="E138" s="40">
        <v>0</v>
      </c>
      <c r="F138" s="40">
        <v>0</v>
      </c>
      <c r="G138" s="40">
        <v>2.5</v>
      </c>
      <c r="H138" s="40">
        <v>2.4289099999999997</v>
      </c>
      <c r="I138" s="40">
        <v>3</v>
      </c>
      <c r="J138" s="40">
        <v>3</v>
      </c>
      <c r="K138" s="40">
        <f t="shared" si="126"/>
        <v>0</v>
      </c>
      <c r="L138" s="40">
        <v>3</v>
      </c>
      <c r="M138" s="40">
        <f t="shared" si="127"/>
        <v>0</v>
      </c>
      <c r="N138" s="40">
        <f t="shared" si="128"/>
        <v>0</v>
      </c>
    </row>
    <row r="139" spans="1:14" s="6" customFormat="1" ht="19.5" outlineLevel="1" x14ac:dyDescent="0.25">
      <c r="B139" s="6" t="str">
        <f t="shared" si="124"/>
        <v>a</v>
      </c>
      <c r="C139" s="33" t="s">
        <v>131</v>
      </c>
      <c r="D139" s="39" t="s">
        <v>205</v>
      </c>
      <c r="E139" s="40">
        <v>76.904789999999991</v>
      </c>
      <c r="F139" s="40">
        <v>59</v>
      </c>
      <c r="G139" s="40">
        <v>200</v>
      </c>
      <c r="H139" s="40">
        <v>181.83190999999999</v>
      </c>
      <c r="I139" s="40">
        <v>44</v>
      </c>
      <c r="J139" s="40">
        <v>44</v>
      </c>
      <c r="K139" s="40">
        <f t="shared" si="126"/>
        <v>0</v>
      </c>
      <c r="L139" s="40">
        <v>67</v>
      </c>
      <c r="M139" s="40">
        <f t="shared" si="127"/>
        <v>23</v>
      </c>
      <c r="N139" s="40">
        <f t="shared" si="128"/>
        <v>23</v>
      </c>
    </row>
    <row r="140" spans="1:14" s="6" customFormat="1" ht="19.5" outlineLevel="1" x14ac:dyDescent="0.25">
      <c r="B140" s="6" t="str">
        <f t="shared" si="124"/>
        <v>a</v>
      </c>
      <c r="C140" s="33" t="s">
        <v>131</v>
      </c>
      <c r="D140" s="39" t="s">
        <v>206</v>
      </c>
      <c r="E140" s="40">
        <v>26.83362</v>
      </c>
      <c r="F140" s="40">
        <v>45</v>
      </c>
      <c r="G140" s="40">
        <v>34.947000000000003</v>
      </c>
      <c r="H140" s="40">
        <v>12.36065</v>
      </c>
      <c r="I140" s="40">
        <v>32</v>
      </c>
      <c r="J140" s="40">
        <v>32</v>
      </c>
      <c r="K140" s="40">
        <f t="shared" si="126"/>
        <v>0</v>
      </c>
      <c r="L140" s="40">
        <v>34</v>
      </c>
      <c r="M140" s="40">
        <f t="shared" si="127"/>
        <v>2</v>
      </c>
      <c r="N140" s="40">
        <f t="shared" si="128"/>
        <v>2</v>
      </c>
    </row>
    <row r="141" spans="1:14" s="6" customFormat="1" ht="20.25" outlineLevel="1" thickBot="1" x14ac:dyDescent="0.3">
      <c r="B141" s="6" t="str">
        <f t="shared" si="124"/>
        <v>a</v>
      </c>
      <c r="C141" s="36" t="s">
        <v>131</v>
      </c>
      <c r="D141" s="37" t="s">
        <v>6</v>
      </c>
      <c r="E141" s="38">
        <v>420.84184000000005</v>
      </c>
      <c r="F141" s="38">
        <v>1000</v>
      </c>
      <c r="G141" s="38">
        <v>1000</v>
      </c>
      <c r="H141" s="38">
        <v>155.71101999999999</v>
      </c>
      <c r="I141" s="38">
        <v>1000</v>
      </c>
      <c r="J141" s="38">
        <f>1000-312</f>
        <v>688</v>
      </c>
      <c r="K141" s="38">
        <f t="shared" si="126"/>
        <v>-312</v>
      </c>
      <c r="L141" s="38">
        <v>1098</v>
      </c>
      <c r="M141" s="38">
        <f t="shared" si="127"/>
        <v>98</v>
      </c>
      <c r="N141" s="38">
        <f t="shared" si="128"/>
        <v>410</v>
      </c>
    </row>
    <row r="142" spans="1:14" s="6" customFormat="1" ht="18" hidden="1" outlineLevel="1" thickBot="1" x14ac:dyDescent="0.3">
      <c r="B142" s="6" t="str">
        <f t="shared" si="124"/>
        <v>b</v>
      </c>
      <c r="C142" s="14" t="s">
        <v>131</v>
      </c>
      <c r="D142" s="15" t="s">
        <v>7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f t="shared" si="126"/>
        <v>0</v>
      </c>
      <c r="L142" s="16">
        <v>0</v>
      </c>
      <c r="M142" s="16">
        <f t="shared" si="127"/>
        <v>0</v>
      </c>
      <c r="N142" s="16">
        <f t="shared" si="128"/>
        <v>0</v>
      </c>
    </row>
    <row r="143" spans="1:14" s="6" customFormat="1" ht="18" hidden="1" outlineLevel="1" thickBot="1" x14ac:dyDescent="0.3">
      <c r="B143" s="6" t="str">
        <f t="shared" si="124"/>
        <v>b</v>
      </c>
      <c r="C143" s="19" t="s">
        <v>131</v>
      </c>
      <c r="D143" s="20" t="s">
        <v>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f t="shared" si="126"/>
        <v>0</v>
      </c>
      <c r="L143" s="21">
        <v>0</v>
      </c>
      <c r="M143" s="21">
        <f t="shared" si="127"/>
        <v>0</v>
      </c>
      <c r="N143" s="21">
        <f t="shared" si="128"/>
        <v>0</v>
      </c>
    </row>
    <row r="144" spans="1:14" s="6" customFormat="1" ht="40.5" outlineLevel="1" thickTop="1" thickBot="1" x14ac:dyDescent="0.3">
      <c r="B144" s="6" t="str">
        <f t="shared" si="124"/>
        <v>a</v>
      </c>
      <c r="C144" s="30" t="s">
        <v>26</v>
      </c>
      <c r="D144" s="31" t="s">
        <v>133</v>
      </c>
      <c r="E144" s="32">
        <f t="shared" ref="E144:L144" si="129">E147+E155+E156+E157</f>
        <v>1916.40048</v>
      </c>
      <c r="F144" s="32">
        <f t="shared" si="129"/>
        <v>1687</v>
      </c>
      <c r="G144" s="32">
        <f t="shared" si="129"/>
        <v>215.184</v>
      </c>
      <c r="H144" s="32">
        <f t="shared" si="129"/>
        <v>188.60466999999997</v>
      </c>
      <c r="I144" s="32">
        <f t="shared" si="129"/>
        <v>116</v>
      </c>
      <c r="J144" s="32">
        <f t="shared" si="129"/>
        <v>116</v>
      </c>
      <c r="K144" s="32">
        <f t="shared" si="126"/>
        <v>0</v>
      </c>
      <c r="L144" s="32">
        <f t="shared" si="129"/>
        <v>116</v>
      </c>
      <c r="M144" s="32">
        <f t="shared" si="127"/>
        <v>0</v>
      </c>
      <c r="N144" s="32">
        <f t="shared" si="128"/>
        <v>0</v>
      </c>
    </row>
    <row r="145" spans="2:14" s="6" customFormat="1" ht="35.25" hidden="1" outlineLevel="1" thickTop="1" x14ac:dyDescent="0.25">
      <c r="B145" s="6" t="str">
        <f t="shared" si="124"/>
        <v>b</v>
      </c>
      <c r="C145" s="11"/>
      <c r="D145" s="12" t="s">
        <v>190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f t="shared" si="126"/>
        <v>0</v>
      </c>
      <c r="L145" s="13">
        <v>0</v>
      </c>
      <c r="M145" s="13">
        <v>0</v>
      </c>
      <c r="N145" s="13">
        <f t="shared" si="128"/>
        <v>0</v>
      </c>
    </row>
    <row r="146" spans="2:14" s="6" customFormat="1" ht="18" hidden="1" outlineLevel="1" thickTop="1" x14ac:dyDescent="0.25">
      <c r="B146" s="6" t="str">
        <f t="shared" si="124"/>
        <v>b</v>
      </c>
      <c r="C146" s="11"/>
      <c r="D146" s="12" t="s">
        <v>189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f t="shared" si="126"/>
        <v>0</v>
      </c>
      <c r="L146" s="13">
        <v>0</v>
      </c>
      <c r="M146" s="13">
        <v>0</v>
      </c>
      <c r="N146" s="13">
        <f t="shared" si="128"/>
        <v>0</v>
      </c>
    </row>
    <row r="147" spans="2:14" s="6" customFormat="1" ht="20.25" outlineLevel="1" thickTop="1" x14ac:dyDescent="0.25">
      <c r="B147" s="6" t="str">
        <f t="shared" si="124"/>
        <v>a</v>
      </c>
      <c r="C147" s="36" t="s">
        <v>131</v>
      </c>
      <c r="D147" s="37" t="s">
        <v>4</v>
      </c>
      <c r="E147" s="38">
        <f t="shared" ref="E147:L147" si="130">E148+E149+E150+E151+E152+E153+E154</f>
        <v>1916.40048</v>
      </c>
      <c r="F147" s="38">
        <f t="shared" si="130"/>
        <v>1687</v>
      </c>
      <c r="G147" s="38">
        <f t="shared" si="130"/>
        <v>215.184</v>
      </c>
      <c r="H147" s="38">
        <f t="shared" si="130"/>
        <v>188.60466999999997</v>
      </c>
      <c r="I147" s="38">
        <f t="shared" si="130"/>
        <v>116</v>
      </c>
      <c r="J147" s="38">
        <f t="shared" si="130"/>
        <v>116</v>
      </c>
      <c r="K147" s="38">
        <f t="shared" si="126"/>
        <v>0</v>
      </c>
      <c r="L147" s="38">
        <f t="shared" si="130"/>
        <v>116</v>
      </c>
      <c r="M147" s="38">
        <f t="shared" si="127"/>
        <v>0</v>
      </c>
      <c r="N147" s="38">
        <f t="shared" si="128"/>
        <v>0</v>
      </c>
    </row>
    <row r="148" spans="2:14" s="6" customFormat="1" ht="19.5" outlineLevel="1" x14ac:dyDescent="0.25">
      <c r="B148" s="6" t="str">
        <f t="shared" si="124"/>
        <v>a</v>
      </c>
      <c r="C148" s="33" t="s">
        <v>131</v>
      </c>
      <c r="D148" s="39" t="s">
        <v>202</v>
      </c>
      <c r="E148" s="40">
        <v>1823.39525</v>
      </c>
      <c r="F148" s="40">
        <v>1596</v>
      </c>
      <c r="G148" s="40">
        <v>125.17400000000001</v>
      </c>
      <c r="H148" s="40">
        <v>125.17314999999999</v>
      </c>
      <c r="I148" s="40">
        <v>0</v>
      </c>
      <c r="J148" s="40">
        <v>0</v>
      </c>
      <c r="K148" s="40">
        <f t="shared" si="126"/>
        <v>0</v>
      </c>
      <c r="L148" s="40">
        <v>0</v>
      </c>
      <c r="M148" s="40">
        <f t="shared" si="127"/>
        <v>0</v>
      </c>
      <c r="N148" s="40">
        <f t="shared" si="128"/>
        <v>0</v>
      </c>
    </row>
    <row r="149" spans="2:14" s="6" customFormat="1" ht="19.5" outlineLevel="1" x14ac:dyDescent="0.25">
      <c r="B149" s="6" t="str">
        <f t="shared" si="124"/>
        <v>a</v>
      </c>
      <c r="C149" s="33" t="s">
        <v>131</v>
      </c>
      <c r="D149" s="39" t="s">
        <v>203</v>
      </c>
      <c r="E149" s="40">
        <v>86.32941000000001</v>
      </c>
      <c r="F149" s="40">
        <v>86</v>
      </c>
      <c r="G149" s="40">
        <v>83.75</v>
      </c>
      <c r="H149" s="40">
        <v>58.717709999999997</v>
      </c>
      <c r="I149" s="40">
        <v>108</v>
      </c>
      <c r="J149" s="40">
        <v>108</v>
      </c>
      <c r="K149" s="40">
        <f t="shared" si="126"/>
        <v>0</v>
      </c>
      <c r="L149" s="40">
        <v>108</v>
      </c>
      <c r="M149" s="40">
        <f t="shared" si="127"/>
        <v>0</v>
      </c>
      <c r="N149" s="40">
        <f t="shared" si="128"/>
        <v>0</v>
      </c>
    </row>
    <row r="150" spans="2:14" s="6" customFormat="1" ht="17.25" hidden="1" outlineLevel="1" x14ac:dyDescent="0.25">
      <c r="B150" s="6" t="str">
        <f t="shared" si="124"/>
        <v>b</v>
      </c>
      <c r="C150" s="11" t="s">
        <v>131</v>
      </c>
      <c r="D150" s="17" t="s">
        <v>197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f t="shared" si="126"/>
        <v>0</v>
      </c>
      <c r="L150" s="18">
        <v>0</v>
      </c>
      <c r="M150" s="18">
        <f t="shared" si="127"/>
        <v>0</v>
      </c>
      <c r="N150" s="18">
        <f t="shared" si="128"/>
        <v>0</v>
      </c>
    </row>
    <row r="151" spans="2:14" s="6" customFormat="1" ht="17.25" hidden="1" outlineLevel="1" x14ac:dyDescent="0.25">
      <c r="B151" s="6" t="str">
        <f t="shared" si="124"/>
        <v>b</v>
      </c>
      <c r="C151" s="11" t="s">
        <v>131</v>
      </c>
      <c r="D151" s="17" t="s">
        <v>198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f t="shared" si="126"/>
        <v>0</v>
      </c>
      <c r="L151" s="18">
        <v>0</v>
      </c>
      <c r="M151" s="18">
        <f t="shared" si="127"/>
        <v>0</v>
      </c>
      <c r="N151" s="18">
        <f t="shared" si="128"/>
        <v>0</v>
      </c>
    </row>
    <row r="152" spans="2:14" s="6" customFormat="1" ht="17.25" hidden="1" outlineLevel="1" x14ac:dyDescent="0.25">
      <c r="B152" s="6" t="str">
        <f t="shared" si="124"/>
        <v>b</v>
      </c>
      <c r="C152" s="11" t="s">
        <v>131</v>
      </c>
      <c r="D152" s="17" t="s">
        <v>199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f t="shared" si="126"/>
        <v>0</v>
      </c>
      <c r="L152" s="18">
        <v>0</v>
      </c>
      <c r="M152" s="18">
        <f t="shared" si="127"/>
        <v>0</v>
      </c>
      <c r="N152" s="18">
        <f t="shared" si="128"/>
        <v>0</v>
      </c>
    </row>
    <row r="153" spans="2:14" s="6" customFormat="1" ht="19.5" outlineLevel="1" x14ac:dyDescent="0.25">
      <c r="B153" s="6" t="str">
        <f t="shared" si="124"/>
        <v>a</v>
      </c>
      <c r="C153" s="33" t="s">
        <v>131</v>
      </c>
      <c r="D153" s="39" t="s">
        <v>205</v>
      </c>
      <c r="E153" s="40">
        <v>5.9338199999999999</v>
      </c>
      <c r="F153" s="40">
        <v>5</v>
      </c>
      <c r="G153" s="40">
        <v>5</v>
      </c>
      <c r="H153" s="40">
        <v>3.9001000000000001</v>
      </c>
      <c r="I153" s="40">
        <v>7</v>
      </c>
      <c r="J153" s="40">
        <v>7</v>
      </c>
      <c r="K153" s="40">
        <f t="shared" si="126"/>
        <v>0</v>
      </c>
      <c r="L153" s="40">
        <v>7</v>
      </c>
      <c r="M153" s="40">
        <f t="shared" si="127"/>
        <v>0</v>
      </c>
      <c r="N153" s="40">
        <f t="shared" si="128"/>
        <v>0</v>
      </c>
    </row>
    <row r="154" spans="2:14" s="6" customFormat="1" ht="20.25" outlineLevel="1" thickBot="1" x14ac:dyDescent="0.3">
      <c r="B154" s="6" t="str">
        <f t="shared" si="124"/>
        <v>a</v>
      </c>
      <c r="C154" s="33" t="s">
        <v>131</v>
      </c>
      <c r="D154" s="39" t="s">
        <v>206</v>
      </c>
      <c r="E154" s="40">
        <v>0.74199999999999999</v>
      </c>
      <c r="F154" s="40">
        <v>0</v>
      </c>
      <c r="G154" s="40">
        <v>1.26</v>
      </c>
      <c r="H154" s="40">
        <v>0.81371000000000004</v>
      </c>
      <c r="I154" s="40">
        <v>1</v>
      </c>
      <c r="J154" s="40">
        <v>1</v>
      </c>
      <c r="K154" s="40">
        <f t="shared" si="126"/>
        <v>0</v>
      </c>
      <c r="L154" s="40">
        <v>1</v>
      </c>
      <c r="M154" s="40">
        <f t="shared" si="127"/>
        <v>0</v>
      </c>
      <c r="N154" s="40">
        <f t="shared" si="128"/>
        <v>0</v>
      </c>
    </row>
    <row r="155" spans="2:14" s="6" customFormat="1" ht="18" hidden="1" outlineLevel="1" thickBot="1" x14ac:dyDescent="0.3">
      <c r="B155" s="6" t="str">
        <f t="shared" si="124"/>
        <v>b</v>
      </c>
      <c r="C155" s="14" t="s">
        <v>131</v>
      </c>
      <c r="D155" s="15" t="s">
        <v>6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f t="shared" si="126"/>
        <v>0</v>
      </c>
      <c r="L155" s="16">
        <v>0</v>
      </c>
      <c r="M155" s="16">
        <f t="shared" si="127"/>
        <v>0</v>
      </c>
      <c r="N155" s="16">
        <f t="shared" si="128"/>
        <v>0</v>
      </c>
    </row>
    <row r="156" spans="2:14" s="6" customFormat="1" ht="18" hidden="1" outlineLevel="1" thickBot="1" x14ac:dyDescent="0.3">
      <c r="B156" s="6" t="str">
        <f t="shared" si="124"/>
        <v>b</v>
      </c>
      <c r="C156" s="14" t="s">
        <v>131</v>
      </c>
      <c r="D156" s="15" t="s">
        <v>7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f t="shared" si="126"/>
        <v>0</v>
      </c>
      <c r="L156" s="16">
        <v>0</v>
      </c>
      <c r="M156" s="16">
        <f t="shared" si="127"/>
        <v>0</v>
      </c>
      <c r="N156" s="16">
        <f t="shared" si="128"/>
        <v>0</v>
      </c>
    </row>
    <row r="157" spans="2:14" s="6" customFormat="1" ht="18" hidden="1" outlineLevel="1" thickBot="1" x14ac:dyDescent="0.3">
      <c r="B157" s="6" t="str">
        <f t="shared" si="124"/>
        <v>b</v>
      </c>
      <c r="C157" s="19" t="s">
        <v>131</v>
      </c>
      <c r="D157" s="20" t="s">
        <v>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f t="shared" si="126"/>
        <v>0</v>
      </c>
      <c r="L157" s="21">
        <v>0</v>
      </c>
      <c r="M157" s="21">
        <f t="shared" si="127"/>
        <v>0</v>
      </c>
      <c r="N157" s="21">
        <f t="shared" si="128"/>
        <v>0</v>
      </c>
    </row>
    <row r="158" spans="2:14" s="6" customFormat="1" ht="60.75" customHeight="1" outlineLevel="1" thickTop="1" thickBot="1" x14ac:dyDescent="0.3">
      <c r="B158" s="6" t="str">
        <f t="shared" si="124"/>
        <v>a</v>
      </c>
      <c r="C158" s="30" t="s">
        <v>27</v>
      </c>
      <c r="D158" s="31" t="s">
        <v>134</v>
      </c>
      <c r="E158" s="32">
        <f t="shared" ref="E158:L158" si="131">E161+E169+E170+E171</f>
        <v>1287.15968</v>
      </c>
      <c r="F158" s="32">
        <f t="shared" si="131"/>
        <v>1176</v>
      </c>
      <c r="G158" s="32">
        <f t="shared" si="131"/>
        <v>155.994</v>
      </c>
      <c r="H158" s="32">
        <f t="shared" si="131"/>
        <v>136.36641999999998</v>
      </c>
      <c r="I158" s="32">
        <f t="shared" si="131"/>
        <v>86</v>
      </c>
      <c r="J158" s="32">
        <f t="shared" si="131"/>
        <v>86</v>
      </c>
      <c r="K158" s="32">
        <f t="shared" si="126"/>
        <v>0</v>
      </c>
      <c r="L158" s="32">
        <f t="shared" si="131"/>
        <v>86</v>
      </c>
      <c r="M158" s="32">
        <f t="shared" si="127"/>
        <v>0</v>
      </c>
      <c r="N158" s="32">
        <f t="shared" si="128"/>
        <v>0</v>
      </c>
    </row>
    <row r="159" spans="2:14" s="6" customFormat="1" ht="35.25" hidden="1" outlineLevel="1" thickTop="1" x14ac:dyDescent="0.25">
      <c r="B159" s="6" t="str">
        <f t="shared" si="124"/>
        <v>b</v>
      </c>
      <c r="C159" s="11"/>
      <c r="D159" s="12" t="s">
        <v>190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f t="shared" si="126"/>
        <v>0</v>
      </c>
      <c r="L159" s="13">
        <v>0</v>
      </c>
      <c r="M159" s="13">
        <v>0</v>
      </c>
      <c r="N159" s="13">
        <f t="shared" si="128"/>
        <v>0</v>
      </c>
    </row>
    <row r="160" spans="2:14" s="6" customFormat="1" ht="18" hidden="1" outlineLevel="1" thickTop="1" x14ac:dyDescent="0.25">
      <c r="B160" s="6" t="str">
        <f t="shared" si="124"/>
        <v>b</v>
      </c>
      <c r="C160" s="11"/>
      <c r="D160" s="12" t="s">
        <v>189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f t="shared" si="126"/>
        <v>0</v>
      </c>
      <c r="L160" s="13">
        <v>0</v>
      </c>
      <c r="M160" s="13">
        <v>0</v>
      </c>
      <c r="N160" s="13">
        <f t="shared" si="128"/>
        <v>0</v>
      </c>
    </row>
    <row r="161" spans="2:14" s="6" customFormat="1" ht="20.25" outlineLevel="1" thickTop="1" x14ac:dyDescent="0.25">
      <c r="B161" s="6" t="str">
        <f t="shared" si="124"/>
        <v>a</v>
      </c>
      <c r="C161" s="36" t="s">
        <v>131</v>
      </c>
      <c r="D161" s="37" t="s">
        <v>4</v>
      </c>
      <c r="E161" s="38">
        <f t="shared" ref="E161:L161" si="132">E162+E163+E164+E165+E166+E167+E168</f>
        <v>1287.15968</v>
      </c>
      <c r="F161" s="38">
        <f t="shared" si="132"/>
        <v>1176</v>
      </c>
      <c r="G161" s="38">
        <f t="shared" si="132"/>
        <v>155.994</v>
      </c>
      <c r="H161" s="38">
        <f t="shared" si="132"/>
        <v>136.36641999999998</v>
      </c>
      <c r="I161" s="38">
        <f t="shared" si="132"/>
        <v>86</v>
      </c>
      <c r="J161" s="38">
        <f t="shared" si="132"/>
        <v>86</v>
      </c>
      <c r="K161" s="38">
        <f t="shared" si="126"/>
        <v>0</v>
      </c>
      <c r="L161" s="38">
        <f t="shared" si="132"/>
        <v>86</v>
      </c>
      <c r="M161" s="38">
        <f t="shared" si="127"/>
        <v>0</v>
      </c>
      <c r="N161" s="38">
        <f t="shared" si="128"/>
        <v>0</v>
      </c>
    </row>
    <row r="162" spans="2:14" s="6" customFormat="1" ht="19.5" outlineLevel="1" x14ac:dyDescent="0.25">
      <c r="B162" s="6" t="str">
        <f t="shared" si="124"/>
        <v>a</v>
      </c>
      <c r="C162" s="33" t="s">
        <v>131</v>
      </c>
      <c r="D162" s="39" t="s">
        <v>202</v>
      </c>
      <c r="E162" s="40">
        <v>1210.16669</v>
      </c>
      <c r="F162" s="40">
        <v>1094</v>
      </c>
      <c r="G162" s="40">
        <v>84.593999999999994</v>
      </c>
      <c r="H162" s="40">
        <v>84.593229999999991</v>
      </c>
      <c r="I162" s="40">
        <v>0</v>
      </c>
      <c r="J162" s="40">
        <v>0</v>
      </c>
      <c r="K162" s="40">
        <f t="shared" si="126"/>
        <v>0</v>
      </c>
      <c r="L162" s="40">
        <v>0</v>
      </c>
      <c r="M162" s="40">
        <f t="shared" si="127"/>
        <v>0</v>
      </c>
      <c r="N162" s="40">
        <f t="shared" si="128"/>
        <v>0</v>
      </c>
    </row>
    <row r="163" spans="2:14" s="6" customFormat="1" ht="19.5" outlineLevel="1" x14ac:dyDescent="0.25">
      <c r="B163" s="6" t="str">
        <f t="shared" si="124"/>
        <v>a</v>
      </c>
      <c r="C163" s="33" t="s">
        <v>131</v>
      </c>
      <c r="D163" s="39" t="s">
        <v>203</v>
      </c>
      <c r="E163" s="40">
        <v>67.933279999999996</v>
      </c>
      <c r="F163" s="40">
        <v>76</v>
      </c>
      <c r="G163" s="40">
        <v>63.5</v>
      </c>
      <c r="H163" s="40">
        <v>45.765800000000006</v>
      </c>
      <c r="I163" s="40">
        <v>76</v>
      </c>
      <c r="J163" s="40">
        <v>76</v>
      </c>
      <c r="K163" s="40">
        <f t="shared" si="126"/>
        <v>0</v>
      </c>
      <c r="L163" s="40">
        <v>76</v>
      </c>
      <c r="M163" s="40">
        <f t="shared" si="127"/>
        <v>0</v>
      </c>
      <c r="N163" s="40">
        <f t="shared" si="128"/>
        <v>0</v>
      </c>
    </row>
    <row r="164" spans="2:14" s="6" customFormat="1" ht="17.25" hidden="1" outlineLevel="1" x14ac:dyDescent="0.25">
      <c r="B164" s="6" t="str">
        <f t="shared" si="124"/>
        <v>b</v>
      </c>
      <c r="C164" s="11" t="s">
        <v>131</v>
      </c>
      <c r="D164" s="17" t="s">
        <v>197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f t="shared" si="126"/>
        <v>0</v>
      </c>
      <c r="L164" s="18">
        <v>0</v>
      </c>
      <c r="M164" s="18">
        <f t="shared" si="127"/>
        <v>0</v>
      </c>
      <c r="N164" s="18">
        <f t="shared" si="128"/>
        <v>0</v>
      </c>
    </row>
    <row r="165" spans="2:14" s="6" customFormat="1" ht="17.25" hidden="1" outlineLevel="1" x14ac:dyDescent="0.25">
      <c r="B165" s="6" t="str">
        <f t="shared" si="124"/>
        <v>b</v>
      </c>
      <c r="C165" s="11" t="s">
        <v>131</v>
      </c>
      <c r="D165" s="17" t="s">
        <v>198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f t="shared" si="126"/>
        <v>0</v>
      </c>
      <c r="L165" s="18">
        <v>0</v>
      </c>
      <c r="M165" s="18">
        <f t="shared" si="127"/>
        <v>0</v>
      </c>
      <c r="N165" s="18">
        <f t="shared" si="128"/>
        <v>0</v>
      </c>
    </row>
    <row r="166" spans="2:14" s="6" customFormat="1" ht="17.25" hidden="1" outlineLevel="1" x14ac:dyDescent="0.25">
      <c r="B166" s="6" t="str">
        <f t="shared" si="124"/>
        <v>b</v>
      </c>
      <c r="C166" s="11" t="s">
        <v>131</v>
      </c>
      <c r="D166" s="17" t="s">
        <v>199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f t="shared" si="126"/>
        <v>0</v>
      </c>
      <c r="L166" s="18">
        <v>0</v>
      </c>
      <c r="M166" s="18">
        <f t="shared" si="127"/>
        <v>0</v>
      </c>
      <c r="N166" s="18">
        <f t="shared" si="128"/>
        <v>0</v>
      </c>
    </row>
    <row r="167" spans="2:14" s="6" customFormat="1" ht="19.5" outlineLevel="1" x14ac:dyDescent="0.25">
      <c r="B167" s="6" t="str">
        <f t="shared" si="124"/>
        <v>a</v>
      </c>
      <c r="C167" s="33" t="s">
        <v>131</v>
      </c>
      <c r="D167" s="39" t="s">
        <v>205</v>
      </c>
      <c r="E167" s="40">
        <v>8.9645100000000006</v>
      </c>
      <c r="F167" s="40">
        <v>6</v>
      </c>
      <c r="G167" s="40">
        <v>7.5</v>
      </c>
      <c r="H167" s="40">
        <v>6.00739</v>
      </c>
      <c r="I167" s="40">
        <v>9</v>
      </c>
      <c r="J167" s="40">
        <v>9</v>
      </c>
      <c r="K167" s="40">
        <f t="shared" si="126"/>
        <v>0</v>
      </c>
      <c r="L167" s="40">
        <v>9</v>
      </c>
      <c r="M167" s="40">
        <f t="shared" si="127"/>
        <v>0</v>
      </c>
      <c r="N167" s="40">
        <f t="shared" si="128"/>
        <v>0</v>
      </c>
    </row>
    <row r="168" spans="2:14" s="6" customFormat="1" ht="20.25" outlineLevel="1" thickBot="1" x14ac:dyDescent="0.3">
      <c r="B168" s="6" t="str">
        <f t="shared" si="124"/>
        <v>a</v>
      </c>
      <c r="C168" s="33" t="s">
        <v>131</v>
      </c>
      <c r="D168" s="39" t="s">
        <v>206</v>
      </c>
      <c r="E168" s="40">
        <v>9.5200000000000007E-2</v>
      </c>
      <c r="F168" s="40">
        <v>0</v>
      </c>
      <c r="G168" s="40">
        <v>0.4</v>
      </c>
      <c r="H168" s="40">
        <v>0</v>
      </c>
      <c r="I168" s="40">
        <v>1</v>
      </c>
      <c r="J168" s="40">
        <v>1</v>
      </c>
      <c r="K168" s="40">
        <f t="shared" si="126"/>
        <v>0</v>
      </c>
      <c r="L168" s="40">
        <v>1</v>
      </c>
      <c r="M168" s="40">
        <f t="shared" si="127"/>
        <v>0</v>
      </c>
      <c r="N168" s="40">
        <f t="shared" si="128"/>
        <v>0</v>
      </c>
    </row>
    <row r="169" spans="2:14" s="6" customFormat="1" ht="18" hidden="1" outlineLevel="1" thickBot="1" x14ac:dyDescent="0.3">
      <c r="B169" s="6" t="str">
        <f t="shared" si="124"/>
        <v>b</v>
      </c>
      <c r="C169" s="14" t="s">
        <v>131</v>
      </c>
      <c r="D169" s="15" t="s">
        <v>6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f t="shared" si="126"/>
        <v>0</v>
      </c>
      <c r="L169" s="16">
        <v>0</v>
      </c>
      <c r="M169" s="16">
        <f t="shared" si="127"/>
        <v>0</v>
      </c>
      <c r="N169" s="16">
        <f t="shared" si="128"/>
        <v>0</v>
      </c>
    </row>
    <row r="170" spans="2:14" s="6" customFormat="1" ht="18" hidden="1" outlineLevel="1" thickBot="1" x14ac:dyDescent="0.3">
      <c r="B170" s="6" t="str">
        <f t="shared" si="124"/>
        <v>b</v>
      </c>
      <c r="C170" s="14" t="s">
        <v>131</v>
      </c>
      <c r="D170" s="15" t="s">
        <v>7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f t="shared" si="126"/>
        <v>0</v>
      </c>
      <c r="L170" s="16">
        <v>0</v>
      </c>
      <c r="M170" s="16">
        <f t="shared" si="127"/>
        <v>0</v>
      </c>
      <c r="N170" s="16">
        <f t="shared" si="128"/>
        <v>0</v>
      </c>
    </row>
    <row r="171" spans="2:14" s="6" customFormat="1" ht="18" hidden="1" outlineLevel="1" thickBot="1" x14ac:dyDescent="0.3">
      <c r="B171" s="6" t="str">
        <f t="shared" si="124"/>
        <v>b</v>
      </c>
      <c r="C171" s="19" t="s">
        <v>131</v>
      </c>
      <c r="D171" s="20" t="s">
        <v>8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f t="shared" si="126"/>
        <v>0</v>
      </c>
      <c r="L171" s="21">
        <v>0</v>
      </c>
      <c r="M171" s="21">
        <f t="shared" si="127"/>
        <v>0</v>
      </c>
      <c r="N171" s="21">
        <f t="shared" si="128"/>
        <v>0</v>
      </c>
    </row>
    <row r="172" spans="2:14" s="6" customFormat="1" ht="60" outlineLevel="1" thickTop="1" thickBot="1" x14ac:dyDescent="0.3">
      <c r="B172" s="6" t="str">
        <f t="shared" si="124"/>
        <v>a</v>
      </c>
      <c r="C172" s="30" t="s">
        <v>28</v>
      </c>
      <c r="D172" s="31" t="s">
        <v>135</v>
      </c>
      <c r="E172" s="32">
        <f t="shared" ref="E172:L172" si="133">E175+E183+E184+E185</f>
        <v>1244.8654199999999</v>
      </c>
      <c r="F172" s="32">
        <f t="shared" si="133"/>
        <v>1091</v>
      </c>
      <c r="G172" s="32">
        <f t="shared" si="133"/>
        <v>157.179</v>
      </c>
      <c r="H172" s="32">
        <f t="shared" si="133"/>
        <v>124.05749</v>
      </c>
      <c r="I172" s="32">
        <f t="shared" si="133"/>
        <v>83</v>
      </c>
      <c r="J172" s="32">
        <f t="shared" si="133"/>
        <v>83</v>
      </c>
      <c r="K172" s="32">
        <f t="shared" si="126"/>
        <v>0</v>
      </c>
      <c r="L172" s="32">
        <f t="shared" si="133"/>
        <v>83</v>
      </c>
      <c r="M172" s="32">
        <f t="shared" si="127"/>
        <v>0</v>
      </c>
      <c r="N172" s="32">
        <f t="shared" si="128"/>
        <v>0</v>
      </c>
    </row>
    <row r="173" spans="2:14" s="6" customFormat="1" ht="35.25" hidden="1" outlineLevel="1" thickTop="1" x14ac:dyDescent="0.25">
      <c r="B173" s="6" t="str">
        <f t="shared" si="124"/>
        <v>b</v>
      </c>
      <c r="C173" s="11"/>
      <c r="D173" s="12" t="s">
        <v>190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f t="shared" si="126"/>
        <v>0</v>
      </c>
      <c r="L173" s="13">
        <v>0</v>
      </c>
      <c r="M173" s="13">
        <v>0</v>
      </c>
      <c r="N173" s="13">
        <f t="shared" si="128"/>
        <v>0</v>
      </c>
    </row>
    <row r="174" spans="2:14" s="6" customFormat="1" ht="18" hidden="1" outlineLevel="1" thickTop="1" x14ac:dyDescent="0.25">
      <c r="B174" s="6" t="str">
        <f t="shared" si="124"/>
        <v>b</v>
      </c>
      <c r="C174" s="11"/>
      <c r="D174" s="12" t="s">
        <v>189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f t="shared" si="126"/>
        <v>0</v>
      </c>
      <c r="L174" s="13">
        <v>0</v>
      </c>
      <c r="M174" s="13">
        <v>0</v>
      </c>
      <c r="N174" s="13">
        <f t="shared" si="128"/>
        <v>0</v>
      </c>
    </row>
    <row r="175" spans="2:14" s="6" customFormat="1" ht="20.25" outlineLevel="1" thickTop="1" x14ac:dyDescent="0.25">
      <c r="B175" s="6" t="str">
        <f t="shared" si="124"/>
        <v>a</v>
      </c>
      <c r="C175" s="36" t="s">
        <v>131</v>
      </c>
      <c r="D175" s="37" t="s">
        <v>4</v>
      </c>
      <c r="E175" s="38">
        <f t="shared" ref="E175:L175" si="134">E176+E177+E178+E179+E180+E181+E182</f>
        <v>1244.8654199999999</v>
      </c>
      <c r="F175" s="38">
        <f t="shared" si="134"/>
        <v>1091</v>
      </c>
      <c r="G175" s="38">
        <f t="shared" si="134"/>
        <v>157.179</v>
      </c>
      <c r="H175" s="38">
        <f t="shared" si="134"/>
        <v>124.05749</v>
      </c>
      <c r="I175" s="38">
        <f t="shared" si="134"/>
        <v>83</v>
      </c>
      <c r="J175" s="38">
        <f t="shared" si="134"/>
        <v>83</v>
      </c>
      <c r="K175" s="38">
        <f t="shared" si="126"/>
        <v>0</v>
      </c>
      <c r="L175" s="38">
        <f t="shared" si="134"/>
        <v>83</v>
      </c>
      <c r="M175" s="38">
        <f t="shared" si="127"/>
        <v>0</v>
      </c>
      <c r="N175" s="38">
        <f t="shared" si="128"/>
        <v>0</v>
      </c>
    </row>
    <row r="176" spans="2:14" s="6" customFormat="1" ht="19.5" outlineLevel="1" x14ac:dyDescent="0.25">
      <c r="B176" s="6" t="str">
        <f t="shared" si="124"/>
        <v>a</v>
      </c>
      <c r="C176" s="33" t="s">
        <v>131</v>
      </c>
      <c r="D176" s="39" t="s">
        <v>202</v>
      </c>
      <c r="E176" s="40">
        <v>1179.6914199999999</v>
      </c>
      <c r="F176" s="40">
        <v>1015</v>
      </c>
      <c r="G176" s="40">
        <v>78.129000000000005</v>
      </c>
      <c r="H176" s="40">
        <v>78.128889999999998</v>
      </c>
      <c r="I176" s="40">
        <v>0</v>
      </c>
      <c r="J176" s="40">
        <v>0</v>
      </c>
      <c r="K176" s="40">
        <f t="shared" si="126"/>
        <v>0</v>
      </c>
      <c r="L176" s="40">
        <v>0</v>
      </c>
      <c r="M176" s="40">
        <f t="shared" si="127"/>
        <v>0</v>
      </c>
      <c r="N176" s="40">
        <f t="shared" si="128"/>
        <v>0</v>
      </c>
    </row>
    <row r="177" spans="2:14" s="6" customFormat="1" ht="19.5" outlineLevel="1" x14ac:dyDescent="0.25">
      <c r="B177" s="6" t="str">
        <f t="shared" si="124"/>
        <v>a</v>
      </c>
      <c r="C177" s="33" t="s">
        <v>131</v>
      </c>
      <c r="D177" s="39" t="s">
        <v>203</v>
      </c>
      <c r="E177" s="40">
        <v>60.662419999999997</v>
      </c>
      <c r="F177" s="40">
        <v>70</v>
      </c>
      <c r="G177" s="40">
        <v>72.05</v>
      </c>
      <c r="H177" s="40">
        <v>39.69847</v>
      </c>
      <c r="I177" s="40">
        <v>75</v>
      </c>
      <c r="J177" s="40">
        <v>75</v>
      </c>
      <c r="K177" s="40">
        <f t="shared" si="126"/>
        <v>0</v>
      </c>
      <c r="L177" s="40">
        <v>75</v>
      </c>
      <c r="M177" s="40">
        <f t="shared" si="127"/>
        <v>0</v>
      </c>
      <c r="N177" s="40">
        <f t="shared" si="128"/>
        <v>0</v>
      </c>
    </row>
    <row r="178" spans="2:14" s="6" customFormat="1" ht="17.25" hidden="1" outlineLevel="1" x14ac:dyDescent="0.25">
      <c r="B178" s="6" t="str">
        <f t="shared" si="124"/>
        <v>b</v>
      </c>
      <c r="C178" s="11" t="s">
        <v>131</v>
      </c>
      <c r="D178" s="17" t="s">
        <v>197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f t="shared" si="126"/>
        <v>0</v>
      </c>
      <c r="L178" s="18">
        <v>0</v>
      </c>
      <c r="M178" s="18">
        <f t="shared" si="127"/>
        <v>0</v>
      </c>
      <c r="N178" s="18">
        <f t="shared" si="128"/>
        <v>0</v>
      </c>
    </row>
    <row r="179" spans="2:14" s="6" customFormat="1" ht="17.25" hidden="1" outlineLevel="1" x14ac:dyDescent="0.25">
      <c r="B179" s="6" t="str">
        <f t="shared" si="124"/>
        <v>b</v>
      </c>
      <c r="C179" s="11" t="s">
        <v>131</v>
      </c>
      <c r="D179" s="17" t="s">
        <v>198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f t="shared" si="126"/>
        <v>0</v>
      </c>
      <c r="L179" s="18">
        <v>0</v>
      </c>
      <c r="M179" s="18">
        <f t="shared" si="127"/>
        <v>0</v>
      </c>
      <c r="N179" s="18">
        <f t="shared" si="128"/>
        <v>0</v>
      </c>
    </row>
    <row r="180" spans="2:14" s="6" customFormat="1" ht="17.25" hidden="1" outlineLevel="1" x14ac:dyDescent="0.25">
      <c r="B180" s="6" t="str">
        <f t="shared" si="124"/>
        <v>b</v>
      </c>
      <c r="C180" s="11" t="s">
        <v>131</v>
      </c>
      <c r="D180" s="17" t="s">
        <v>199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f t="shared" si="126"/>
        <v>0</v>
      </c>
      <c r="L180" s="18">
        <v>0</v>
      </c>
      <c r="M180" s="18">
        <f t="shared" si="127"/>
        <v>0</v>
      </c>
      <c r="N180" s="18">
        <f t="shared" si="128"/>
        <v>0</v>
      </c>
    </row>
    <row r="181" spans="2:14" s="6" customFormat="1" ht="20.25" outlineLevel="1" thickBot="1" x14ac:dyDescent="0.3">
      <c r="B181" s="6" t="str">
        <f t="shared" si="124"/>
        <v>a</v>
      </c>
      <c r="C181" s="33" t="s">
        <v>131</v>
      </c>
      <c r="D181" s="39" t="s">
        <v>205</v>
      </c>
      <c r="E181" s="40">
        <v>4.5115800000000004</v>
      </c>
      <c r="F181" s="40">
        <v>6</v>
      </c>
      <c r="G181" s="40">
        <v>7</v>
      </c>
      <c r="H181" s="40">
        <v>6.2301299999999999</v>
      </c>
      <c r="I181" s="40">
        <v>8</v>
      </c>
      <c r="J181" s="40">
        <v>8</v>
      </c>
      <c r="K181" s="40">
        <f t="shared" si="126"/>
        <v>0</v>
      </c>
      <c r="L181" s="40">
        <v>8</v>
      </c>
      <c r="M181" s="40">
        <f t="shared" si="127"/>
        <v>0</v>
      </c>
      <c r="N181" s="40">
        <f t="shared" si="128"/>
        <v>0</v>
      </c>
    </row>
    <row r="182" spans="2:14" s="6" customFormat="1" ht="18" hidden="1" outlineLevel="1" thickBot="1" x14ac:dyDescent="0.3">
      <c r="B182" s="6" t="str">
        <f t="shared" si="124"/>
        <v>b</v>
      </c>
      <c r="C182" s="11" t="s">
        <v>131</v>
      </c>
      <c r="D182" s="17" t="s">
        <v>201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f t="shared" si="126"/>
        <v>0</v>
      </c>
      <c r="L182" s="18">
        <v>0</v>
      </c>
      <c r="M182" s="18">
        <f t="shared" si="127"/>
        <v>0</v>
      </c>
      <c r="N182" s="18">
        <f t="shared" si="128"/>
        <v>0</v>
      </c>
    </row>
    <row r="183" spans="2:14" s="6" customFormat="1" ht="18" hidden="1" outlineLevel="1" thickBot="1" x14ac:dyDescent="0.3">
      <c r="B183" s="6" t="str">
        <f t="shared" si="124"/>
        <v>b</v>
      </c>
      <c r="C183" s="14" t="s">
        <v>131</v>
      </c>
      <c r="D183" s="15" t="s">
        <v>6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f t="shared" si="126"/>
        <v>0</v>
      </c>
      <c r="L183" s="16">
        <v>0</v>
      </c>
      <c r="M183" s="16">
        <f t="shared" si="127"/>
        <v>0</v>
      </c>
      <c r="N183" s="16">
        <f t="shared" si="128"/>
        <v>0</v>
      </c>
    </row>
    <row r="184" spans="2:14" s="6" customFormat="1" ht="18" hidden="1" outlineLevel="1" thickBot="1" x14ac:dyDescent="0.3">
      <c r="B184" s="6" t="str">
        <f t="shared" si="124"/>
        <v>b</v>
      </c>
      <c r="C184" s="14" t="s">
        <v>131</v>
      </c>
      <c r="D184" s="15" t="s">
        <v>7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f t="shared" si="126"/>
        <v>0</v>
      </c>
      <c r="L184" s="16">
        <v>0</v>
      </c>
      <c r="M184" s="16">
        <f t="shared" si="127"/>
        <v>0</v>
      </c>
      <c r="N184" s="16">
        <f t="shared" si="128"/>
        <v>0</v>
      </c>
    </row>
    <row r="185" spans="2:14" s="6" customFormat="1" ht="18" hidden="1" outlineLevel="1" thickBot="1" x14ac:dyDescent="0.3">
      <c r="B185" s="6" t="str">
        <f t="shared" si="124"/>
        <v>b</v>
      </c>
      <c r="C185" s="19" t="s">
        <v>131</v>
      </c>
      <c r="D185" s="20" t="s">
        <v>8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f t="shared" si="126"/>
        <v>0</v>
      </c>
      <c r="L185" s="21">
        <v>0</v>
      </c>
      <c r="M185" s="21">
        <f t="shared" si="127"/>
        <v>0</v>
      </c>
      <c r="N185" s="21">
        <f t="shared" si="128"/>
        <v>0</v>
      </c>
    </row>
    <row r="186" spans="2:14" s="6" customFormat="1" ht="60" outlineLevel="1" thickTop="1" thickBot="1" x14ac:dyDescent="0.3">
      <c r="B186" s="6" t="str">
        <f t="shared" si="124"/>
        <v>a</v>
      </c>
      <c r="C186" s="30" t="s">
        <v>29</v>
      </c>
      <c r="D186" s="31" t="s">
        <v>136</v>
      </c>
      <c r="E186" s="32">
        <f t="shared" ref="E186:L186" si="135">E189+E197+E198+E199</f>
        <v>958.71243000000004</v>
      </c>
      <c r="F186" s="32">
        <f t="shared" si="135"/>
        <v>876</v>
      </c>
      <c r="G186" s="32">
        <f t="shared" si="135"/>
        <v>107.91799999999999</v>
      </c>
      <c r="H186" s="32">
        <f t="shared" si="135"/>
        <v>87.147390000000001</v>
      </c>
      <c r="I186" s="32">
        <f t="shared" si="135"/>
        <v>53</v>
      </c>
      <c r="J186" s="32">
        <f t="shared" si="135"/>
        <v>53</v>
      </c>
      <c r="K186" s="32">
        <f t="shared" si="126"/>
        <v>0</v>
      </c>
      <c r="L186" s="32">
        <f t="shared" si="135"/>
        <v>53</v>
      </c>
      <c r="M186" s="32">
        <f t="shared" si="127"/>
        <v>0</v>
      </c>
      <c r="N186" s="32">
        <f t="shared" si="128"/>
        <v>0</v>
      </c>
    </row>
    <row r="187" spans="2:14" s="6" customFormat="1" ht="35.25" hidden="1" outlineLevel="1" thickTop="1" x14ac:dyDescent="0.25">
      <c r="B187" s="6" t="str">
        <f t="shared" si="124"/>
        <v>b</v>
      </c>
      <c r="C187" s="11"/>
      <c r="D187" s="12" t="s">
        <v>190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f t="shared" si="126"/>
        <v>0</v>
      </c>
      <c r="L187" s="13">
        <v>0</v>
      </c>
      <c r="M187" s="13">
        <v>0</v>
      </c>
      <c r="N187" s="13">
        <f t="shared" si="128"/>
        <v>0</v>
      </c>
    </row>
    <row r="188" spans="2:14" s="6" customFormat="1" ht="18" hidden="1" outlineLevel="1" thickTop="1" x14ac:dyDescent="0.25">
      <c r="B188" s="6" t="str">
        <f t="shared" si="124"/>
        <v>b</v>
      </c>
      <c r="C188" s="11"/>
      <c r="D188" s="12" t="s">
        <v>189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f t="shared" si="126"/>
        <v>0</v>
      </c>
      <c r="L188" s="13">
        <v>0</v>
      </c>
      <c r="M188" s="13">
        <v>0</v>
      </c>
      <c r="N188" s="13">
        <f t="shared" si="128"/>
        <v>0</v>
      </c>
    </row>
    <row r="189" spans="2:14" s="6" customFormat="1" ht="20.25" outlineLevel="1" thickTop="1" x14ac:dyDescent="0.25">
      <c r="B189" s="6" t="str">
        <f t="shared" si="124"/>
        <v>a</v>
      </c>
      <c r="C189" s="36" t="s">
        <v>131</v>
      </c>
      <c r="D189" s="37" t="s">
        <v>4</v>
      </c>
      <c r="E189" s="38">
        <f t="shared" ref="E189:L189" si="136">E190+E191+E192+E193+E194+E195+E196</f>
        <v>958.71243000000004</v>
      </c>
      <c r="F189" s="38">
        <f t="shared" si="136"/>
        <v>876</v>
      </c>
      <c r="G189" s="38">
        <f t="shared" si="136"/>
        <v>107.91799999999999</v>
      </c>
      <c r="H189" s="38">
        <f t="shared" si="136"/>
        <v>87.147390000000001</v>
      </c>
      <c r="I189" s="38">
        <f t="shared" si="136"/>
        <v>53</v>
      </c>
      <c r="J189" s="38">
        <f t="shared" si="136"/>
        <v>53</v>
      </c>
      <c r="K189" s="38">
        <f t="shared" si="126"/>
        <v>0</v>
      </c>
      <c r="L189" s="38">
        <f t="shared" si="136"/>
        <v>53</v>
      </c>
      <c r="M189" s="38">
        <f t="shared" si="127"/>
        <v>0</v>
      </c>
      <c r="N189" s="38">
        <f t="shared" si="128"/>
        <v>0</v>
      </c>
    </row>
    <row r="190" spans="2:14" s="6" customFormat="1" ht="19.5" outlineLevel="1" x14ac:dyDescent="0.25">
      <c r="B190" s="6" t="str">
        <f t="shared" si="124"/>
        <v>a</v>
      </c>
      <c r="C190" s="33" t="s">
        <v>131</v>
      </c>
      <c r="D190" s="39" t="s">
        <v>202</v>
      </c>
      <c r="E190" s="40">
        <v>911.56487000000004</v>
      </c>
      <c r="F190" s="40">
        <v>825</v>
      </c>
      <c r="G190" s="40">
        <v>60.667999999999999</v>
      </c>
      <c r="H190" s="40">
        <v>60.667459999999998</v>
      </c>
      <c r="I190" s="40">
        <v>0</v>
      </c>
      <c r="J190" s="40">
        <v>0</v>
      </c>
      <c r="K190" s="40">
        <f t="shared" si="126"/>
        <v>0</v>
      </c>
      <c r="L190" s="40">
        <v>0</v>
      </c>
      <c r="M190" s="40">
        <f t="shared" si="127"/>
        <v>0</v>
      </c>
      <c r="N190" s="40">
        <f t="shared" si="128"/>
        <v>0</v>
      </c>
    </row>
    <row r="191" spans="2:14" s="6" customFormat="1" ht="19.5" outlineLevel="1" x14ac:dyDescent="0.25">
      <c r="B191" s="6" t="str">
        <f t="shared" si="124"/>
        <v>a</v>
      </c>
      <c r="C191" s="33" t="s">
        <v>131</v>
      </c>
      <c r="D191" s="39" t="s">
        <v>203</v>
      </c>
      <c r="E191" s="40">
        <v>41.378959999999999</v>
      </c>
      <c r="F191" s="40">
        <v>46</v>
      </c>
      <c r="G191" s="40">
        <v>41.05</v>
      </c>
      <c r="H191" s="40">
        <v>22.999749999999999</v>
      </c>
      <c r="I191" s="40">
        <v>46</v>
      </c>
      <c r="J191" s="40">
        <v>46</v>
      </c>
      <c r="K191" s="40">
        <f t="shared" si="126"/>
        <v>0</v>
      </c>
      <c r="L191" s="40">
        <v>46</v>
      </c>
      <c r="M191" s="40">
        <f t="shared" si="127"/>
        <v>0</v>
      </c>
      <c r="N191" s="40">
        <f t="shared" si="128"/>
        <v>0</v>
      </c>
    </row>
    <row r="192" spans="2:14" s="6" customFormat="1" ht="17.25" hidden="1" outlineLevel="1" x14ac:dyDescent="0.25">
      <c r="B192" s="6" t="str">
        <f t="shared" si="124"/>
        <v>b</v>
      </c>
      <c r="C192" s="11" t="s">
        <v>131</v>
      </c>
      <c r="D192" s="17" t="s">
        <v>197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f t="shared" si="126"/>
        <v>0</v>
      </c>
      <c r="L192" s="18">
        <v>0</v>
      </c>
      <c r="M192" s="18">
        <f t="shared" si="127"/>
        <v>0</v>
      </c>
      <c r="N192" s="18">
        <f t="shared" si="128"/>
        <v>0</v>
      </c>
    </row>
    <row r="193" spans="2:14" s="6" customFormat="1" ht="17.25" hidden="1" outlineLevel="1" x14ac:dyDescent="0.25">
      <c r="B193" s="6" t="str">
        <f t="shared" si="124"/>
        <v>b</v>
      </c>
      <c r="C193" s="11" t="s">
        <v>131</v>
      </c>
      <c r="D193" s="17" t="s">
        <v>198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f t="shared" si="126"/>
        <v>0</v>
      </c>
      <c r="L193" s="18">
        <v>0</v>
      </c>
      <c r="M193" s="18">
        <f t="shared" si="127"/>
        <v>0</v>
      </c>
      <c r="N193" s="18">
        <f t="shared" si="128"/>
        <v>0</v>
      </c>
    </row>
    <row r="194" spans="2:14" s="6" customFormat="1" ht="17.25" hidden="1" outlineLevel="1" x14ac:dyDescent="0.25">
      <c r="B194" s="6" t="str">
        <f t="shared" si="124"/>
        <v>b</v>
      </c>
      <c r="C194" s="11" t="s">
        <v>131</v>
      </c>
      <c r="D194" s="17" t="s">
        <v>199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f t="shared" si="126"/>
        <v>0</v>
      </c>
      <c r="L194" s="18">
        <v>0</v>
      </c>
      <c r="M194" s="18">
        <f t="shared" si="127"/>
        <v>0</v>
      </c>
      <c r="N194" s="18">
        <f t="shared" si="128"/>
        <v>0</v>
      </c>
    </row>
    <row r="195" spans="2:14" s="6" customFormat="1" ht="19.5" outlineLevel="1" x14ac:dyDescent="0.25">
      <c r="B195" s="6" t="str">
        <f t="shared" si="124"/>
        <v>a</v>
      </c>
      <c r="C195" s="33" t="s">
        <v>131</v>
      </c>
      <c r="D195" s="39" t="s">
        <v>205</v>
      </c>
      <c r="E195" s="40">
        <v>4.6675000000000004</v>
      </c>
      <c r="F195" s="40">
        <v>5</v>
      </c>
      <c r="G195" s="40">
        <v>5</v>
      </c>
      <c r="H195" s="40">
        <v>2.8509600000000002</v>
      </c>
      <c r="I195" s="40">
        <v>6</v>
      </c>
      <c r="J195" s="40">
        <v>6</v>
      </c>
      <c r="K195" s="40">
        <f t="shared" si="126"/>
        <v>0</v>
      </c>
      <c r="L195" s="40">
        <v>6</v>
      </c>
      <c r="M195" s="40">
        <f t="shared" si="127"/>
        <v>0</v>
      </c>
      <c r="N195" s="40">
        <f t="shared" si="128"/>
        <v>0</v>
      </c>
    </row>
    <row r="196" spans="2:14" s="6" customFormat="1" ht="20.25" outlineLevel="1" thickBot="1" x14ac:dyDescent="0.3">
      <c r="B196" s="6" t="str">
        <f t="shared" si="124"/>
        <v>a</v>
      </c>
      <c r="C196" s="33" t="s">
        <v>131</v>
      </c>
      <c r="D196" s="39" t="s">
        <v>206</v>
      </c>
      <c r="E196" s="40">
        <v>1.1011</v>
      </c>
      <c r="F196" s="40">
        <v>0</v>
      </c>
      <c r="G196" s="40">
        <v>1.2</v>
      </c>
      <c r="H196" s="40">
        <v>0.62922</v>
      </c>
      <c r="I196" s="40">
        <v>1</v>
      </c>
      <c r="J196" s="40">
        <v>1</v>
      </c>
      <c r="K196" s="40">
        <f t="shared" si="126"/>
        <v>0</v>
      </c>
      <c r="L196" s="40">
        <v>1</v>
      </c>
      <c r="M196" s="40">
        <f t="shared" si="127"/>
        <v>0</v>
      </c>
      <c r="N196" s="40">
        <f t="shared" si="128"/>
        <v>0</v>
      </c>
    </row>
    <row r="197" spans="2:14" s="6" customFormat="1" ht="18" hidden="1" outlineLevel="1" thickBot="1" x14ac:dyDescent="0.3">
      <c r="B197" s="6" t="str">
        <f t="shared" ref="B197:B260" si="137">IF(OR(E197&lt;&gt;0,F197&lt;&gt;0,G197&lt;&gt;0,H197&lt;&gt;0,I197&lt;&gt;0,L197&lt;&gt;0,M197&lt;&gt;0),"a","b")</f>
        <v>b</v>
      </c>
      <c r="C197" s="14" t="s">
        <v>131</v>
      </c>
      <c r="D197" s="15" t="s">
        <v>6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f t="shared" ref="K197:K260" si="138">J197-I197</f>
        <v>0</v>
      </c>
      <c r="L197" s="16">
        <v>0</v>
      </c>
      <c r="M197" s="16">
        <f t="shared" ref="M197:M260" si="139">L197-I197</f>
        <v>0</v>
      </c>
      <c r="N197" s="16">
        <f t="shared" ref="N197:N260" si="140">L197-J197</f>
        <v>0</v>
      </c>
    </row>
    <row r="198" spans="2:14" s="6" customFormat="1" ht="18" hidden="1" outlineLevel="1" thickBot="1" x14ac:dyDescent="0.3">
      <c r="B198" s="6" t="str">
        <f t="shared" si="137"/>
        <v>b</v>
      </c>
      <c r="C198" s="14" t="s">
        <v>131</v>
      </c>
      <c r="D198" s="15" t="s">
        <v>7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f t="shared" si="138"/>
        <v>0</v>
      </c>
      <c r="L198" s="16">
        <v>0</v>
      </c>
      <c r="M198" s="16">
        <f t="shared" si="139"/>
        <v>0</v>
      </c>
      <c r="N198" s="16">
        <f t="shared" si="140"/>
        <v>0</v>
      </c>
    </row>
    <row r="199" spans="2:14" s="6" customFormat="1" ht="18" hidden="1" outlineLevel="1" thickBot="1" x14ac:dyDescent="0.3">
      <c r="B199" s="6" t="str">
        <f t="shared" si="137"/>
        <v>b</v>
      </c>
      <c r="C199" s="19" t="s">
        <v>131</v>
      </c>
      <c r="D199" s="20" t="s">
        <v>8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f t="shared" si="138"/>
        <v>0</v>
      </c>
      <c r="L199" s="21">
        <v>0</v>
      </c>
      <c r="M199" s="21">
        <f t="shared" si="139"/>
        <v>0</v>
      </c>
      <c r="N199" s="21">
        <f t="shared" si="140"/>
        <v>0</v>
      </c>
    </row>
    <row r="200" spans="2:14" s="6" customFormat="1" ht="60" outlineLevel="1" thickTop="1" thickBot="1" x14ac:dyDescent="0.3">
      <c r="B200" s="6" t="str">
        <f t="shared" si="137"/>
        <v>a</v>
      </c>
      <c r="C200" s="30" t="s">
        <v>30</v>
      </c>
      <c r="D200" s="31" t="s">
        <v>137</v>
      </c>
      <c r="E200" s="32">
        <f t="shared" ref="E200:L200" si="141">E203+E211+E212+E213</f>
        <v>1285.9368000000002</v>
      </c>
      <c r="F200" s="32">
        <f t="shared" si="141"/>
        <v>1149</v>
      </c>
      <c r="G200" s="32">
        <f t="shared" si="141"/>
        <v>141.54000000000002</v>
      </c>
      <c r="H200" s="32">
        <f t="shared" si="141"/>
        <v>118.06385</v>
      </c>
      <c r="I200" s="32">
        <f t="shared" si="141"/>
        <v>72</v>
      </c>
      <c r="J200" s="32">
        <f t="shared" si="141"/>
        <v>72</v>
      </c>
      <c r="K200" s="32">
        <f t="shared" si="138"/>
        <v>0</v>
      </c>
      <c r="L200" s="32">
        <f t="shared" si="141"/>
        <v>72</v>
      </c>
      <c r="M200" s="32">
        <f t="shared" si="139"/>
        <v>0</v>
      </c>
      <c r="N200" s="32">
        <f t="shared" si="140"/>
        <v>0</v>
      </c>
    </row>
    <row r="201" spans="2:14" s="6" customFormat="1" ht="35.25" hidden="1" outlineLevel="1" thickTop="1" x14ac:dyDescent="0.25">
      <c r="B201" s="6" t="str">
        <f t="shared" si="137"/>
        <v>b</v>
      </c>
      <c r="C201" s="11"/>
      <c r="D201" s="12" t="s">
        <v>190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f t="shared" si="138"/>
        <v>0</v>
      </c>
      <c r="L201" s="13">
        <v>0</v>
      </c>
      <c r="M201" s="13">
        <v>0</v>
      </c>
      <c r="N201" s="13">
        <f t="shared" si="140"/>
        <v>0</v>
      </c>
    </row>
    <row r="202" spans="2:14" s="6" customFormat="1" ht="18" hidden="1" outlineLevel="1" thickTop="1" x14ac:dyDescent="0.25">
      <c r="B202" s="6" t="str">
        <f t="shared" si="137"/>
        <v>b</v>
      </c>
      <c r="C202" s="11"/>
      <c r="D202" s="12" t="s">
        <v>189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f t="shared" si="138"/>
        <v>0</v>
      </c>
      <c r="L202" s="13">
        <v>0</v>
      </c>
      <c r="M202" s="13">
        <v>0</v>
      </c>
      <c r="N202" s="13">
        <f t="shared" si="140"/>
        <v>0</v>
      </c>
    </row>
    <row r="203" spans="2:14" s="6" customFormat="1" ht="20.25" outlineLevel="1" thickTop="1" x14ac:dyDescent="0.25">
      <c r="B203" s="6" t="str">
        <f t="shared" si="137"/>
        <v>a</v>
      </c>
      <c r="C203" s="36" t="s">
        <v>131</v>
      </c>
      <c r="D203" s="37" t="s">
        <v>4</v>
      </c>
      <c r="E203" s="38">
        <f t="shared" ref="E203:L203" si="142">E204+E205+E206+E207+E208+E209+E210</f>
        <v>1285.9368000000002</v>
      </c>
      <c r="F203" s="38">
        <f t="shared" si="142"/>
        <v>1149</v>
      </c>
      <c r="G203" s="38">
        <f t="shared" si="142"/>
        <v>141.54000000000002</v>
      </c>
      <c r="H203" s="38">
        <f t="shared" si="142"/>
        <v>118.06385</v>
      </c>
      <c r="I203" s="38">
        <f t="shared" si="142"/>
        <v>72</v>
      </c>
      <c r="J203" s="38">
        <f t="shared" si="142"/>
        <v>72</v>
      </c>
      <c r="K203" s="38">
        <f t="shared" si="138"/>
        <v>0</v>
      </c>
      <c r="L203" s="38">
        <f t="shared" si="142"/>
        <v>72</v>
      </c>
      <c r="M203" s="38">
        <f t="shared" si="139"/>
        <v>0</v>
      </c>
      <c r="N203" s="38">
        <f t="shared" si="140"/>
        <v>0</v>
      </c>
    </row>
    <row r="204" spans="2:14" s="6" customFormat="1" ht="19.5" outlineLevel="1" x14ac:dyDescent="0.25">
      <c r="B204" s="6" t="str">
        <f t="shared" si="137"/>
        <v>a</v>
      </c>
      <c r="C204" s="33" t="s">
        <v>131</v>
      </c>
      <c r="D204" s="39" t="s">
        <v>202</v>
      </c>
      <c r="E204" s="40">
        <v>1235.2493400000001</v>
      </c>
      <c r="F204" s="40">
        <v>1095</v>
      </c>
      <c r="G204" s="40">
        <v>86.04</v>
      </c>
      <c r="H204" s="40">
        <v>86.039760000000001</v>
      </c>
      <c r="I204" s="40">
        <v>0</v>
      </c>
      <c r="J204" s="40">
        <v>0</v>
      </c>
      <c r="K204" s="40">
        <f t="shared" si="138"/>
        <v>0</v>
      </c>
      <c r="L204" s="40">
        <v>0</v>
      </c>
      <c r="M204" s="40">
        <f t="shared" si="139"/>
        <v>0</v>
      </c>
      <c r="N204" s="40">
        <f t="shared" si="140"/>
        <v>0</v>
      </c>
    </row>
    <row r="205" spans="2:14" s="6" customFormat="1" ht="19.5" outlineLevel="1" x14ac:dyDescent="0.25">
      <c r="B205" s="6" t="str">
        <f t="shared" si="137"/>
        <v>a</v>
      </c>
      <c r="C205" s="33" t="s">
        <v>131</v>
      </c>
      <c r="D205" s="39" t="s">
        <v>203</v>
      </c>
      <c r="E205" s="40">
        <v>42.622010000000003</v>
      </c>
      <c r="F205" s="40">
        <v>45</v>
      </c>
      <c r="G205" s="40">
        <v>45</v>
      </c>
      <c r="H205" s="40">
        <v>23.564160000000001</v>
      </c>
      <c r="I205" s="40">
        <v>60</v>
      </c>
      <c r="J205" s="40">
        <v>60</v>
      </c>
      <c r="K205" s="40">
        <f t="shared" si="138"/>
        <v>0</v>
      </c>
      <c r="L205" s="40">
        <v>60</v>
      </c>
      <c r="M205" s="40">
        <f t="shared" si="139"/>
        <v>0</v>
      </c>
      <c r="N205" s="40">
        <f t="shared" si="140"/>
        <v>0</v>
      </c>
    </row>
    <row r="206" spans="2:14" s="6" customFormat="1" ht="17.25" hidden="1" outlineLevel="1" x14ac:dyDescent="0.25">
      <c r="B206" s="6" t="str">
        <f t="shared" si="137"/>
        <v>b</v>
      </c>
      <c r="C206" s="11" t="s">
        <v>131</v>
      </c>
      <c r="D206" s="17" t="s">
        <v>197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f t="shared" si="138"/>
        <v>0</v>
      </c>
      <c r="L206" s="18">
        <v>0</v>
      </c>
      <c r="M206" s="18">
        <f t="shared" si="139"/>
        <v>0</v>
      </c>
      <c r="N206" s="18">
        <f t="shared" si="140"/>
        <v>0</v>
      </c>
    </row>
    <row r="207" spans="2:14" s="6" customFormat="1" ht="17.25" hidden="1" outlineLevel="1" x14ac:dyDescent="0.25">
      <c r="B207" s="6" t="str">
        <f t="shared" si="137"/>
        <v>b</v>
      </c>
      <c r="C207" s="11" t="s">
        <v>131</v>
      </c>
      <c r="D207" s="17" t="s">
        <v>198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f t="shared" si="138"/>
        <v>0</v>
      </c>
      <c r="L207" s="18">
        <v>0</v>
      </c>
      <c r="M207" s="18">
        <f t="shared" si="139"/>
        <v>0</v>
      </c>
      <c r="N207" s="18">
        <f t="shared" si="140"/>
        <v>0</v>
      </c>
    </row>
    <row r="208" spans="2:14" s="6" customFormat="1" ht="17.25" hidden="1" outlineLevel="1" x14ac:dyDescent="0.25">
      <c r="B208" s="6" t="str">
        <f t="shared" si="137"/>
        <v>b</v>
      </c>
      <c r="C208" s="11" t="s">
        <v>131</v>
      </c>
      <c r="D208" s="17" t="s">
        <v>199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f t="shared" si="138"/>
        <v>0</v>
      </c>
      <c r="L208" s="18">
        <v>0</v>
      </c>
      <c r="M208" s="18">
        <f t="shared" si="139"/>
        <v>0</v>
      </c>
      <c r="N208" s="18">
        <f t="shared" si="140"/>
        <v>0</v>
      </c>
    </row>
    <row r="209" spans="2:14" s="6" customFormat="1" ht="19.5" outlineLevel="1" x14ac:dyDescent="0.25">
      <c r="B209" s="6" t="str">
        <f t="shared" si="137"/>
        <v>a</v>
      </c>
      <c r="C209" s="33" t="s">
        <v>131</v>
      </c>
      <c r="D209" s="39" t="s">
        <v>205</v>
      </c>
      <c r="E209" s="40">
        <v>3.2851300000000001</v>
      </c>
      <c r="F209" s="40">
        <v>4</v>
      </c>
      <c r="G209" s="40">
        <v>5.5</v>
      </c>
      <c r="H209" s="40">
        <v>5.0866499999999997</v>
      </c>
      <c r="I209" s="40">
        <v>7</v>
      </c>
      <c r="J209" s="40">
        <v>7</v>
      </c>
      <c r="K209" s="40">
        <f t="shared" si="138"/>
        <v>0</v>
      </c>
      <c r="L209" s="40">
        <v>7</v>
      </c>
      <c r="M209" s="40">
        <f t="shared" si="139"/>
        <v>0</v>
      </c>
      <c r="N209" s="40">
        <f t="shared" si="140"/>
        <v>0</v>
      </c>
    </row>
    <row r="210" spans="2:14" s="6" customFormat="1" ht="20.25" outlineLevel="1" thickBot="1" x14ac:dyDescent="0.3">
      <c r="B210" s="6" t="str">
        <f t="shared" si="137"/>
        <v>a</v>
      </c>
      <c r="C210" s="33" t="s">
        <v>131</v>
      </c>
      <c r="D210" s="39" t="s">
        <v>206</v>
      </c>
      <c r="E210" s="40">
        <v>4.7803199999999997</v>
      </c>
      <c r="F210" s="40">
        <v>5</v>
      </c>
      <c r="G210" s="40">
        <v>5</v>
      </c>
      <c r="H210" s="40">
        <v>3.3732800000000003</v>
      </c>
      <c r="I210" s="40">
        <v>5</v>
      </c>
      <c r="J210" s="40">
        <v>5</v>
      </c>
      <c r="K210" s="40">
        <f t="shared" si="138"/>
        <v>0</v>
      </c>
      <c r="L210" s="40">
        <v>5</v>
      </c>
      <c r="M210" s="40">
        <f t="shared" si="139"/>
        <v>0</v>
      </c>
      <c r="N210" s="40">
        <f t="shared" si="140"/>
        <v>0</v>
      </c>
    </row>
    <row r="211" spans="2:14" s="6" customFormat="1" ht="18" hidden="1" outlineLevel="1" thickBot="1" x14ac:dyDescent="0.3">
      <c r="B211" s="6" t="str">
        <f t="shared" si="137"/>
        <v>b</v>
      </c>
      <c r="C211" s="14" t="s">
        <v>131</v>
      </c>
      <c r="D211" s="15" t="s">
        <v>6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f t="shared" si="138"/>
        <v>0</v>
      </c>
      <c r="L211" s="16">
        <v>0</v>
      </c>
      <c r="M211" s="16">
        <f t="shared" si="139"/>
        <v>0</v>
      </c>
      <c r="N211" s="16">
        <f t="shared" si="140"/>
        <v>0</v>
      </c>
    </row>
    <row r="212" spans="2:14" s="6" customFormat="1" ht="18" hidden="1" outlineLevel="1" thickBot="1" x14ac:dyDescent="0.3">
      <c r="B212" s="6" t="str">
        <f t="shared" si="137"/>
        <v>b</v>
      </c>
      <c r="C212" s="14" t="s">
        <v>131</v>
      </c>
      <c r="D212" s="15" t="s">
        <v>7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f t="shared" si="138"/>
        <v>0</v>
      </c>
      <c r="L212" s="16">
        <v>0</v>
      </c>
      <c r="M212" s="16">
        <f t="shared" si="139"/>
        <v>0</v>
      </c>
      <c r="N212" s="16">
        <f t="shared" si="140"/>
        <v>0</v>
      </c>
    </row>
    <row r="213" spans="2:14" s="6" customFormat="1" ht="18" hidden="1" outlineLevel="1" thickBot="1" x14ac:dyDescent="0.3">
      <c r="B213" s="6" t="str">
        <f t="shared" si="137"/>
        <v>b</v>
      </c>
      <c r="C213" s="19" t="s">
        <v>131</v>
      </c>
      <c r="D213" s="20" t="s">
        <v>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f t="shared" si="138"/>
        <v>0</v>
      </c>
      <c r="L213" s="21">
        <v>0</v>
      </c>
      <c r="M213" s="21">
        <f t="shared" si="139"/>
        <v>0</v>
      </c>
      <c r="N213" s="21">
        <f t="shared" si="140"/>
        <v>0</v>
      </c>
    </row>
    <row r="214" spans="2:14" s="6" customFormat="1" ht="60" outlineLevel="1" thickTop="1" thickBot="1" x14ac:dyDescent="0.3">
      <c r="B214" s="6" t="str">
        <f t="shared" si="137"/>
        <v>a</v>
      </c>
      <c r="C214" s="30" t="s">
        <v>31</v>
      </c>
      <c r="D214" s="31" t="s">
        <v>138</v>
      </c>
      <c r="E214" s="32">
        <f t="shared" ref="E214:L214" si="143">E217+E225+E226+E227</f>
        <v>796.68465000000003</v>
      </c>
      <c r="F214" s="32">
        <f t="shared" si="143"/>
        <v>707</v>
      </c>
      <c r="G214" s="32">
        <f t="shared" si="143"/>
        <v>87.525000000000006</v>
      </c>
      <c r="H214" s="32">
        <f t="shared" si="143"/>
        <v>71.023279999999986</v>
      </c>
      <c r="I214" s="32">
        <f t="shared" si="143"/>
        <v>37</v>
      </c>
      <c r="J214" s="32">
        <f t="shared" si="143"/>
        <v>37</v>
      </c>
      <c r="K214" s="32">
        <f t="shared" si="138"/>
        <v>0</v>
      </c>
      <c r="L214" s="32">
        <f t="shared" si="143"/>
        <v>37</v>
      </c>
      <c r="M214" s="32">
        <f t="shared" si="139"/>
        <v>0</v>
      </c>
      <c r="N214" s="32">
        <f t="shared" si="140"/>
        <v>0</v>
      </c>
    </row>
    <row r="215" spans="2:14" s="6" customFormat="1" ht="35.25" hidden="1" outlineLevel="1" thickTop="1" x14ac:dyDescent="0.25">
      <c r="B215" s="6" t="str">
        <f t="shared" si="137"/>
        <v>b</v>
      </c>
      <c r="C215" s="11"/>
      <c r="D215" s="12" t="s">
        <v>190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f t="shared" si="138"/>
        <v>0</v>
      </c>
      <c r="L215" s="13">
        <v>0</v>
      </c>
      <c r="M215" s="13">
        <v>0</v>
      </c>
      <c r="N215" s="13">
        <f t="shared" si="140"/>
        <v>0</v>
      </c>
    </row>
    <row r="216" spans="2:14" s="6" customFormat="1" ht="18" hidden="1" outlineLevel="1" thickTop="1" x14ac:dyDescent="0.25">
      <c r="B216" s="6" t="str">
        <f t="shared" si="137"/>
        <v>b</v>
      </c>
      <c r="C216" s="11"/>
      <c r="D216" s="12" t="s">
        <v>189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f t="shared" si="138"/>
        <v>0</v>
      </c>
      <c r="L216" s="13">
        <v>0</v>
      </c>
      <c r="M216" s="13">
        <v>0</v>
      </c>
      <c r="N216" s="13">
        <f t="shared" si="140"/>
        <v>0</v>
      </c>
    </row>
    <row r="217" spans="2:14" s="6" customFormat="1" ht="20.25" outlineLevel="1" thickTop="1" x14ac:dyDescent="0.25">
      <c r="B217" s="6" t="str">
        <f t="shared" si="137"/>
        <v>a</v>
      </c>
      <c r="C217" s="36" t="s">
        <v>131</v>
      </c>
      <c r="D217" s="37" t="s">
        <v>4</v>
      </c>
      <c r="E217" s="38">
        <f t="shared" ref="E217:L217" si="144">E218+E219+E220+E221+E222+E223+E224</f>
        <v>796.68465000000003</v>
      </c>
      <c r="F217" s="38">
        <f t="shared" si="144"/>
        <v>707</v>
      </c>
      <c r="G217" s="38">
        <f t="shared" si="144"/>
        <v>87.525000000000006</v>
      </c>
      <c r="H217" s="38">
        <f t="shared" si="144"/>
        <v>71.023279999999986</v>
      </c>
      <c r="I217" s="38">
        <f t="shared" si="144"/>
        <v>37</v>
      </c>
      <c r="J217" s="38">
        <f t="shared" si="144"/>
        <v>37</v>
      </c>
      <c r="K217" s="38">
        <f t="shared" si="138"/>
        <v>0</v>
      </c>
      <c r="L217" s="38">
        <f t="shared" si="144"/>
        <v>37</v>
      </c>
      <c r="M217" s="38">
        <f t="shared" si="139"/>
        <v>0</v>
      </c>
      <c r="N217" s="38">
        <f t="shared" si="140"/>
        <v>0</v>
      </c>
    </row>
    <row r="218" spans="2:14" s="6" customFormat="1" ht="19.5" outlineLevel="1" x14ac:dyDescent="0.25">
      <c r="B218" s="6" t="str">
        <f t="shared" si="137"/>
        <v>a</v>
      </c>
      <c r="C218" s="33" t="s">
        <v>131</v>
      </c>
      <c r="D218" s="39" t="s">
        <v>202</v>
      </c>
      <c r="E218" s="40">
        <v>751.77300000000002</v>
      </c>
      <c r="F218" s="40">
        <v>672</v>
      </c>
      <c r="G218" s="40">
        <v>51.813000000000002</v>
      </c>
      <c r="H218" s="40">
        <v>51.812589999999993</v>
      </c>
      <c r="I218" s="40">
        <v>0</v>
      </c>
      <c r="J218" s="40">
        <v>0</v>
      </c>
      <c r="K218" s="40">
        <f t="shared" si="138"/>
        <v>0</v>
      </c>
      <c r="L218" s="40">
        <v>0</v>
      </c>
      <c r="M218" s="40">
        <f t="shared" si="139"/>
        <v>0</v>
      </c>
      <c r="N218" s="40">
        <f t="shared" si="140"/>
        <v>0</v>
      </c>
    </row>
    <row r="219" spans="2:14" s="6" customFormat="1" ht="19.5" outlineLevel="1" x14ac:dyDescent="0.25">
      <c r="B219" s="6" t="str">
        <f t="shared" si="137"/>
        <v>a</v>
      </c>
      <c r="C219" s="33" t="s">
        <v>131</v>
      </c>
      <c r="D219" s="39" t="s">
        <v>203</v>
      </c>
      <c r="E219" s="40">
        <v>43.942980000000006</v>
      </c>
      <c r="F219" s="40">
        <v>34</v>
      </c>
      <c r="G219" s="40">
        <v>34</v>
      </c>
      <c r="H219" s="40">
        <v>18.63579</v>
      </c>
      <c r="I219" s="40">
        <v>35</v>
      </c>
      <c r="J219" s="40">
        <v>35</v>
      </c>
      <c r="K219" s="40">
        <f t="shared" si="138"/>
        <v>0</v>
      </c>
      <c r="L219" s="40">
        <v>35</v>
      </c>
      <c r="M219" s="40">
        <f t="shared" si="139"/>
        <v>0</v>
      </c>
      <c r="N219" s="40">
        <f t="shared" si="140"/>
        <v>0</v>
      </c>
    </row>
    <row r="220" spans="2:14" s="6" customFormat="1" ht="17.25" hidden="1" outlineLevel="1" x14ac:dyDescent="0.25">
      <c r="B220" s="6" t="str">
        <f t="shared" si="137"/>
        <v>b</v>
      </c>
      <c r="C220" s="11" t="s">
        <v>131</v>
      </c>
      <c r="D220" s="17" t="s">
        <v>197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f t="shared" si="138"/>
        <v>0</v>
      </c>
      <c r="L220" s="18">
        <v>0</v>
      </c>
      <c r="M220" s="18">
        <f t="shared" si="139"/>
        <v>0</v>
      </c>
      <c r="N220" s="18">
        <f t="shared" si="140"/>
        <v>0</v>
      </c>
    </row>
    <row r="221" spans="2:14" s="6" customFormat="1" ht="17.25" hidden="1" outlineLevel="1" x14ac:dyDescent="0.25">
      <c r="B221" s="6" t="str">
        <f t="shared" si="137"/>
        <v>b</v>
      </c>
      <c r="C221" s="11" t="s">
        <v>131</v>
      </c>
      <c r="D221" s="17" t="s">
        <v>198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f t="shared" si="138"/>
        <v>0</v>
      </c>
      <c r="L221" s="18">
        <v>0</v>
      </c>
      <c r="M221" s="18">
        <f t="shared" si="139"/>
        <v>0</v>
      </c>
      <c r="N221" s="18">
        <f t="shared" si="140"/>
        <v>0</v>
      </c>
    </row>
    <row r="222" spans="2:14" s="6" customFormat="1" ht="17.25" hidden="1" outlineLevel="1" x14ac:dyDescent="0.25">
      <c r="B222" s="6" t="str">
        <f t="shared" si="137"/>
        <v>b</v>
      </c>
      <c r="C222" s="11" t="s">
        <v>131</v>
      </c>
      <c r="D222" s="17" t="s">
        <v>199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f t="shared" si="138"/>
        <v>0</v>
      </c>
      <c r="L222" s="18">
        <v>0</v>
      </c>
      <c r="M222" s="18">
        <f t="shared" si="139"/>
        <v>0</v>
      </c>
      <c r="N222" s="18">
        <f t="shared" si="140"/>
        <v>0</v>
      </c>
    </row>
    <row r="223" spans="2:14" s="6" customFormat="1" ht="19.5" outlineLevel="1" x14ac:dyDescent="0.25">
      <c r="B223" s="6" t="str">
        <f t="shared" si="137"/>
        <v>a</v>
      </c>
      <c r="C223" s="33" t="s">
        <v>131</v>
      </c>
      <c r="D223" s="39" t="s">
        <v>205</v>
      </c>
      <c r="E223" s="40">
        <v>0.96866999999999992</v>
      </c>
      <c r="F223" s="40">
        <v>1</v>
      </c>
      <c r="G223" s="40">
        <v>1</v>
      </c>
      <c r="H223" s="40">
        <v>0.25325999999999999</v>
      </c>
      <c r="I223" s="40">
        <v>1</v>
      </c>
      <c r="J223" s="40">
        <v>1</v>
      </c>
      <c r="K223" s="40">
        <f t="shared" si="138"/>
        <v>0</v>
      </c>
      <c r="L223" s="40">
        <v>1</v>
      </c>
      <c r="M223" s="40">
        <f t="shared" si="139"/>
        <v>0</v>
      </c>
      <c r="N223" s="40">
        <f t="shared" si="140"/>
        <v>0</v>
      </c>
    </row>
    <row r="224" spans="2:14" s="6" customFormat="1" ht="20.25" outlineLevel="1" thickBot="1" x14ac:dyDescent="0.3">
      <c r="B224" s="6" t="str">
        <f t="shared" si="137"/>
        <v>a</v>
      </c>
      <c r="C224" s="33" t="s">
        <v>131</v>
      </c>
      <c r="D224" s="39" t="s">
        <v>206</v>
      </c>
      <c r="E224" s="40">
        <v>0</v>
      </c>
      <c r="F224" s="40">
        <v>0</v>
      </c>
      <c r="G224" s="40">
        <v>0.71199999999999997</v>
      </c>
      <c r="H224" s="40">
        <v>0.32163999999999998</v>
      </c>
      <c r="I224" s="40">
        <v>1</v>
      </c>
      <c r="J224" s="40">
        <v>1</v>
      </c>
      <c r="K224" s="40">
        <f t="shared" si="138"/>
        <v>0</v>
      </c>
      <c r="L224" s="40">
        <v>1</v>
      </c>
      <c r="M224" s="40">
        <f t="shared" si="139"/>
        <v>0</v>
      </c>
      <c r="N224" s="40">
        <f t="shared" si="140"/>
        <v>0</v>
      </c>
    </row>
    <row r="225" spans="2:14" s="6" customFormat="1" ht="18" hidden="1" outlineLevel="1" thickBot="1" x14ac:dyDescent="0.3">
      <c r="B225" s="6" t="str">
        <f t="shared" si="137"/>
        <v>b</v>
      </c>
      <c r="C225" s="14" t="s">
        <v>131</v>
      </c>
      <c r="D225" s="15" t="s">
        <v>6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f t="shared" si="138"/>
        <v>0</v>
      </c>
      <c r="L225" s="16">
        <v>0</v>
      </c>
      <c r="M225" s="16">
        <f t="shared" si="139"/>
        <v>0</v>
      </c>
      <c r="N225" s="16">
        <f t="shared" si="140"/>
        <v>0</v>
      </c>
    </row>
    <row r="226" spans="2:14" s="6" customFormat="1" ht="18" hidden="1" outlineLevel="1" thickBot="1" x14ac:dyDescent="0.3">
      <c r="B226" s="6" t="str">
        <f t="shared" si="137"/>
        <v>b</v>
      </c>
      <c r="C226" s="14" t="s">
        <v>131</v>
      </c>
      <c r="D226" s="15" t="s">
        <v>7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f t="shared" si="138"/>
        <v>0</v>
      </c>
      <c r="L226" s="16">
        <v>0</v>
      </c>
      <c r="M226" s="16">
        <f t="shared" si="139"/>
        <v>0</v>
      </c>
      <c r="N226" s="16">
        <f t="shared" si="140"/>
        <v>0</v>
      </c>
    </row>
    <row r="227" spans="2:14" s="6" customFormat="1" ht="18" hidden="1" outlineLevel="1" thickBot="1" x14ac:dyDescent="0.3">
      <c r="B227" s="6" t="str">
        <f t="shared" si="137"/>
        <v>b</v>
      </c>
      <c r="C227" s="19" t="s">
        <v>131</v>
      </c>
      <c r="D227" s="20" t="s">
        <v>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f t="shared" si="138"/>
        <v>0</v>
      </c>
      <c r="L227" s="21">
        <v>0</v>
      </c>
      <c r="M227" s="21">
        <f t="shared" si="139"/>
        <v>0</v>
      </c>
      <c r="N227" s="21">
        <f t="shared" si="140"/>
        <v>0</v>
      </c>
    </row>
    <row r="228" spans="2:14" s="6" customFormat="1" ht="60" outlineLevel="1" thickTop="1" thickBot="1" x14ac:dyDescent="0.3">
      <c r="B228" s="6" t="str">
        <f t="shared" si="137"/>
        <v>a</v>
      </c>
      <c r="C228" s="30" t="s">
        <v>32</v>
      </c>
      <c r="D228" s="31" t="s">
        <v>139</v>
      </c>
      <c r="E228" s="32">
        <f t="shared" ref="E228:L228" si="145">E231+E239+E240+E241</f>
        <v>738.71163000000013</v>
      </c>
      <c r="F228" s="32">
        <f t="shared" si="145"/>
        <v>651</v>
      </c>
      <c r="G228" s="32">
        <f t="shared" si="145"/>
        <v>94.501000000000005</v>
      </c>
      <c r="H228" s="32">
        <f t="shared" si="145"/>
        <v>73.170729999999992</v>
      </c>
      <c r="I228" s="32">
        <f t="shared" si="145"/>
        <v>50</v>
      </c>
      <c r="J228" s="32">
        <f t="shared" si="145"/>
        <v>50</v>
      </c>
      <c r="K228" s="32">
        <f t="shared" si="138"/>
        <v>0</v>
      </c>
      <c r="L228" s="32">
        <f t="shared" si="145"/>
        <v>50</v>
      </c>
      <c r="M228" s="32">
        <f t="shared" si="139"/>
        <v>0</v>
      </c>
      <c r="N228" s="32">
        <f t="shared" si="140"/>
        <v>0</v>
      </c>
    </row>
    <row r="229" spans="2:14" s="6" customFormat="1" ht="35.25" hidden="1" outlineLevel="1" thickTop="1" x14ac:dyDescent="0.25">
      <c r="B229" s="6" t="str">
        <f t="shared" si="137"/>
        <v>b</v>
      </c>
      <c r="C229" s="11"/>
      <c r="D229" s="12" t="s">
        <v>190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f t="shared" si="138"/>
        <v>0</v>
      </c>
      <c r="L229" s="13">
        <v>0</v>
      </c>
      <c r="M229" s="13">
        <v>0</v>
      </c>
      <c r="N229" s="13">
        <f t="shared" si="140"/>
        <v>0</v>
      </c>
    </row>
    <row r="230" spans="2:14" s="6" customFormat="1" ht="18" hidden="1" outlineLevel="1" thickTop="1" x14ac:dyDescent="0.25">
      <c r="B230" s="6" t="str">
        <f t="shared" si="137"/>
        <v>b</v>
      </c>
      <c r="C230" s="11"/>
      <c r="D230" s="12" t="s">
        <v>189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f t="shared" si="138"/>
        <v>0</v>
      </c>
      <c r="L230" s="13">
        <v>0</v>
      </c>
      <c r="M230" s="13">
        <v>0</v>
      </c>
      <c r="N230" s="13">
        <f t="shared" si="140"/>
        <v>0</v>
      </c>
    </row>
    <row r="231" spans="2:14" s="6" customFormat="1" ht="20.25" outlineLevel="1" thickTop="1" x14ac:dyDescent="0.25">
      <c r="B231" s="6" t="str">
        <f t="shared" si="137"/>
        <v>a</v>
      </c>
      <c r="C231" s="36" t="s">
        <v>131</v>
      </c>
      <c r="D231" s="37" t="s">
        <v>4</v>
      </c>
      <c r="E231" s="38">
        <f t="shared" ref="E231:L231" si="146">E232+E233+E234+E235+E236+E237+E238</f>
        <v>738.71163000000013</v>
      </c>
      <c r="F231" s="38">
        <f t="shared" si="146"/>
        <v>651</v>
      </c>
      <c r="G231" s="38">
        <f t="shared" si="146"/>
        <v>94.501000000000005</v>
      </c>
      <c r="H231" s="38">
        <f t="shared" si="146"/>
        <v>73.170729999999992</v>
      </c>
      <c r="I231" s="38">
        <f t="shared" si="146"/>
        <v>50</v>
      </c>
      <c r="J231" s="38">
        <f t="shared" si="146"/>
        <v>50</v>
      </c>
      <c r="K231" s="38">
        <f t="shared" si="138"/>
        <v>0</v>
      </c>
      <c r="L231" s="38">
        <f t="shared" si="146"/>
        <v>50</v>
      </c>
      <c r="M231" s="38">
        <f t="shared" si="139"/>
        <v>0</v>
      </c>
      <c r="N231" s="38">
        <f t="shared" si="140"/>
        <v>0</v>
      </c>
    </row>
    <row r="232" spans="2:14" s="6" customFormat="1" ht="19.5" outlineLevel="1" x14ac:dyDescent="0.25">
      <c r="B232" s="6" t="str">
        <f t="shared" si="137"/>
        <v>a</v>
      </c>
      <c r="C232" s="33" t="s">
        <v>131</v>
      </c>
      <c r="D232" s="39" t="s">
        <v>202</v>
      </c>
      <c r="E232" s="40">
        <v>705.2</v>
      </c>
      <c r="F232" s="40">
        <v>608</v>
      </c>
      <c r="G232" s="40">
        <v>48.500999999999998</v>
      </c>
      <c r="H232" s="40">
        <v>48.500769999999996</v>
      </c>
      <c r="I232" s="40">
        <v>0</v>
      </c>
      <c r="J232" s="40">
        <v>0</v>
      </c>
      <c r="K232" s="40">
        <f t="shared" si="138"/>
        <v>0</v>
      </c>
      <c r="L232" s="40">
        <v>0</v>
      </c>
      <c r="M232" s="40">
        <f t="shared" si="139"/>
        <v>0</v>
      </c>
      <c r="N232" s="40">
        <f t="shared" si="140"/>
        <v>0</v>
      </c>
    </row>
    <row r="233" spans="2:14" s="6" customFormat="1" ht="19.5" outlineLevel="1" x14ac:dyDescent="0.25">
      <c r="B233" s="6" t="str">
        <f t="shared" si="137"/>
        <v>a</v>
      </c>
      <c r="C233" s="33" t="s">
        <v>131</v>
      </c>
      <c r="D233" s="39" t="s">
        <v>203</v>
      </c>
      <c r="E233" s="40">
        <v>28.625310000000002</v>
      </c>
      <c r="F233" s="40">
        <v>37</v>
      </c>
      <c r="G233" s="40">
        <v>39.5</v>
      </c>
      <c r="H233" s="40">
        <v>19.251759999999997</v>
      </c>
      <c r="I233" s="40">
        <v>41</v>
      </c>
      <c r="J233" s="40">
        <v>41</v>
      </c>
      <c r="K233" s="40">
        <f t="shared" si="138"/>
        <v>0</v>
      </c>
      <c r="L233" s="40">
        <v>41</v>
      </c>
      <c r="M233" s="40">
        <f t="shared" si="139"/>
        <v>0</v>
      </c>
      <c r="N233" s="40">
        <f t="shared" si="140"/>
        <v>0</v>
      </c>
    </row>
    <row r="234" spans="2:14" s="6" customFormat="1" ht="17.25" hidden="1" outlineLevel="1" x14ac:dyDescent="0.25">
      <c r="B234" s="6" t="str">
        <f t="shared" si="137"/>
        <v>b</v>
      </c>
      <c r="C234" s="11" t="s">
        <v>131</v>
      </c>
      <c r="D234" s="17" t="s">
        <v>197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f t="shared" si="138"/>
        <v>0</v>
      </c>
      <c r="L234" s="18">
        <v>0</v>
      </c>
      <c r="M234" s="18">
        <f t="shared" si="139"/>
        <v>0</v>
      </c>
      <c r="N234" s="18">
        <f t="shared" si="140"/>
        <v>0</v>
      </c>
    </row>
    <row r="235" spans="2:14" s="6" customFormat="1" ht="17.25" hidden="1" outlineLevel="1" x14ac:dyDescent="0.25">
      <c r="B235" s="6" t="str">
        <f t="shared" si="137"/>
        <v>b</v>
      </c>
      <c r="C235" s="11" t="s">
        <v>131</v>
      </c>
      <c r="D235" s="17" t="s">
        <v>198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f t="shared" si="138"/>
        <v>0</v>
      </c>
      <c r="L235" s="18">
        <v>0</v>
      </c>
      <c r="M235" s="18">
        <f t="shared" si="139"/>
        <v>0</v>
      </c>
      <c r="N235" s="18">
        <f t="shared" si="140"/>
        <v>0</v>
      </c>
    </row>
    <row r="236" spans="2:14" s="6" customFormat="1" ht="17.25" hidden="1" outlineLevel="1" x14ac:dyDescent="0.25">
      <c r="B236" s="6" t="str">
        <f t="shared" si="137"/>
        <v>b</v>
      </c>
      <c r="C236" s="11" t="s">
        <v>131</v>
      </c>
      <c r="D236" s="17" t="s">
        <v>199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f t="shared" si="138"/>
        <v>0</v>
      </c>
      <c r="L236" s="18">
        <v>0</v>
      </c>
      <c r="M236" s="18">
        <f t="shared" si="139"/>
        <v>0</v>
      </c>
      <c r="N236" s="18">
        <f t="shared" si="140"/>
        <v>0</v>
      </c>
    </row>
    <row r="237" spans="2:14" s="6" customFormat="1" ht="19.5" outlineLevel="1" x14ac:dyDescent="0.25">
      <c r="B237" s="6" t="str">
        <f t="shared" si="137"/>
        <v>a</v>
      </c>
      <c r="C237" s="33" t="s">
        <v>131</v>
      </c>
      <c r="D237" s="39" t="s">
        <v>205</v>
      </c>
      <c r="E237" s="40">
        <v>4.26349</v>
      </c>
      <c r="F237" s="40">
        <v>6</v>
      </c>
      <c r="G237" s="40">
        <v>6</v>
      </c>
      <c r="H237" s="40">
        <v>5.2854299999999999</v>
      </c>
      <c r="I237" s="40">
        <v>8</v>
      </c>
      <c r="J237" s="40">
        <v>8</v>
      </c>
      <c r="K237" s="40">
        <f t="shared" si="138"/>
        <v>0</v>
      </c>
      <c r="L237" s="40">
        <v>8</v>
      </c>
      <c r="M237" s="40">
        <f t="shared" si="139"/>
        <v>0</v>
      </c>
      <c r="N237" s="40">
        <f t="shared" si="140"/>
        <v>0</v>
      </c>
    </row>
    <row r="238" spans="2:14" s="6" customFormat="1" ht="20.25" outlineLevel="1" thickBot="1" x14ac:dyDescent="0.3">
      <c r="B238" s="6" t="str">
        <f t="shared" si="137"/>
        <v>a</v>
      </c>
      <c r="C238" s="33" t="s">
        <v>131</v>
      </c>
      <c r="D238" s="39" t="s">
        <v>206</v>
      </c>
      <c r="E238" s="40">
        <v>0.62282999999999999</v>
      </c>
      <c r="F238" s="40">
        <v>0</v>
      </c>
      <c r="G238" s="40">
        <v>0.5</v>
      </c>
      <c r="H238" s="40">
        <v>0.13277</v>
      </c>
      <c r="I238" s="40">
        <v>1</v>
      </c>
      <c r="J238" s="40">
        <v>1</v>
      </c>
      <c r="K238" s="40">
        <f t="shared" si="138"/>
        <v>0</v>
      </c>
      <c r="L238" s="40">
        <v>1</v>
      </c>
      <c r="M238" s="40">
        <f t="shared" si="139"/>
        <v>0</v>
      </c>
      <c r="N238" s="40">
        <f t="shared" si="140"/>
        <v>0</v>
      </c>
    </row>
    <row r="239" spans="2:14" s="6" customFormat="1" ht="18" hidden="1" outlineLevel="1" thickBot="1" x14ac:dyDescent="0.3">
      <c r="B239" s="6" t="str">
        <f t="shared" si="137"/>
        <v>b</v>
      </c>
      <c r="C239" s="14" t="s">
        <v>131</v>
      </c>
      <c r="D239" s="15" t="s">
        <v>6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f t="shared" si="138"/>
        <v>0</v>
      </c>
      <c r="L239" s="16">
        <v>0</v>
      </c>
      <c r="M239" s="16">
        <f t="shared" si="139"/>
        <v>0</v>
      </c>
      <c r="N239" s="16">
        <f t="shared" si="140"/>
        <v>0</v>
      </c>
    </row>
    <row r="240" spans="2:14" s="6" customFormat="1" ht="18" hidden="1" outlineLevel="1" thickBot="1" x14ac:dyDescent="0.3">
      <c r="B240" s="6" t="str">
        <f t="shared" si="137"/>
        <v>b</v>
      </c>
      <c r="C240" s="14" t="s">
        <v>131</v>
      </c>
      <c r="D240" s="15" t="s">
        <v>7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f t="shared" si="138"/>
        <v>0</v>
      </c>
      <c r="L240" s="16">
        <v>0</v>
      </c>
      <c r="M240" s="16">
        <f t="shared" si="139"/>
        <v>0</v>
      </c>
      <c r="N240" s="16">
        <f t="shared" si="140"/>
        <v>0</v>
      </c>
    </row>
    <row r="241" spans="2:14" s="6" customFormat="1" ht="18" hidden="1" outlineLevel="1" thickBot="1" x14ac:dyDescent="0.3">
      <c r="B241" s="6" t="str">
        <f t="shared" si="137"/>
        <v>b</v>
      </c>
      <c r="C241" s="19" t="s">
        <v>131</v>
      </c>
      <c r="D241" s="20" t="s">
        <v>8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f t="shared" si="138"/>
        <v>0</v>
      </c>
      <c r="L241" s="21">
        <v>0</v>
      </c>
      <c r="M241" s="21">
        <f t="shared" si="139"/>
        <v>0</v>
      </c>
      <c r="N241" s="21">
        <f t="shared" si="140"/>
        <v>0</v>
      </c>
    </row>
    <row r="242" spans="2:14" s="6" customFormat="1" ht="49.5" customHeight="1" outlineLevel="1" thickTop="1" thickBot="1" x14ac:dyDescent="0.3">
      <c r="B242" s="6" t="str">
        <f t="shared" si="137"/>
        <v>a</v>
      </c>
      <c r="C242" s="30" t="s">
        <v>33</v>
      </c>
      <c r="D242" s="31" t="s">
        <v>140</v>
      </c>
      <c r="E242" s="32">
        <f t="shared" ref="E242:L242" si="147">E245+E253+E254+E255</f>
        <v>603.71217000000001</v>
      </c>
      <c r="F242" s="32">
        <f t="shared" si="147"/>
        <v>539</v>
      </c>
      <c r="G242" s="32">
        <f t="shared" si="147"/>
        <v>64.05</v>
      </c>
      <c r="H242" s="32">
        <f t="shared" si="147"/>
        <v>54.386129999999994</v>
      </c>
      <c r="I242" s="32">
        <f t="shared" si="147"/>
        <v>27</v>
      </c>
      <c r="J242" s="32">
        <f t="shared" si="147"/>
        <v>27</v>
      </c>
      <c r="K242" s="32">
        <f t="shared" si="138"/>
        <v>0</v>
      </c>
      <c r="L242" s="32">
        <f t="shared" si="147"/>
        <v>27</v>
      </c>
      <c r="M242" s="32">
        <f t="shared" si="139"/>
        <v>0</v>
      </c>
      <c r="N242" s="32">
        <f t="shared" si="140"/>
        <v>0</v>
      </c>
    </row>
    <row r="243" spans="2:14" s="6" customFormat="1" ht="35.25" hidden="1" outlineLevel="1" thickTop="1" x14ac:dyDescent="0.25">
      <c r="B243" s="6" t="str">
        <f t="shared" si="137"/>
        <v>b</v>
      </c>
      <c r="C243" s="11"/>
      <c r="D243" s="12" t="s">
        <v>190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f t="shared" si="138"/>
        <v>0</v>
      </c>
      <c r="L243" s="13">
        <v>0</v>
      </c>
      <c r="M243" s="13">
        <v>0</v>
      </c>
      <c r="N243" s="13">
        <f t="shared" si="140"/>
        <v>0</v>
      </c>
    </row>
    <row r="244" spans="2:14" s="6" customFormat="1" ht="18" hidden="1" outlineLevel="1" thickTop="1" x14ac:dyDescent="0.25">
      <c r="B244" s="6" t="str">
        <f t="shared" si="137"/>
        <v>b</v>
      </c>
      <c r="C244" s="11"/>
      <c r="D244" s="12" t="s">
        <v>189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f t="shared" si="138"/>
        <v>0</v>
      </c>
      <c r="L244" s="13">
        <v>0</v>
      </c>
      <c r="M244" s="13">
        <v>0</v>
      </c>
      <c r="N244" s="13">
        <f t="shared" si="140"/>
        <v>0</v>
      </c>
    </row>
    <row r="245" spans="2:14" s="6" customFormat="1" ht="20.25" outlineLevel="1" thickTop="1" x14ac:dyDescent="0.25">
      <c r="B245" s="6" t="str">
        <f t="shared" si="137"/>
        <v>a</v>
      </c>
      <c r="C245" s="36" t="s">
        <v>131</v>
      </c>
      <c r="D245" s="37" t="s">
        <v>4</v>
      </c>
      <c r="E245" s="38">
        <f t="shared" ref="E245:L245" si="148">E246+E247+E248+E249+E250+E251+E252</f>
        <v>603.71217000000001</v>
      </c>
      <c r="F245" s="38">
        <f t="shared" si="148"/>
        <v>539</v>
      </c>
      <c r="G245" s="38">
        <f t="shared" si="148"/>
        <v>64.05</v>
      </c>
      <c r="H245" s="38">
        <f t="shared" si="148"/>
        <v>54.386129999999994</v>
      </c>
      <c r="I245" s="38">
        <f t="shared" si="148"/>
        <v>27</v>
      </c>
      <c r="J245" s="38">
        <f t="shared" si="148"/>
        <v>27</v>
      </c>
      <c r="K245" s="38">
        <f t="shared" si="138"/>
        <v>0</v>
      </c>
      <c r="L245" s="38">
        <f t="shared" si="148"/>
        <v>27</v>
      </c>
      <c r="M245" s="38">
        <f t="shared" si="139"/>
        <v>0</v>
      </c>
      <c r="N245" s="38">
        <f t="shared" si="140"/>
        <v>0</v>
      </c>
    </row>
    <row r="246" spans="2:14" s="6" customFormat="1" ht="19.5" outlineLevel="1" x14ac:dyDescent="0.25">
      <c r="B246" s="6" t="str">
        <f t="shared" si="137"/>
        <v>a</v>
      </c>
      <c r="C246" s="33" t="s">
        <v>131</v>
      </c>
      <c r="D246" s="39" t="s">
        <v>202</v>
      </c>
      <c r="E246" s="40">
        <v>565.67777000000001</v>
      </c>
      <c r="F246" s="40">
        <v>515</v>
      </c>
      <c r="G246" s="40">
        <v>39.549999999999997</v>
      </c>
      <c r="H246" s="40">
        <v>39.549999999999997</v>
      </c>
      <c r="I246" s="40">
        <v>0</v>
      </c>
      <c r="J246" s="40">
        <v>0</v>
      </c>
      <c r="K246" s="40">
        <f t="shared" si="138"/>
        <v>0</v>
      </c>
      <c r="L246" s="40">
        <v>0</v>
      </c>
      <c r="M246" s="40">
        <f t="shared" si="139"/>
        <v>0</v>
      </c>
      <c r="N246" s="40">
        <f t="shared" si="140"/>
        <v>0</v>
      </c>
    </row>
    <row r="247" spans="2:14" s="6" customFormat="1" ht="19.5" outlineLevel="1" x14ac:dyDescent="0.25">
      <c r="B247" s="6" t="str">
        <f t="shared" si="137"/>
        <v>a</v>
      </c>
      <c r="C247" s="33" t="s">
        <v>131</v>
      </c>
      <c r="D247" s="39" t="s">
        <v>203</v>
      </c>
      <c r="E247" s="40">
        <v>25.668810000000001</v>
      </c>
      <c r="F247" s="40">
        <v>21</v>
      </c>
      <c r="G247" s="40">
        <v>19.68</v>
      </c>
      <c r="H247" s="40">
        <v>12.107479999999999</v>
      </c>
      <c r="I247" s="40">
        <v>21</v>
      </c>
      <c r="J247" s="40">
        <v>21</v>
      </c>
      <c r="K247" s="40">
        <f t="shared" si="138"/>
        <v>0</v>
      </c>
      <c r="L247" s="40">
        <v>21</v>
      </c>
      <c r="M247" s="40">
        <f t="shared" si="139"/>
        <v>0</v>
      </c>
      <c r="N247" s="40">
        <f t="shared" si="140"/>
        <v>0</v>
      </c>
    </row>
    <row r="248" spans="2:14" s="6" customFormat="1" ht="17.25" hidden="1" outlineLevel="1" x14ac:dyDescent="0.25">
      <c r="B248" s="6" t="str">
        <f t="shared" si="137"/>
        <v>b</v>
      </c>
      <c r="C248" s="11" t="s">
        <v>131</v>
      </c>
      <c r="D248" s="17" t="s">
        <v>197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f t="shared" si="138"/>
        <v>0</v>
      </c>
      <c r="L248" s="18">
        <v>0</v>
      </c>
      <c r="M248" s="18">
        <f t="shared" si="139"/>
        <v>0</v>
      </c>
      <c r="N248" s="18">
        <f t="shared" si="140"/>
        <v>0</v>
      </c>
    </row>
    <row r="249" spans="2:14" s="6" customFormat="1" ht="17.25" hidden="1" outlineLevel="1" x14ac:dyDescent="0.25">
      <c r="B249" s="6" t="str">
        <f t="shared" si="137"/>
        <v>b</v>
      </c>
      <c r="C249" s="11" t="s">
        <v>131</v>
      </c>
      <c r="D249" s="17" t="s">
        <v>198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f t="shared" si="138"/>
        <v>0</v>
      </c>
      <c r="L249" s="18">
        <v>0</v>
      </c>
      <c r="M249" s="18">
        <f t="shared" si="139"/>
        <v>0</v>
      </c>
      <c r="N249" s="18">
        <f t="shared" si="140"/>
        <v>0</v>
      </c>
    </row>
    <row r="250" spans="2:14" s="6" customFormat="1" ht="17.25" hidden="1" outlineLevel="1" x14ac:dyDescent="0.25">
      <c r="B250" s="6" t="str">
        <f t="shared" si="137"/>
        <v>b</v>
      </c>
      <c r="C250" s="11" t="s">
        <v>131</v>
      </c>
      <c r="D250" s="17" t="s">
        <v>199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f t="shared" si="138"/>
        <v>0</v>
      </c>
      <c r="L250" s="18">
        <v>0</v>
      </c>
      <c r="M250" s="18">
        <f t="shared" si="139"/>
        <v>0</v>
      </c>
      <c r="N250" s="18">
        <f t="shared" si="140"/>
        <v>0</v>
      </c>
    </row>
    <row r="251" spans="2:14" s="6" customFormat="1" ht="19.5" outlineLevel="1" x14ac:dyDescent="0.25">
      <c r="B251" s="6" t="str">
        <f t="shared" si="137"/>
        <v>a</v>
      </c>
      <c r="C251" s="33" t="s">
        <v>131</v>
      </c>
      <c r="D251" s="39" t="s">
        <v>205</v>
      </c>
      <c r="E251" s="40">
        <v>12.077590000000001</v>
      </c>
      <c r="F251" s="40">
        <v>3</v>
      </c>
      <c r="G251" s="40">
        <v>4.5</v>
      </c>
      <c r="H251" s="40">
        <v>2.5126500000000003</v>
      </c>
      <c r="I251" s="40">
        <v>5</v>
      </c>
      <c r="J251" s="40">
        <v>5</v>
      </c>
      <c r="K251" s="40">
        <f t="shared" si="138"/>
        <v>0</v>
      </c>
      <c r="L251" s="40">
        <v>5</v>
      </c>
      <c r="M251" s="40">
        <f t="shared" si="139"/>
        <v>0</v>
      </c>
      <c r="N251" s="40">
        <f t="shared" si="140"/>
        <v>0</v>
      </c>
    </row>
    <row r="252" spans="2:14" s="6" customFormat="1" ht="20.25" outlineLevel="1" thickBot="1" x14ac:dyDescent="0.3">
      <c r="B252" s="6" t="str">
        <f t="shared" si="137"/>
        <v>a</v>
      </c>
      <c r="C252" s="33" t="s">
        <v>131</v>
      </c>
      <c r="D252" s="39" t="s">
        <v>206</v>
      </c>
      <c r="E252" s="40">
        <v>0.28799999999999998</v>
      </c>
      <c r="F252" s="40">
        <v>0</v>
      </c>
      <c r="G252" s="40">
        <v>0.32</v>
      </c>
      <c r="H252" s="40">
        <v>0.216</v>
      </c>
      <c r="I252" s="40">
        <v>1</v>
      </c>
      <c r="J252" s="40">
        <v>1</v>
      </c>
      <c r="K252" s="40">
        <f t="shared" si="138"/>
        <v>0</v>
      </c>
      <c r="L252" s="40">
        <v>1</v>
      </c>
      <c r="M252" s="40">
        <f t="shared" si="139"/>
        <v>0</v>
      </c>
      <c r="N252" s="40">
        <f t="shared" si="140"/>
        <v>0</v>
      </c>
    </row>
    <row r="253" spans="2:14" s="6" customFormat="1" ht="18" hidden="1" outlineLevel="1" thickBot="1" x14ac:dyDescent="0.3">
      <c r="B253" s="6" t="str">
        <f t="shared" si="137"/>
        <v>b</v>
      </c>
      <c r="C253" s="14" t="s">
        <v>131</v>
      </c>
      <c r="D253" s="15" t="s">
        <v>6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f t="shared" si="138"/>
        <v>0</v>
      </c>
      <c r="L253" s="16">
        <v>0</v>
      </c>
      <c r="M253" s="16">
        <f t="shared" si="139"/>
        <v>0</v>
      </c>
      <c r="N253" s="16">
        <f t="shared" si="140"/>
        <v>0</v>
      </c>
    </row>
    <row r="254" spans="2:14" s="6" customFormat="1" ht="18" hidden="1" outlineLevel="1" thickBot="1" x14ac:dyDescent="0.3">
      <c r="B254" s="6" t="str">
        <f t="shared" si="137"/>
        <v>b</v>
      </c>
      <c r="C254" s="14" t="s">
        <v>131</v>
      </c>
      <c r="D254" s="15" t="s">
        <v>7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f t="shared" si="138"/>
        <v>0</v>
      </c>
      <c r="L254" s="16">
        <v>0</v>
      </c>
      <c r="M254" s="16">
        <f t="shared" si="139"/>
        <v>0</v>
      </c>
      <c r="N254" s="16">
        <f t="shared" si="140"/>
        <v>0</v>
      </c>
    </row>
    <row r="255" spans="2:14" s="6" customFormat="1" ht="18" hidden="1" outlineLevel="1" thickBot="1" x14ac:dyDescent="0.3">
      <c r="B255" s="6" t="str">
        <f t="shared" si="137"/>
        <v>b</v>
      </c>
      <c r="C255" s="19" t="s">
        <v>131</v>
      </c>
      <c r="D255" s="20" t="s">
        <v>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f t="shared" si="138"/>
        <v>0</v>
      </c>
      <c r="L255" s="21">
        <v>0</v>
      </c>
      <c r="M255" s="21">
        <f t="shared" si="139"/>
        <v>0</v>
      </c>
      <c r="N255" s="21">
        <f t="shared" si="140"/>
        <v>0</v>
      </c>
    </row>
    <row r="256" spans="2:14" s="6" customFormat="1" ht="60" outlineLevel="1" thickTop="1" thickBot="1" x14ac:dyDescent="0.3">
      <c r="B256" s="6" t="str">
        <f t="shared" si="137"/>
        <v>a</v>
      </c>
      <c r="C256" s="30" t="s">
        <v>34</v>
      </c>
      <c r="D256" s="31" t="s">
        <v>141</v>
      </c>
      <c r="E256" s="32">
        <f t="shared" ref="E256:L256" si="149">E259+E267+E268+E269</f>
        <v>501.36775</v>
      </c>
      <c r="F256" s="32">
        <f t="shared" si="149"/>
        <v>433</v>
      </c>
      <c r="G256" s="32">
        <f t="shared" si="149"/>
        <v>48.605000000000004</v>
      </c>
      <c r="H256" s="32">
        <f t="shared" si="149"/>
        <v>42.154649999999997</v>
      </c>
      <c r="I256" s="32">
        <f t="shared" si="149"/>
        <v>18</v>
      </c>
      <c r="J256" s="32">
        <f t="shared" si="149"/>
        <v>18</v>
      </c>
      <c r="K256" s="32">
        <f t="shared" si="138"/>
        <v>0</v>
      </c>
      <c r="L256" s="32">
        <f t="shared" si="149"/>
        <v>18</v>
      </c>
      <c r="M256" s="32">
        <f t="shared" si="139"/>
        <v>0</v>
      </c>
      <c r="N256" s="32">
        <f t="shared" si="140"/>
        <v>0</v>
      </c>
    </row>
    <row r="257" spans="2:14" s="6" customFormat="1" ht="35.25" hidden="1" outlineLevel="1" thickTop="1" x14ac:dyDescent="0.25">
      <c r="B257" s="6" t="str">
        <f t="shared" si="137"/>
        <v>b</v>
      </c>
      <c r="C257" s="11"/>
      <c r="D257" s="12" t="s">
        <v>190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f t="shared" si="138"/>
        <v>0</v>
      </c>
      <c r="L257" s="13">
        <v>0</v>
      </c>
      <c r="M257" s="13">
        <v>0</v>
      </c>
      <c r="N257" s="13">
        <f t="shared" si="140"/>
        <v>0</v>
      </c>
    </row>
    <row r="258" spans="2:14" s="6" customFormat="1" ht="18" hidden="1" outlineLevel="1" thickTop="1" x14ac:dyDescent="0.25">
      <c r="B258" s="6" t="str">
        <f t="shared" si="137"/>
        <v>b</v>
      </c>
      <c r="C258" s="11"/>
      <c r="D258" s="12" t="s">
        <v>189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f t="shared" si="138"/>
        <v>0</v>
      </c>
      <c r="L258" s="13">
        <v>0</v>
      </c>
      <c r="M258" s="13">
        <v>0</v>
      </c>
      <c r="N258" s="13">
        <f t="shared" si="140"/>
        <v>0</v>
      </c>
    </row>
    <row r="259" spans="2:14" s="6" customFormat="1" ht="20.25" outlineLevel="1" thickTop="1" x14ac:dyDescent="0.25">
      <c r="B259" s="6" t="str">
        <f t="shared" si="137"/>
        <v>a</v>
      </c>
      <c r="C259" s="36" t="s">
        <v>131</v>
      </c>
      <c r="D259" s="37" t="s">
        <v>4</v>
      </c>
      <c r="E259" s="38">
        <f t="shared" ref="E259:L259" si="150">E260+E261+E262+E263+E264+E265+E266</f>
        <v>501.36775</v>
      </c>
      <c r="F259" s="38">
        <f t="shared" si="150"/>
        <v>433</v>
      </c>
      <c r="G259" s="38">
        <f t="shared" si="150"/>
        <v>48.605000000000004</v>
      </c>
      <c r="H259" s="38">
        <f t="shared" si="150"/>
        <v>42.154649999999997</v>
      </c>
      <c r="I259" s="38">
        <f t="shared" si="150"/>
        <v>18</v>
      </c>
      <c r="J259" s="38">
        <f t="shared" si="150"/>
        <v>18</v>
      </c>
      <c r="K259" s="38">
        <f t="shared" si="138"/>
        <v>0</v>
      </c>
      <c r="L259" s="38">
        <f t="shared" si="150"/>
        <v>18</v>
      </c>
      <c r="M259" s="38">
        <f t="shared" si="139"/>
        <v>0</v>
      </c>
      <c r="N259" s="38">
        <f t="shared" si="140"/>
        <v>0</v>
      </c>
    </row>
    <row r="260" spans="2:14" s="6" customFormat="1" ht="19.5" outlineLevel="1" x14ac:dyDescent="0.25">
      <c r="B260" s="6" t="str">
        <f t="shared" si="137"/>
        <v>a</v>
      </c>
      <c r="C260" s="33" t="s">
        <v>131</v>
      </c>
      <c r="D260" s="39" t="s">
        <v>202</v>
      </c>
      <c r="E260" s="40">
        <v>483.95479999999998</v>
      </c>
      <c r="F260" s="40">
        <v>418</v>
      </c>
      <c r="G260" s="40">
        <v>33.365000000000002</v>
      </c>
      <c r="H260" s="40">
        <v>33.364440000000002</v>
      </c>
      <c r="I260" s="40">
        <v>0</v>
      </c>
      <c r="J260" s="40">
        <v>0</v>
      </c>
      <c r="K260" s="40">
        <f t="shared" si="138"/>
        <v>0</v>
      </c>
      <c r="L260" s="40">
        <v>0</v>
      </c>
      <c r="M260" s="40">
        <f t="shared" si="139"/>
        <v>0</v>
      </c>
      <c r="N260" s="40">
        <f t="shared" si="140"/>
        <v>0</v>
      </c>
    </row>
    <row r="261" spans="2:14" s="6" customFormat="1" ht="19.5" outlineLevel="1" x14ac:dyDescent="0.25">
      <c r="B261" s="6" t="str">
        <f t="shared" ref="B261:B324" si="151">IF(OR(E261&lt;&gt;0,F261&lt;&gt;0,G261&lt;&gt;0,H261&lt;&gt;0,I261&lt;&gt;0,L261&lt;&gt;0,M261&lt;&gt;0),"a","b")</f>
        <v>a</v>
      </c>
      <c r="C261" s="33" t="s">
        <v>131</v>
      </c>
      <c r="D261" s="39" t="s">
        <v>203</v>
      </c>
      <c r="E261" s="40">
        <v>15.53891</v>
      </c>
      <c r="F261" s="40">
        <v>13</v>
      </c>
      <c r="G261" s="40">
        <v>13</v>
      </c>
      <c r="H261" s="40">
        <v>8.5629599999999986</v>
      </c>
      <c r="I261" s="40">
        <v>16</v>
      </c>
      <c r="J261" s="40">
        <v>16</v>
      </c>
      <c r="K261" s="40">
        <f t="shared" ref="K261:K324" si="152">J261-I261</f>
        <v>0</v>
      </c>
      <c r="L261" s="40">
        <v>16</v>
      </c>
      <c r="M261" s="40">
        <f t="shared" ref="M261:M324" si="153">L261-I261</f>
        <v>0</v>
      </c>
      <c r="N261" s="40">
        <f t="shared" ref="N261:N324" si="154">L261-J261</f>
        <v>0</v>
      </c>
    </row>
    <row r="262" spans="2:14" s="6" customFormat="1" ht="17.25" hidden="1" outlineLevel="1" x14ac:dyDescent="0.25">
      <c r="B262" s="6" t="str">
        <f t="shared" si="151"/>
        <v>b</v>
      </c>
      <c r="C262" s="11" t="s">
        <v>131</v>
      </c>
      <c r="D262" s="17" t="s">
        <v>197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f t="shared" si="152"/>
        <v>0</v>
      </c>
      <c r="L262" s="18">
        <v>0</v>
      </c>
      <c r="M262" s="18">
        <f t="shared" si="153"/>
        <v>0</v>
      </c>
      <c r="N262" s="18">
        <f t="shared" si="154"/>
        <v>0</v>
      </c>
    </row>
    <row r="263" spans="2:14" s="6" customFormat="1" ht="17.25" hidden="1" outlineLevel="1" x14ac:dyDescent="0.25">
      <c r="B263" s="6" t="str">
        <f t="shared" si="151"/>
        <v>b</v>
      </c>
      <c r="C263" s="11" t="s">
        <v>131</v>
      </c>
      <c r="D263" s="17" t="s">
        <v>198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f t="shared" si="152"/>
        <v>0</v>
      </c>
      <c r="L263" s="18">
        <v>0</v>
      </c>
      <c r="M263" s="18">
        <f t="shared" si="153"/>
        <v>0</v>
      </c>
      <c r="N263" s="18">
        <f t="shared" si="154"/>
        <v>0</v>
      </c>
    </row>
    <row r="264" spans="2:14" s="6" customFormat="1" ht="17.25" hidden="1" outlineLevel="1" x14ac:dyDescent="0.25">
      <c r="B264" s="6" t="str">
        <f t="shared" si="151"/>
        <v>b</v>
      </c>
      <c r="C264" s="11" t="s">
        <v>131</v>
      </c>
      <c r="D264" s="17" t="s">
        <v>199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f t="shared" si="152"/>
        <v>0</v>
      </c>
      <c r="L264" s="18">
        <v>0</v>
      </c>
      <c r="M264" s="18">
        <f t="shared" si="153"/>
        <v>0</v>
      </c>
      <c r="N264" s="18">
        <f t="shared" si="154"/>
        <v>0</v>
      </c>
    </row>
    <row r="265" spans="2:14" s="6" customFormat="1" ht="19.5" outlineLevel="1" x14ac:dyDescent="0.25">
      <c r="B265" s="6" t="str">
        <f t="shared" si="151"/>
        <v>a</v>
      </c>
      <c r="C265" s="33" t="s">
        <v>131</v>
      </c>
      <c r="D265" s="39" t="s">
        <v>205</v>
      </c>
      <c r="E265" s="40">
        <v>1.8460399999999999</v>
      </c>
      <c r="F265" s="40">
        <v>2</v>
      </c>
      <c r="G265" s="40">
        <v>2</v>
      </c>
      <c r="H265" s="40">
        <v>0.22725000000000001</v>
      </c>
      <c r="I265" s="40">
        <v>2</v>
      </c>
      <c r="J265" s="40">
        <v>2</v>
      </c>
      <c r="K265" s="40">
        <f t="shared" si="152"/>
        <v>0</v>
      </c>
      <c r="L265" s="40">
        <v>2</v>
      </c>
      <c r="M265" s="40">
        <f t="shared" si="153"/>
        <v>0</v>
      </c>
      <c r="N265" s="40">
        <f t="shared" si="154"/>
        <v>0</v>
      </c>
    </row>
    <row r="266" spans="2:14" s="6" customFormat="1" ht="20.25" outlineLevel="1" thickBot="1" x14ac:dyDescent="0.3">
      <c r="B266" s="6" t="str">
        <f t="shared" si="151"/>
        <v>a</v>
      </c>
      <c r="C266" s="33" t="s">
        <v>131</v>
      </c>
      <c r="D266" s="39" t="s">
        <v>206</v>
      </c>
      <c r="E266" s="40">
        <v>2.8000000000000001E-2</v>
      </c>
      <c r="F266" s="40">
        <v>0</v>
      </c>
      <c r="G266" s="40">
        <v>0.24</v>
      </c>
      <c r="H266" s="40">
        <v>0</v>
      </c>
      <c r="I266" s="40">
        <v>0</v>
      </c>
      <c r="J266" s="40">
        <v>0</v>
      </c>
      <c r="K266" s="40">
        <f t="shared" si="152"/>
        <v>0</v>
      </c>
      <c r="L266" s="40">
        <v>0</v>
      </c>
      <c r="M266" s="40">
        <f t="shared" si="153"/>
        <v>0</v>
      </c>
      <c r="N266" s="40">
        <f t="shared" si="154"/>
        <v>0</v>
      </c>
    </row>
    <row r="267" spans="2:14" s="6" customFormat="1" ht="18" hidden="1" outlineLevel="1" thickBot="1" x14ac:dyDescent="0.3">
      <c r="B267" s="6" t="str">
        <f t="shared" si="151"/>
        <v>b</v>
      </c>
      <c r="C267" s="14" t="s">
        <v>131</v>
      </c>
      <c r="D267" s="15" t="s">
        <v>6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f t="shared" si="152"/>
        <v>0</v>
      </c>
      <c r="L267" s="16">
        <v>0</v>
      </c>
      <c r="M267" s="16">
        <f t="shared" si="153"/>
        <v>0</v>
      </c>
      <c r="N267" s="16">
        <f t="shared" si="154"/>
        <v>0</v>
      </c>
    </row>
    <row r="268" spans="2:14" s="6" customFormat="1" ht="18" hidden="1" outlineLevel="1" thickBot="1" x14ac:dyDescent="0.3">
      <c r="B268" s="6" t="str">
        <f t="shared" si="151"/>
        <v>b</v>
      </c>
      <c r="C268" s="14" t="s">
        <v>131</v>
      </c>
      <c r="D268" s="15" t="s">
        <v>7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f t="shared" si="152"/>
        <v>0</v>
      </c>
      <c r="L268" s="16">
        <v>0</v>
      </c>
      <c r="M268" s="16">
        <f t="shared" si="153"/>
        <v>0</v>
      </c>
      <c r="N268" s="16">
        <f t="shared" si="154"/>
        <v>0</v>
      </c>
    </row>
    <row r="269" spans="2:14" s="6" customFormat="1" ht="18" hidden="1" outlineLevel="1" thickBot="1" x14ac:dyDescent="0.3">
      <c r="B269" s="6" t="str">
        <f t="shared" si="151"/>
        <v>b</v>
      </c>
      <c r="C269" s="19" t="s">
        <v>131</v>
      </c>
      <c r="D269" s="20" t="s">
        <v>8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f t="shared" si="152"/>
        <v>0</v>
      </c>
      <c r="L269" s="21">
        <v>0</v>
      </c>
      <c r="M269" s="21">
        <f t="shared" si="153"/>
        <v>0</v>
      </c>
      <c r="N269" s="21">
        <f t="shared" si="154"/>
        <v>0</v>
      </c>
    </row>
    <row r="270" spans="2:14" s="6" customFormat="1" ht="40.5" outlineLevel="1" thickTop="1" thickBot="1" x14ac:dyDescent="0.3">
      <c r="B270" s="6" t="str">
        <f t="shared" si="151"/>
        <v>a</v>
      </c>
      <c r="C270" s="30" t="s">
        <v>35</v>
      </c>
      <c r="D270" s="31" t="s">
        <v>36</v>
      </c>
      <c r="E270" s="32">
        <f t="shared" ref="E270:L270" si="155">E273+E281+E282+E283</f>
        <v>1058.6008400000001</v>
      </c>
      <c r="F270" s="32">
        <f t="shared" si="155"/>
        <v>971</v>
      </c>
      <c r="G270" s="32">
        <f t="shared" si="155"/>
        <v>109.001</v>
      </c>
      <c r="H270" s="32">
        <f t="shared" si="155"/>
        <v>96.880970000000005</v>
      </c>
      <c r="I270" s="32">
        <f t="shared" si="155"/>
        <v>41</v>
      </c>
      <c r="J270" s="32">
        <f t="shared" si="155"/>
        <v>41</v>
      </c>
      <c r="K270" s="32">
        <f t="shared" si="152"/>
        <v>0</v>
      </c>
      <c r="L270" s="32">
        <f t="shared" si="155"/>
        <v>41</v>
      </c>
      <c r="M270" s="32">
        <f t="shared" si="153"/>
        <v>0</v>
      </c>
      <c r="N270" s="32">
        <f t="shared" si="154"/>
        <v>0</v>
      </c>
    </row>
    <row r="271" spans="2:14" s="6" customFormat="1" ht="35.25" hidden="1" outlineLevel="1" thickTop="1" x14ac:dyDescent="0.25">
      <c r="B271" s="6" t="str">
        <f t="shared" si="151"/>
        <v>b</v>
      </c>
      <c r="C271" s="11"/>
      <c r="D271" s="12" t="s">
        <v>190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f t="shared" si="152"/>
        <v>0</v>
      </c>
      <c r="L271" s="13">
        <v>0</v>
      </c>
      <c r="M271" s="13">
        <v>0</v>
      </c>
      <c r="N271" s="13">
        <f t="shared" si="154"/>
        <v>0</v>
      </c>
    </row>
    <row r="272" spans="2:14" s="6" customFormat="1" ht="18" hidden="1" outlineLevel="1" thickTop="1" x14ac:dyDescent="0.25">
      <c r="B272" s="6" t="str">
        <f t="shared" si="151"/>
        <v>b</v>
      </c>
      <c r="C272" s="11"/>
      <c r="D272" s="12" t="s">
        <v>189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f t="shared" si="152"/>
        <v>0</v>
      </c>
      <c r="L272" s="13">
        <v>0</v>
      </c>
      <c r="M272" s="13">
        <v>0</v>
      </c>
      <c r="N272" s="13">
        <f t="shared" si="154"/>
        <v>0</v>
      </c>
    </row>
    <row r="273" spans="1:14" s="6" customFormat="1" ht="20.25" outlineLevel="1" thickTop="1" x14ac:dyDescent="0.25">
      <c r="B273" s="6" t="str">
        <f t="shared" si="151"/>
        <v>a</v>
      </c>
      <c r="C273" s="36" t="s">
        <v>131</v>
      </c>
      <c r="D273" s="37" t="s">
        <v>4</v>
      </c>
      <c r="E273" s="38">
        <f t="shared" ref="E273:L273" si="156">E274+E275+E276+E277+E278+E279+E280</f>
        <v>1058.6008400000001</v>
      </c>
      <c r="F273" s="38">
        <f t="shared" si="156"/>
        <v>971</v>
      </c>
      <c r="G273" s="38">
        <f t="shared" si="156"/>
        <v>109.001</v>
      </c>
      <c r="H273" s="38">
        <f t="shared" si="156"/>
        <v>96.880970000000005</v>
      </c>
      <c r="I273" s="38">
        <f t="shared" si="156"/>
        <v>41</v>
      </c>
      <c r="J273" s="38">
        <f t="shared" si="156"/>
        <v>41</v>
      </c>
      <c r="K273" s="38">
        <f t="shared" si="152"/>
        <v>0</v>
      </c>
      <c r="L273" s="38">
        <f t="shared" si="156"/>
        <v>41</v>
      </c>
      <c r="M273" s="38">
        <f t="shared" si="153"/>
        <v>0</v>
      </c>
      <c r="N273" s="38">
        <f t="shared" si="154"/>
        <v>0</v>
      </c>
    </row>
    <row r="274" spans="1:14" s="6" customFormat="1" ht="19.5" outlineLevel="1" x14ac:dyDescent="0.25">
      <c r="B274" s="6" t="str">
        <f t="shared" si="151"/>
        <v>a</v>
      </c>
      <c r="C274" s="33" t="s">
        <v>131</v>
      </c>
      <c r="D274" s="39" t="s">
        <v>202</v>
      </c>
      <c r="E274" s="40">
        <v>1019.6256500000001</v>
      </c>
      <c r="F274" s="40">
        <v>933</v>
      </c>
      <c r="G274" s="40">
        <v>73.650999999999996</v>
      </c>
      <c r="H274" s="40">
        <v>73.650999999999996</v>
      </c>
      <c r="I274" s="40">
        <v>0</v>
      </c>
      <c r="J274" s="40">
        <v>0</v>
      </c>
      <c r="K274" s="40">
        <f t="shared" si="152"/>
        <v>0</v>
      </c>
      <c r="L274" s="40">
        <v>0</v>
      </c>
      <c r="M274" s="40">
        <f t="shared" si="153"/>
        <v>0</v>
      </c>
      <c r="N274" s="40">
        <f t="shared" si="154"/>
        <v>0</v>
      </c>
    </row>
    <row r="275" spans="1:14" s="6" customFormat="1" ht="19.5" outlineLevel="1" x14ac:dyDescent="0.25">
      <c r="B275" s="6" t="str">
        <f t="shared" si="151"/>
        <v>a</v>
      </c>
      <c r="C275" s="33" t="s">
        <v>131</v>
      </c>
      <c r="D275" s="39" t="s">
        <v>203</v>
      </c>
      <c r="E275" s="40">
        <v>36.749720000000003</v>
      </c>
      <c r="F275" s="40">
        <v>35</v>
      </c>
      <c r="G275" s="40">
        <v>29.35</v>
      </c>
      <c r="H275" s="40">
        <v>18.744880000000002</v>
      </c>
      <c r="I275" s="40">
        <v>35</v>
      </c>
      <c r="J275" s="40">
        <v>35</v>
      </c>
      <c r="K275" s="40">
        <f t="shared" si="152"/>
        <v>0</v>
      </c>
      <c r="L275" s="40">
        <v>35</v>
      </c>
      <c r="M275" s="40">
        <f t="shared" si="153"/>
        <v>0</v>
      </c>
      <c r="N275" s="40">
        <f t="shared" si="154"/>
        <v>0</v>
      </c>
    </row>
    <row r="276" spans="1:14" s="6" customFormat="1" ht="17.25" hidden="1" outlineLevel="1" x14ac:dyDescent="0.25">
      <c r="B276" s="6" t="str">
        <f t="shared" si="151"/>
        <v>b</v>
      </c>
      <c r="C276" s="11" t="s">
        <v>131</v>
      </c>
      <c r="D276" s="17" t="s">
        <v>197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f t="shared" si="152"/>
        <v>0</v>
      </c>
      <c r="L276" s="18">
        <v>0</v>
      </c>
      <c r="M276" s="18">
        <f t="shared" si="153"/>
        <v>0</v>
      </c>
      <c r="N276" s="18">
        <f t="shared" si="154"/>
        <v>0</v>
      </c>
    </row>
    <row r="277" spans="1:14" s="6" customFormat="1" ht="17.25" hidden="1" outlineLevel="1" x14ac:dyDescent="0.25">
      <c r="B277" s="6" t="str">
        <f t="shared" si="151"/>
        <v>b</v>
      </c>
      <c r="C277" s="11" t="s">
        <v>131</v>
      </c>
      <c r="D277" s="17" t="s">
        <v>198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f t="shared" si="152"/>
        <v>0</v>
      </c>
      <c r="L277" s="18">
        <v>0</v>
      </c>
      <c r="M277" s="18">
        <f t="shared" si="153"/>
        <v>0</v>
      </c>
      <c r="N277" s="18">
        <f t="shared" si="154"/>
        <v>0</v>
      </c>
    </row>
    <row r="278" spans="1:14" s="6" customFormat="1" ht="17.25" hidden="1" outlineLevel="1" x14ac:dyDescent="0.25">
      <c r="B278" s="6" t="str">
        <f t="shared" si="151"/>
        <v>b</v>
      </c>
      <c r="C278" s="11" t="s">
        <v>131</v>
      </c>
      <c r="D278" s="17" t="s">
        <v>199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f t="shared" si="152"/>
        <v>0</v>
      </c>
      <c r="L278" s="18">
        <v>0</v>
      </c>
      <c r="M278" s="18">
        <f t="shared" si="153"/>
        <v>0</v>
      </c>
      <c r="N278" s="18">
        <f t="shared" si="154"/>
        <v>0</v>
      </c>
    </row>
    <row r="279" spans="1:14" s="6" customFormat="1" ht="19.5" outlineLevel="1" x14ac:dyDescent="0.25">
      <c r="B279" s="6" t="str">
        <f t="shared" si="151"/>
        <v>a</v>
      </c>
      <c r="C279" s="33" t="s">
        <v>131</v>
      </c>
      <c r="D279" s="39" t="s">
        <v>205</v>
      </c>
      <c r="E279" s="40">
        <v>1.7215</v>
      </c>
      <c r="F279" s="40">
        <v>3</v>
      </c>
      <c r="G279" s="40">
        <v>5.5</v>
      </c>
      <c r="H279" s="40">
        <v>4.2620100000000001</v>
      </c>
      <c r="I279" s="40">
        <v>5</v>
      </c>
      <c r="J279" s="40">
        <v>5</v>
      </c>
      <c r="K279" s="40">
        <f t="shared" si="152"/>
        <v>0</v>
      </c>
      <c r="L279" s="40">
        <v>5</v>
      </c>
      <c r="M279" s="40">
        <f t="shared" si="153"/>
        <v>0</v>
      </c>
      <c r="N279" s="40">
        <f t="shared" si="154"/>
        <v>0</v>
      </c>
    </row>
    <row r="280" spans="1:14" s="6" customFormat="1" ht="20.25" outlineLevel="1" thickBot="1" x14ac:dyDescent="0.3">
      <c r="B280" s="6" t="str">
        <f t="shared" si="151"/>
        <v>a</v>
      </c>
      <c r="C280" s="33" t="s">
        <v>131</v>
      </c>
      <c r="D280" s="39" t="s">
        <v>206</v>
      </c>
      <c r="E280" s="40">
        <v>0.50397000000000003</v>
      </c>
      <c r="F280" s="40">
        <v>0</v>
      </c>
      <c r="G280" s="40">
        <v>0.5</v>
      </c>
      <c r="H280" s="40">
        <v>0.22308</v>
      </c>
      <c r="I280" s="40">
        <v>1</v>
      </c>
      <c r="J280" s="40">
        <v>1</v>
      </c>
      <c r="K280" s="40">
        <f t="shared" si="152"/>
        <v>0</v>
      </c>
      <c r="L280" s="40">
        <v>1</v>
      </c>
      <c r="M280" s="40">
        <f t="shared" si="153"/>
        <v>0</v>
      </c>
      <c r="N280" s="40">
        <f t="shared" si="154"/>
        <v>0</v>
      </c>
    </row>
    <row r="281" spans="1:14" s="6" customFormat="1" ht="18" hidden="1" outlineLevel="1" thickBot="1" x14ac:dyDescent="0.3">
      <c r="B281" s="6" t="str">
        <f t="shared" si="151"/>
        <v>b</v>
      </c>
      <c r="C281" s="14" t="s">
        <v>131</v>
      </c>
      <c r="D281" s="15" t="s">
        <v>6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f t="shared" si="152"/>
        <v>0</v>
      </c>
      <c r="L281" s="16">
        <v>0</v>
      </c>
      <c r="M281" s="16">
        <f t="shared" si="153"/>
        <v>0</v>
      </c>
      <c r="N281" s="16">
        <f t="shared" si="154"/>
        <v>0</v>
      </c>
    </row>
    <row r="282" spans="1:14" s="6" customFormat="1" ht="18" hidden="1" outlineLevel="1" thickBot="1" x14ac:dyDescent="0.3">
      <c r="B282" s="6" t="str">
        <f t="shared" si="151"/>
        <v>b</v>
      </c>
      <c r="C282" s="14" t="s">
        <v>131</v>
      </c>
      <c r="D282" s="15" t="s">
        <v>7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f t="shared" si="152"/>
        <v>0</v>
      </c>
      <c r="L282" s="16">
        <v>0</v>
      </c>
      <c r="M282" s="16">
        <f t="shared" si="153"/>
        <v>0</v>
      </c>
      <c r="N282" s="16">
        <f t="shared" si="154"/>
        <v>0</v>
      </c>
    </row>
    <row r="283" spans="1:14" s="6" customFormat="1" ht="18" hidden="1" outlineLevel="1" thickBot="1" x14ac:dyDescent="0.3">
      <c r="B283" s="6" t="str">
        <f t="shared" si="151"/>
        <v>b</v>
      </c>
      <c r="C283" s="19" t="s">
        <v>131</v>
      </c>
      <c r="D283" s="20" t="s">
        <v>8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f t="shared" si="152"/>
        <v>0</v>
      </c>
      <c r="L283" s="21">
        <v>0</v>
      </c>
      <c r="M283" s="21">
        <f t="shared" si="153"/>
        <v>0</v>
      </c>
      <c r="N283" s="21">
        <f t="shared" si="154"/>
        <v>0</v>
      </c>
    </row>
    <row r="284" spans="1:14" s="6" customFormat="1" ht="85.5" customHeight="1" collapsed="1" thickTop="1" thickBot="1" x14ac:dyDescent="0.3">
      <c r="A284" s="6" t="s">
        <v>213</v>
      </c>
      <c r="B284" s="6" t="str">
        <f t="shared" si="151"/>
        <v>a</v>
      </c>
      <c r="C284" s="30" t="s">
        <v>37</v>
      </c>
      <c r="D284" s="31" t="s">
        <v>38</v>
      </c>
      <c r="E284" s="32">
        <f t="shared" ref="E284:L284" si="157">E287+E295+E296+E297</f>
        <v>6640.0945699999993</v>
      </c>
      <c r="F284" s="32">
        <f t="shared" si="157"/>
        <v>6600</v>
      </c>
      <c r="G284" s="32">
        <f t="shared" si="157"/>
        <v>6294.2630000000008</v>
      </c>
      <c r="H284" s="32">
        <f t="shared" si="157"/>
        <v>3850.9525800000001</v>
      </c>
      <c r="I284" s="32">
        <f t="shared" si="157"/>
        <v>6490</v>
      </c>
      <c r="J284" s="32">
        <f t="shared" si="157"/>
        <v>6610</v>
      </c>
      <c r="K284" s="32">
        <f t="shared" si="152"/>
        <v>120</v>
      </c>
      <c r="L284" s="32">
        <f t="shared" si="157"/>
        <v>6739</v>
      </c>
      <c r="M284" s="32">
        <f t="shared" si="153"/>
        <v>249</v>
      </c>
      <c r="N284" s="32">
        <f t="shared" si="154"/>
        <v>129</v>
      </c>
    </row>
    <row r="285" spans="1:14" s="6" customFormat="1" ht="39.75" thickTop="1" x14ac:dyDescent="0.25">
      <c r="A285" s="6" t="s">
        <v>213</v>
      </c>
      <c r="B285" s="6" t="str">
        <f t="shared" si="151"/>
        <v>a</v>
      </c>
      <c r="C285" s="33"/>
      <c r="D285" s="34" t="s">
        <v>190</v>
      </c>
      <c r="E285" s="35">
        <v>615</v>
      </c>
      <c r="F285" s="35">
        <v>615</v>
      </c>
      <c r="G285" s="35">
        <v>615</v>
      </c>
      <c r="H285" s="35">
        <v>615</v>
      </c>
      <c r="I285" s="35">
        <v>574</v>
      </c>
      <c r="J285" s="35">
        <v>574</v>
      </c>
      <c r="K285" s="35">
        <f t="shared" si="152"/>
        <v>0</v>
      </c>
      <c r="L285" s="35">
        <v>574</v>
      </c>
      <c r="M285" s="35">
        <f t="shared" si="153"/>
        <v>0</v>
      </c>
      <c r="N285" s="35">
        <f t="shared" si="154"/>
        <v>0</v>
      </c>
    </row>
    <row r="286" spans="1:14" s="6" customFormat="1" ht="19.5" x14ac:dyDescent="0.25">
      <c r="A286" s="6" t="s">
        <v>213</v>
      </c>
      <c r="B286" s="6" t="str">
        <f t="shared" si="151"/>
        <v>a</v>
      </c>
      <c r="C286" s="33"/>
      <c r="D286" s="34" t="s">
        <v>189</v>
      </c>
      <c r="E286" s="35">
        <v>12</v>
      </c>
      <c r="F286" s="35">
        <v>12</v>
      </c>
      <c r="G286" s="35">
        <v>12</v>
      </c>
      <c r="H286" s="35">
        <v>12</v>
      </c>
      <c r="I286" s="35">
        <v>11</v>
      </c>
      <c r="J286" s="35">
        <v>11</v>
      </c>
      <c r="K286" s="35">
        <f t="shared" si="152"/>
        <v>0</v>
      </c>
      <c r="L286" s="35">
        <v>11</v>
      </c>
      <c r="M286" s="35">
        <f t="shared" si="153"/>
        <v>0</v>
      </c>
      <c r="N286" s="35">
        <f t="shared" si="154"/>
        <v>0</v>
      </c>
    </row>
    <row r="287" spans="1:14" s="6" customFormat="1" ht="19.5" x14ac:dyDescent="0.25">
      <c r="A287" s="6" t="s">
        <v>213</v>
      </c>
      <c r="B287" s="6" t="str">
        <f t="shared" si="151"/>
        <v>a</v>
      </c>
      <c r="C287" s="36" t="s">
        <v>131</v>
      </c>
      <c r="D287" s="37" t="s">
        <v>4</v>
      </c>
      <c r="E287" s="38">
        <f t="shared" ref="E287:L287" si="158">E288+E289+E290+E291+E292+E293+E294</f>
        <v>6188.3316399999994</v>
      </c>
      <c r="F287" s="38">
        <f t="shared" si="158"/>
        <v>6250</v>
      </c>
      <c r="G287" s="38">
        <f t="shared" si="158"/>
        <v>6028.9330000000009</v>
      </c>
      <c r="H287" s="38">
        <f t="shared" si="158"/>
        <v>3707.22993</v>
      </c>
      <c r="I287" s="38">
        <f t="shared" si="158"/>
        <v>6236</v>
      </c>
      <c r="J287" s="38">
        <f t="shared" si="158"/>
        <v>6286</v>
      </c>
      <c r="K287" s="38">
        <f t="shared" si="152"/>
        <v>50</v>
      </c>
      <c r="L287" s="38">
        <f t="shared" si="158"/>
        <v>6289</v>
      </c>
      <c r="M287" s="38">
        <f t="shared" si="153"/>
        <v>53</v>
      </c>
      <c r="N287" s="38">
        <f t="shared" si="154"/>
        <v>3</v>
      </c>
    </row>
    <row r="288" spans="1:14" s="6" customFormat="1" ht="19.5" x14ac:dyDescent="0.25">
      <c r="A288" s="6" t="s">
        <v>213</v>
      </c>
      <c r="B288" s="6" t="str">
        <f t="shared" si="151"/>
        <v>a</v>
      </c>
      <c r="C288" s="33" t="s">
        <v>131</v>
      </c>
      <c r="D288" s="39" t="s">
        <v>202</v>
      </c>
      <c r="E288" s="40">
        <v>3801.4829</v>
      </c>
      <c r="F288" s="40">
        <v>3580</v>
      </c>
      <c r="G288" s="40">
        <v>3514.4</v>
      </c>
      <c r="H288" s="40">
        <v>2151.2782699999998</v>
      </c>
      <c r="I288" s="40">
        <v>3513</v>
      </c>
      <c r="J288" s="40">
        <v>3513</v>
      </c>
      <c r="K288" s="40">
        <f t="shared" si="152"/>
        <v>0</v>
      </c>
      <c r="L288" s="40">
        <v>3513</v>
      </c>
      <c r="M288" s="40">
        <f t="shared" si="153"/>
        <v>0</v>
      </c>
      <c r="N288" s="40">
        <f t="shared" si="154"/>
        <v>0</v>
      </c>
    </row>
    <row r="289" spans="1:14" s="6" customFormat="1" ht="19.5" x14ac:dyDescent="0.25">
      <c r="A289" s="6" t="s">
        <v>213</v>
      </c>
      <c r="B289" s="6" t="str">
        <f t="shared" si="151"/>
        <v>a</v>
      </c>
      <c r="C289" s="33" t="s">
        <v>131</v>
      </c>
      <c r="D289" s="39" t="s">
        <v>203</v>
      </c>
      <c r="E289" s="40">
        <v>2223.3178700000003</v>
      </c>
      <c r="F289" s="40">
        <v>2600</v>
      </c>
      <c r="G289" s="40">
        <v>2380.7359999999999</v>
      </c>
      <c r="H289" s="40">
        <v>1444.4721200000001</v>
      </c>
      <c r="I289" s="40">
        <f>2600</f>
        <v>2600</v>
      </c>
      <c r="J289" s="40">
        <f>2600+50</f>
        <v>2650</v>
      </c>
      <c r="K289" s="40">
        <f t="shared" si="152"/>
        <v>50</v>
      </c>
      <c r="L289" s="40">
        <v>2653</v>
      </c>
      <c r="M289" s="40">
        <f t="shared" si="153"/>
        <v>53</v>
      </c>
      <c r="N289" s="40">
        <f t="shared" si="154"/>
        <v>3</v>
      </c>
    </row>
    <row r="290" spans="1:14" s="6" customFormat="1" ht="17.25" hidden="1" x14ac:dyDescent="0.25">
      <c r="A290" s="6" t="s">
        <v>213</v>
      </c>
      <c r="B290" s="6" t="str">
        <f t="shared" si="151"/>
        <v>b</v>
      </c>
      <c r="C290" s="11" t="s">
        <v>131</v>
      </c>
      <c r="D290" s="17" t="s">
        <v>197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f t="shared" si="152"/>
        <v>0</v>
      </c>
      <c r="L290" s="18">
        <v>0</v>
      </c>
      <c r="M290" s="18">
        <f t="shared" si="153"/>
        <v>0</v>
      </c>
      <c r="N290" s="18">
        <f t="shared" si="154"/>
        <v>0</v>
      </c>
    </row>
    <row r="291" spans="1:14" s="6" customFormat="1" ht="17.25" hidden="1" x14ac:dyDescent="0.25">
      <c r="A291" s="6" t="s">
        <v>213</v>
      </c>
      <c r="B291" s="6" t="str">
        <f t="shared" si="151"/>
        <v>b</v>
      </c>
      <c r="C291" s="11" t="s">
        <v>131</v>
      </c>
      <c r="D291" s="17" t="s">
        <v>198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f t="shared" si="152"/>
        <v>0</v>
      </c>
      <c r="L291" s="18">
        <v>0</v>
      </c>
      <c r="M291" s="18">
        <f t="shared" si="153"/>
        <v>0</v>
      </c>
      <c r="N291" s="18">
        <f t="shared" si="154"/>
        <v>0</v>
      </c>
    </row>
    <row r="292" spans="1:14" s="6" customFormat="1" ht="17.25" hidden="1" x14ac:dyDescent="0.25">
      <c r="A292" s="6" t="s">
        <v>213</v>
      </c>
      <c r="B292" s="6" t="str">
        <f t="shared" si="151"/>
        <v>b</v>
      </c>
      <c r="C292" s="11" t="s">
        <v>131</v>
      </c>
      <c r="D292" s="17" t="s">
        <v>199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f t="shared" si="152"/>
        <v>0</v>
      </c>
      <c r="L292" s="18">
        <v>0</v>
      </c>
      <c r="M292" s="18">
        <f t="shared" si="153"/>
        <v>0</v>
      </c>
      <c r="N292" s="18">
        <f t="shared" si="154"/>
        <v>0</v>
      </c>
    </row>
    <row r="293" spans="1:14" s="6" customFormat="1" ht="19.5" x14ac:dyDescent="0.25">
      <c r="A293" s="6" t="s">
        <v>213</v>
      </c>
      <c r="B293" s="6" t="str">
        <f t="shared" si="151"/>
        <v>a</v>
      </c>
      <c r="C293" s="33" t="s">
        <v>131</v>
      </c>
      <c r="D293" s="39" t="s">
        <v>205</v>
      </c>
      <c r="E293" s="40">
        <v>72.945100000000011</v>
      </c>
      <c r="F293" s="40">
        <v>50</v>
      </c>
      <c r="G293" s="40">
        <v>115.6</v>
      </c>
      <c r="H293" s="40">
        <v>97.520449999999997</v>
      </c>
      <c r="I293" s="40">
        <v>80</v>
      </c>
      <c r="J293" s="40">
        <v>80</v>
      </c>
      <c r="K293" s="40">
        <f t="shared" si="152"/>
        <v>0</v>
      </c>
      <c r="L293" s="40">
        <v>80</v>
      </c>
      <c r="M293" s="40">
        <f t="shared" si="153"/>
        <v>0</v>
      </c>
      <c r="N293" s="40">
        <f t="shared" si="154"/>
        <v>0</v>
      </c>
    </row>
    <row r="294" spans="1:14" s="6" customFormat="1" ht="19.5" x14ac:dyDescent="0.25">
      <c r="A294" s="6" t="s">
        <v>213</v>
      </c>
      <c r="B294" s="6" t="str">
        <f t="shared" si="151"/>
        <v>a</v>
      </c>
      <c r="C294" s="33" t="s">
        <v>131</v>
      </c>
      <c r="D294" s="39" t="s">
        <v>206</v>
      </c>
      <c r="E294" s="40">
        <v>90.585770000000011</v>
      </c>
      <c r="F294" s="40">
        <v>20</v>
      </c>
      <c r="G294" s="40">
        <v>18.196999999999999</v>
      </c>
      <c r="H294" s="40">
        <v>13.95909</v>
      </c>
      <c r="I294" s="40">
        <v>43</v>
      </c>
      <c r="J294" s="40">
        <v>43</v>
      </c>
      <c r="K294" s="40">
        <f t="shared" si="152"/>
        <v>0</v>
      </c>
      <c r="L294" s="40">
        <v>43</v>
      </c>
      <c r="M294" s="40">
        <f t="shared" si="153"/>
        <v>0</v>
      </c>
      <c r="N294" s="40">
        <f t="shared" si="154"/>
        <v>0</v>
      </c>
    </row>
    <row r="295" spans="1:14" s="6" customFormat="1" ht="19.5" x14ac:dyDescent="0.25">
      <c r="A295" s="6" t="s">
        <v>213</v>
      </c>
      <c r="B295" s="6" t="str">
        <f t="shared" si="151"/>
        <v>a</v>
      </c>
      <c r="C295" s="36" t="s">
        <v>131</v>
      </c>
      <c r="D295" s="37" t="s">
        <v>6</v>
      </c>
      <c r="E295" s="38">
        <v>384.52992999999998</v>
      </c>
      <c r="F295" s="38">
        <v>350</v>
      </c>
      <c r="G295" s="38">
        <v>238.63800000000001</v>
      </c>
      <c r="H295" s="38">
        <v>117.03294</v>
      </c>
      <c r="I295" s="38">
        <f>254</f>
        <v>254</v>
      </c>
      <c r="J295" s="38">
        <f>254+100-30</f>
        <v>324</v>
      </c>
      <c r="K295" s="38">
        <f t="shared" si="152"/>
        <v>70</v>
      </c>
      <c r="L295" s="38">
        <v>450</v>
      </c>
      <c r="M295" s="38">
        <f t="shared" si="153"/>
        <v>196</v>
      </c>
      <c r="N295" s="38">
        <f t="shared" si="154"/>
        <v>126</v>
      </c>
    </row>
    <row r="296" spans="1:14" s="6" customFormat="1" ht="17.25" hidden="1" x14ac:dyDescent="0.25">
      <c r="A296" s="6" t="s">
        <v>213</v>
      </c>
      <c r="B296" s="6" t="str">
        <f t="shared" si="151"/>
        <v>b</v>
      </c>
      <c r="C296" s="14" t="s">
        <v>131</v>
      </c>
      <c r="D296" s="15" t="s">
        <v>7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f t="shared" si="152"/>
        <v>0</v>
      </c>
      <c r="L296" s="16">
        <v>0</v>
      </c>
      <c r="M296" s="16">
        <f t="shared" si="153"/>
        <v>0</v>
      </c>
      <c r="N296" s="16">
        <f t="shared" si="154"/>
        <v>0</v>
      </c>
    </row>
    <row r="297" spans="1:14" s="6" customFormat="1" ht="20.25" thickBot="1" x14ac:dyDescent="0.3">
      <c r="A297" s="6" t="s">
        <v>213</v>
      </c>
      <c r="B297" s="6" t="str">
        <f t="shared" si="151"/>
        <v>a</v>
      </c>
      <c r="C297" s="41" t="s">
        <v>131</v>
      </c>
      <c r="D297" s="42" t="s">
        <v>8</v>
      </c>
      <c r="E297" s="43">
        <v>67.233000000000004</v>
      </c>
      <c r="F297" s="43">
        <v>0</v>
      </c>
      <c r="G297" s="43">
        <v>26.692</v>
      </c>
      <c r="H297" s="43">
        <v>26.689709999999998</v>
      </c>
      <c r="I297" s="43">
        <v>0</v>
      </c>
      <c r="J297" s="43">
        <v>0</v>
      </c>
      <c r="K297" s="43">
        <f t="shared" si="152"/>
        <v>0</v>
      </c>
      <c r="L297" s="43">
        <v>0</v>
      </c>
      <c r="M297" s="43">
        <f t="shared" si="153"/>
        <v>0</v>
      </c>
      <c r="N297" s="43">
        <f t="shared" si="154"/>
        <v>0</v>
      </c>
    </row>
    <row r="298" spans="1:14" s="6" customFormat="1" ht="60" customHeight="1" thickTop="1" thickBot="1" x14ac:dyDescent="0.3">
      <c r="A298" s="6" t="s">
        <v>213</v>
      </c>
      <c r="B298" s="6" t="str">
        <f t="shared" si="151"/>
        <v>a</v>
      </c>
      <c r="C298" s="30" t="s">
        <v>39</v>
      </c>
      <c r="D298" s="31" t="s">
        <v>40</v>
      </c>
      <c r="E298" s="32">
        <f t="shared" ref="E298:L298" si="159">E301+E309+E310+E311</f>
        <v>493.37126999999998</v>
      </c>
      <c r="F298" s="32">
        <f t="shared" si="159"/>
        <v>430</v>
      </c>
      <c r="G298" s="32">
        <f t="shared" si="159"/>
        <v>215.4</v>
      </c>
      <c r="H298" s="32">
        <f t="shared" si="159"/>
        <v>175.8629</v>
      </c>
      <c r="I298" s="32">
        <v>0</v>
      </c>
      <c r="J298" s="32">
        <v>0</v>
      </c>
      <c r="K298" s="32">
        <f t="shared" si="152"/>
        <v>0</v>
      </c>
      <c r="L298" s="32">
        <f t="shared" si="159"/>
        <v>0</v>
      </c>
      <c r="M298" s="32">
        <f t="shared" si="153"/>
        <v>0</v>
      </c>
      <c r="N298" s="32">
        <f t="shared" si="154"/>
        <v>0</v>
      </c>
    </row>
    <row r="299" spans="1:14" s="6" customFormat="1" ht="35.25" hidden="1" thickTop="1" x14ac:dyDescent="0.25">
      <c r="B299" s="6" t="str">
        <f t="shared" si="151"/>
        <v>b</v>
      </c>
      <c r="C299" s="11"/>
      <c r="D299" s="12" t="s">
        <v>190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f t="shared" si="152"/>
        <v>0</v>
      </c>
      <c r="L299" s="13">
        <v>0</v>
      </c>
      <c r="M299" s="13">
        <v>0</v>
      </c>
      <c r="N299" s="13">
        <f t="shared" si="154"/>
        <v>0</v>
      </c>
    </row>
    <row r="300" spans="1:14" s="6" customFormat="1" ht="18" hidden="1" thickTop="1" x14ac:dyDescent="0.25">
      <c r="B300" s="6" t="str">
        <f t="shared" si="151"/>
        <v>b</v>
      </c>
      <c r="C300" s="11"/>
      <c r="D300" s="12" t="s">
        <v>189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f t="shared" si="152"/>
        <v>0</v>
      </c>
      <c r="L300" s="13">
        <v>0</v>
      </c>
      <c r="M300" s="13">
        <v>0</v>
      </c>
      <c r="N300" s="13">
        <f t="shared" si="154"/>
        <v>0</v>
      </c>
    </row>
    <row r="301" spans="1:14" s="6" customFormat="1" ht="20.25" thickTop="1" x14ac:dyDescent="0.25">
      <c r="B301" s="6" t="str">
        <f t="shared" si="151"/>
        <v>a</v>
      </c>
      <c r="C301" s="36" t="s">
        <v>131</v>
      </c>
      <c r="D301" s="37" t="s">
        <v>4</v>
      </c>
      <c r="E301" s="38">
        <f t="shared" ref="E301:L301" si="160">E302+E303+E304+E305+E306+E307+E308</f>
        <v>487.70758000000001</v>
      </c>
      <c r="F301" s="38">
        <f t="shared" si="160"/>
        <v>430</v>
      </c>
      <c r="G301" s="38">
        <f t="shared" si="160"/>
        <v>215.4</v>
      </c>
      <c r="H301" s="38">
        <f t="shared" si="160"/>
        <v>175.8629</v>
      </c>
      <c r="I301" s="38">
        <f t="shared" si="160"/>
        <v>0</v>
      </c>
      <c r="J301" s="38">
        <f t="shared" si="160"/>
        <v>0</v>
      </c>
      <c r="K301" s="38">
        <f t="shared" si="152"/>
        <v>0</v>
      </c>
      <c r="L301" s="38">
        <f t="shared" si="160"/>
        <v>0</v>
      </c>
      <c r="M301" s="38">
        <f t="shared" si="153"/>
        <v>0</v>
      </c>
      <c r="N301" s="38">
        <f t="shared" si="154"/>
        <v>0</v>
      </c>
    </row>
    <row r="302" spans="1:14" s="6" customFormat="1" ht="19.5" x14ac:dyDescent="0.25">
      <c r="B302" s="6" t="str">
        <f t="shared" si="151"/>
        <v>a</v>
      </c>
      <c r="C302" s="33" t="s">
        <v>131</v>
      </c>
      <c r="D302" s="39" t="s">
        <v>202</v>
      </c>
      <c r="E302" s="40">
        <v>362.99662000000001</v>
      </c>
      <c r="F302" s="40">
        <v>329</v>
      </c>
      <c r="G302" s="40">
        <v>164.5</v>
      </c>
      <c r="H302" s="40">
        <v>131.99045999999998</v>
      </c>
      <c r="I302" s="40">
        <v>0</v>
      </c>
      <c r="J302" s="40">
        <v>0</v>
      </c>
      <c r="K302" s="40">
        <f t="shared" si="152"/>
        <v>0</v>
      </c>
      <c r="L302" s="40">
        <v>0</v>
      </c>
      <c r="M302" s="40">
        <f t="shared" si="153"/>
        <v>0</v>
      </c>
      <c r="N302" s="40">
        <f t="shared" si="154"/>
        <v>0</v>
      </c>
    </row>
    <row r="303" spans="1:14" s="6" customFormat="1" ht="19.5" x14ac:dyDescent="0.25">
      <c r="B303" s="6" t="str">
        <f t="shared" si="151"/>
        <v>a</v>
      </c>
      <c r="C303" s="33" t="s">
        <v>131</v>
      </c>
      <c r="D303" s="39" t="s">
        <v>203</v>
      </c>
      <c r="E303" s="40">
        <v>124.46583</v>
      </c>
      <c r="F303" s="40">
        <v>101</v>
      </c>
      <c r="G303" s="40">
        <v>50.9</v>
      </c>
      <c r="H303" s="40">
        <v>43.872440000000005</v>
      </c>
      <c r="I303" s="40">
        <v>0</v>
      </c>
      <c r="J303" s="40">
        <v>0</v>
      </c>
      <c r="K303" s="40">
        <f t="shared" si="152"/>
        <v>0</v>
      </c>
      <c r="L303" s="40">
        <v>0</v>
      </c>
      <c r="M303" s="40">
        <f t="shared" si="153"/>
        <v>0</v>
      </c>
      <c r="N303" s="40">
        <f t="shared" si="154"/>
        <v>0</v>
      </c>
    </row>
    <row r="304" spans="1:14" s="6" customFormat="1" ht="17.25" hidden="1" x14ac:dyDescent="0.25">
      <c r="B304" s="6" t="str">
        <f t="shared" si="151"/>
        <v>b</v>
      </c>
      <c r="C304" s="11" t="s">
        <v>131</v>
      </c>
      <c r="D304" s="17" t="s">
        <v>197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f t="shared" si="152"/>
        <v>0</v>
      </c>
      <c r="L304" s="18">
        <v>0</v>
      </c>
      <c r="M304" s="18">
        <f t="shared" si="153"/>
        <v>0</v>
      </c>
      <c r="N304" s="18">
        <f t="shared" si="154"/>
        <v>0</v>
      </c>
    </row>
    <row r="305" spans="1:14" s="6" customFormat="1" ht="17.25" hidden="1" x14ac:dyDescent="0.25">
      <c r="B305" s="6" t="str">
        <f t="shared" si="151"/>
        <v>b</v>
      </c>
      <c r="C305" s="11" t="s">
        <v>131</v>
      </c>
      <c r="D305" s="17" t="s">
        <v>198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f t="shared" si="152"/>
        <v>0</v>
      </c>
      <c r="L305" s="18">
        <v>0</v>
      </c>
      <c r="M305" s="18">
        <f t="shared" si="153"/>
        <v>0</v>
      </c>
      <c r="N305" s="18">
        <f t="shared" si="154"/>
        <v>0</v>
      </c>
    </row>
    <row r="306" spans="1:14" s="6" customFormat="1" ht="17.25" hidden="1" x14ac:dyDescent="0.25">
      <c r="B306" s="6" t="str">
        <f t="shared" si="151"/>
        <v>b</v>
      </c>
      <c r="C306" s="11" t="s">
        <v>131</v>
      </c>
      <c r="D306" s="17" t="s">
        <v>199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f t="shared" si="152"/>
        <v>0</v>
      </c>
      <c r="L306" s="18">
        <v>0</v>
      </c>
      <c r="M306" s="18">
        <f t="shared" si="153"/>
        <v>0</v>
      </c>
      <c r="N306" s="18">
        <f t="shared" si="154"/>
        <v>0</v>
      </c>
    </row>
    <row r="307" spans="1:14" s="6" customFormat="1" ht="17.25" hidden="1" x14ac:dyDescent="0.25">
      <c r="B307" s="6" t="str">
        <f t="shared" si="151"/>
        <v>b</v>
      </c>
      <c r="C307" s="11" t="s">
        <v>131</v>
      </c>
      <c r="D307" s="17" t="s">
        <v>200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f t="shared" si="152"/>
        <v>0</v>
      </c>
      <c r="L307" s="18">
        <v>0</v>
      </c>
      <c r="M307" s="18">
        <f t="shared" si="153"/>
        <v>0</v>
      </c>
      <c r="N307" s="18">
        <f t="shared" si="154"/>
        <v>0</v>
      </c>
    </row>
    <row r="308" spans="1:14" s="6" customFormat="1" ht="19.5" x14ac:dyDescent="0.25">
      <c r="B308" s="6" t="str">
        <f t="shared" si="151"/>
        <v>a</v>
      </c>
      <c r="C308" s="33" t="s">
        <v>131</v>
      </c>
      <c r="D308" s="39" t="s">
        <v>206</v>
      </c>
      <c r="E308" s="40">
        <v>0.24512999999999999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f t="shared" si="152"/>
        <v>0</v>
      </c>
      <c r="L308" s="40">
        <v>0</v>
      </c>
      <c r="M308" s="40">
        <f t="shared" si="153"/>
        <v>0</v>
      </c>
      <c r="N308" s="40">
        <f t="shared" si="154"/>
        <v>0</v>
      </c>
    </row>
    <row r="309" spans="1:14" s="6" customFormat="1" ht="19.5" x14ac:dyDescent="0.25">
      <c r="B309" s="6" t="str">
        <f t="shared" si="151"/>
        <v>a</v>
      </c>
      <c r="C309" s="36" t="s">
        <v>131</v>
      </c>
      <c r="D309" s="37" t="s">
        <v>6</v>
      </c>
      <c r="E309" s="38">
        <v>4.45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f t="shared" si="152"/>
        <v>0</v>
      </c>
      <c r="L309" s="38">
        <v>0</v>
      </c>
      <c r="M309" s="38">
        <f t="shared" si="153"/>
        <v>0</v>
      </c>
      <c r="N309" s="38">
        <f t="shared" si="154"/>
        <v>0</v>
      </c>
    </row>
    <row r="310" spans="1:14" s="6" customFormat="1" ht="17.25" hidden="1" x14ac:dyDescent="0.25">
      <c r="B310" s="6" t="str">
        <f t="shared" si="151"/>
        <v>b</v>
      </c>
      <c r="C310" s="14" t="s">
        <v>131</v>
      </c>
      <c r="D310" s="15" t="s">
        <v>7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f t="shared" si="152"/>
        <v>0</v>
      </c>
      <c r="L310" s="16">
        <v>0</v>
      </c>
      <c r="M310" s="16">
        <f t="shared" si="153"/>
        <v>0</v>
      </c>
      <c r="N310" s="16">
        <f t="shared" si="154"/>
        <v>0</v>
      </c>
    </row>
    <row r="311" spans="1:14" s="6" customFormat="1" ht="20.25" thickBot="1" x14ac:dyDescent="0.3">
      <c r="B311" s="6" t="str">
        <f t="shared" si="151"/>
        <v>a</v>
      </c>
      <c r="C311" s="41" t="s">
        <v>131</v>
      </c>
      <c r="D311" s="42" t="s">
        <v>8</v>
      </c>
      <c r="E311" s="43">
        <v>1.2136900000000002</v>
      </c>
      <c r="F311" s="43">
        <v>0</v>
      </c>
      <c r="G311" s="43">
        <v>0</v>
      </c>
      <c r="H311" s="43">
        <v>0</v>
      </c>
      <c r="I311" s="43">
        <v>0</v>
      </c>
      <c r="J311" s="43">
        <v>0</v>
      </c>
      <c r="K311" s="43">
        <f t="shared" si="152"/>
        <v>0</v>
      </c>
      <c r="L311" s="43">
        <v>0</v>
      </c>
      <c r="M311" s="43">
        <f t="shared" si="153"/>
        <v>0</v>
      </c>
      <c r="N311" s="43">
        <f t="shared" si="154"/>
        <v>0</v>
      </c>
    </row>
    <row r="312" spans="1:14" s="6" customFormat="1" ht="78.75" customHeight="1" thickTop="1" thickBot="1" x14ac:dyDescent="0.3">
      <c r="A312" s="6" t="s">
        <v>213</v>
      </c>
      <c r="B312" s="6" t="str">
        <f t="shared" si="151"/>
        <v>a</v>
      </c>
      <c r="C312" s="30" t="s">
        <v>41</v>
      </c>
      <c r="D312" s="31" t="s">
        <v>142</v>
      </c>
      <c r="E312" s="32">
        <f t="shared" ref="E312:L312" si="161">E315+E323+E324+E325</f>
        <v>273.07225</v>
      </c>
      <c r="F312" s="32">
        <f t="shared" si="161"/>
        <v>300</v>
      </c>
      <c r="G312" s="32">
        <f t="shared" si="161"/>
        <v>31.200000000000003</v>
      </c>
      <c r="H312" s="32">
        <f t="shared" si="161"/>
        <v>31.116010000000003</v>
      </c>
      <c r="I312" s="32">
        <v>0</v>
      </c>
      <c r="J312" s="32">
        <v>0</v>
      </c>
      <c r="K312" s="32">
        <f t="shared" si="152"/>
        <v>0</v>
      </c>
      <c r="L312" s="32">
        <f t="shared" si="161"/>
        <v>0</v>
      </c>
      <c r="M312" s="32">
        <f t="shared" si="153"/>
        <v>0</v>
      </c>
      <c r="N312" s="32">
        <f t="shared" si="154"/>
        <v>0</v>
      </c>
    </row>
    <row r="313" spans="1:14" s="6" customFormat="1" ht="35.25" hidden="1" thickTop="1" x14ac:dyDescent="0.25">
      <c r="B313" s="6" t="str">
        <f t="shared" si="151"/>
        <v>b</v>
      </c>
      <c r="C313" s="11"/>
      <c r="D313" s="12" t="s">
        <v>190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f t="shared" si="152"/>
        <v>0</v>
      </c>
      <c r="L313" s="13">
        <v>0</v>
      </c>
      <c r="M313" s="13">
        <v>0</v>
      </c>
      <c r="N313" s="13">
        <f t="shared" si="154"/>
        <v>0</v>
      </c>
    </row>
    <row r="314" spans="1:14" s="6" customFormat="1" ht="18" hidden="1" thickTop="1" x14ac:dyDescent="0.25">
      <c r="B314" s="6" t="str">
        <f t="shared" si="151"/>
        <v>b</v>
      </c>
      <c r="C314" s="11"/>
      <c r="D314" s="12" t="s">
        <v>189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f t="shared" si="152"/>
        <v>0</v>
      </c>
      <c r="L314" s="13">
        <v>0</v>
      </c>
      <c r="M314" s="13">
        <v>0</v>
      </c>
      <c r="N314" s="13">
        <f t="shared" si="154"/>
        <v>0</v>
      </c>
    </row>
    <row r="315" spans="1:14" s="6" customFormat="1" ht="20.25" thickTop="1" x14ac:dyDescent="0.25">
      <c r="B315" s="6" t="str">
        <f t="shared" si="151"/>
        <v>a</v>
      </c>
      <c r="C315" s="36" t="s">
        <v>131</v>
      </c>
      <c r="D315" s="37" t="s">
        <v>4</v>
      </c>
      <c r="E315" s="38">
        <f t="shared" ref="E315:L315" si="162">E316+E317+E318+E319+E320+E321+E322</f>
        <v>273.07225</v>
      </c>
      <c r="F315" s="38">
        <f t="shared" si="162"/>
        <v>300</v>
      </c>
      <c r="G315" s="38">
        <f t="shared" si="162"/>
        <v>31.200000000000003</v>
      </c>
      <c r="H315" s="38">
        <f t="shared" si="162"/>
        <v>31.116010000000003</v>
      </c>
      <c r="I315" s="38">
        <f t="shared" si="162"/>
        <v>0</v>
      </c>
      <c r="J315" s="38">
        <f t="shared" si="162"/>
        <v>0</v>
      </c>
      <c r="K315" s="38">
        <f t="shared" si="152"/>
        <v>0</v>
      </c>
      <c r="L315" s="38">
        <f t="shared" si="162"/>
        <v>0</v>
      </c>
      <c r="M315" s="38">
        <f t="shared" si="153"/>
        <v>0</v>
      </c>
      <c r="N315" s="38">
        <f t="shared" si="154"/>
        <v>0</v>
      </c>
    </row>
    <row r="316" spans="1:14" s="6" customFormat="1" ht="19.5" x14ac:dyDescent="0.25">
      <c r="B316" s="6" t="str">
        <f t="shared" si="151"/>
        <v>a</v>
      </c>
      <c r="C316" s="33" t="s">
        <v>131</v>
      </c>
      <c r="D316" s="39" t="s">
        <v>202</v>
      </c>
      <c r="E316" s="40">
        <v>180.61089999999999</v>
      </c>
      <c r="F316" s="40">
        <v>185</v>
      </c>
      <c r="G316" s="40">
        <v>19.920000000000002</v>
      </c>
      <c r="H316" s="40">
        <v>19.911110000000001</v>
      </c>
      <c r="I316" s="40">
        <v>0</v>
      </c>
      <c r="J316" s="40">
        <v>0</v>
      </c>
      <c r="K316" s="40">
        <f t="shared" si="152"/>
        <v>0</v>
      </c>
      <c r="L316" s="40">
        <v>0</v>
      </c>
      <c r="M316" s="40">
        <f t="shared" si="153"/>
        <v>0</v>
      </c>
      <c r="N316" s="40">
        <f t="shared" si="154"/>
        <v>0</v>
      </c>
    </row>
    <row r="317" spans="1:14" s="6" customFormat="1" ht="19.5" x14ac:dyDescent="0.25">
      <c r="B317" s="6" t="str">
        <f t="shared" si="151"/>
        <v>a</v>
      </c>
      <c r="C317" s="33" t="s">
        <v>131</v>
      </c>
      <c r="D317" s="39" t="s">
        <v>203</v>
      </c>
      <c r="E317" s="40">
        <v>90.131350000000012</v>
      </c>
      <c r="F317" s="40">
        <v>115</v>
      </c>
      <c r="G317" s="40">
        <v>11.28</v>
      </c>
      <c r="H317" s="40">
        <v>11.2049</v>
      </c>
      <c r="I317" s="40">
        <v>0</v>
      </c>
      <c r="J317" s="40">
        <v>0</v>
      </c>
      <c r="K317" s="40">
        <f t="shared" si="152"/>
        <v>0</v>
      </c>
      <c r="L317" s="40">
        <v>0</v>
      </c>
      <c r="M317" s="40">
        <f t="shared" si="153"/>
        <v>0</v>
      </c>
      <c r="N317" s="40">
        <f t="shared" si="154"/>
        <v>0</v>
      </c>
    </row>
    <row r="318" spans="1:14" s="6" customFormat="1" ht="17.25" hidden="1" x14ac:dyDescent="0.25">
      <c r="B318" s="6" t="str">
        <f t="shared" si="151"/>
        <v>b</v>
      </c>
      <c r="C318" s="11" t="s">
        <v>131</v>
      </c>
      <c r="D318" s="17" t="s">
        <v>197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f t="shared" si="152"/>
        <v>0</v>
      </c>
      <c r="L318" s="18">
        <v>0</v>
      </c>
      <c r="M318" s="18">
        <f t="shared" si="153"/>
        <v>0</v>
      </c>
      <c r="N318" s="18">
        <f t="shared" si="154"/>
        <v>0</v>
      </c>
    </row>
    <row r="319" spans="1:14" s="6" customFormat="1" ht="17.25" hidden="1" x14ac:dyDescent="0.25">
      <c r="B319" s="6" t="str">
        <f t="shared" si="151"/>
        <v>b</v>
      </c>
      <c r="C319" s="11" t="s">
        <v>131</v>
      </c>
      <c r="D319" s="17" t="s">
        <v>198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f t="shared" si="152"/>
        <v>0</v>
      </c>
      <c r="L319" s="18">
        <v>0</v>
      </c>
      <c r="M319" s="18">
        <f t="shared" si="153"/>
        <v>0</v>
      </c>
      <c r="N319" s="18">
        <f t="shared" si="154"/>
        <v>0</v>
      </c>
    </row>
    <row r="320" spans="1:14" s="6" customFormat="1" ht="17.25" hidden="1" x14ac:dyDescent="0.25">
      <c r="B320" s="6" t="str">
        <f t="shared" si="151"/>
        <v>b</v>
      </c>
      <c r="C320" s="11" t="s">
        <v>131</v>
      </c>
      <c r="D320" s="17" t="s">
        <v>199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f t="shared" si="152"/>
        <v>0</v>
      </c>
      <c r="L320" s="18">
        <v>0</v>
      </c>
      <c r="M320" s="18">
        <f t="shared" si="153"/>
        <v>0</v>
      </c>
      <c r="N320" s="18">
        <f t="shared" si="154"/>
        <v>0</v>
      </c>
    </row>
    <row r="321" spans="1:14" s="6" customFormat="1" ht="17.25" hidden="1" x14ac:dyDescent="0.25">
      <c r="B321" s="6" t="str">
        <f t="shared" si="151"/>
        <v>b</v>
      </c>
      <c r="C321" s="11" t="s">
        <v>131</v>
      </c>
      <c r="D321" s="17" t="s">
        <v>200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f t="shared" si="152"/>
        <v>0</v>
      </c>
      <c r="L321" s="18">
        <v>0</v>
      </c>
      <c r="M321" s="18">
        <f t="shared" si="153"/>
        <v>0</v>
      </c>
      <c r="N321" s="18">
        <f t="shared" si="154"/>
        <v>0</v>
      </c>
    </row>
    <row r="322" spans="1:14" s="6" customFormat="1" ht="20.25" thickBot="1" x14ac:dyDescent="0.3">
      <c r="B322" s="6" t="str">
        <f t="shared" si="151"/>
        <v>a</v>
      </c>
      <c r="C322" s="33" t="s">
        <v>131</v>
      </c>
      <c r="D322" s="39" t="s">
        <v>206</v>
      </c>
      <c r="E322" s="40">
        <v>2.33</v>
      </c>
      <c r="F322" s="40">
        <v>0</v>
      </c>
      <c r="G322" s="40">
        <v>0</v>
      </c>
      <c r="H322" s="40">
        <v>0</v>
      </c>
      <c r="I322" s="40">
        <v>0</v>
      </c>
      <c r="J322" s="40">
        <v>0</v>
      </c>
      <c r="K322" s="40">
        <f t="shared" si="152"/>
        <v>0</v>
      </c>
      <c r="L322" s="40">
        <v>0</v>
      </c>
      <c r="M322" s="40">
        <f t="shared" si="153"/>
        <v>0</v>
      </c>
      <c r="N322" s="40">
        <f t="shared" si="154"/>
        <v>0</v>
      </c>
    </row>
    <row r="323" spans="1:14" s="6" customFormat="1" ht="18" hidden="1" thickBot="1" x14ac:dyDescent="0.3">
      <c r="B323" s="6" t="str">
        <f t="shared" si="151"/>
        <v>b</v>
      </c>
      <c r="C323" s="14" t="s">
        <v>131</v>
      </c>
      <c r="D323" s="15" t="s">
        <v>6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f t="shared" si="152"/>
        <v>0</v>
      </c>
      <c r="L323" s="16">
        <v>0</v>
      </c>
      <c r="M323" s="16">
        <f t="shared" si="153"/>
        <v>0</v>
      </c>
      <c r="N323" s="16">
        <f t="shared" si="154"/>
        <v>0</v>
      </c>
    </row>
    <row r="324" spans="1:14" s="6" customFormat="1" ht="18" hidden="1" thickBot="1" x14ac:dyDescent="0.3">
      <c r="B324" s="6" t="str">
        <f t="shared" si="151"/>
        <v>b</v>
      </c>
      <c r="C324" s="14" t="s">
        <v>131</v>
      </c>
      <c r="D324" s="15" t="s">
        <v>7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f t="shared" si="152"/>
        <v>0</v>
      </c>
      <c r="L324" s="16">
        <v>0</v>
      </c>
      <c r="M324" s="16">
        <f t="shared" si="153"/>
        <v>0</v>
      </c>
      <c r="N324" s="16">
        <f t="shared" si="154"/>
        <v>0</v>
      </c>
    </row>
    <row r="325" spans="1:14" s="6" customFormat="1" ht="18" hidden="1" thickBot="1" x14ac:dyDescent="0.3">
      <c r="B325" s="6" t="str">
        <f t="shared" ref="B325:B388" si="163">IF(OR(E325&lt;&gt;0,F325&lt;&gt;0,G325&lt;&gt;0,H325&lt;&gt;0,I325&lt;&gt;0,L325&lt;&gt;0,M325&lt;&gt;0),"a","b")</f>
        <v>b</v>
      </c>
      <c r="C325" s="19" t="s">
        <v>131</v>
      </c>
      <c r="D325" s="20" t="s">
        <v>8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f t="shared" ref="K325:K388" si="164">J325-I325</f>
        <v>0</v>
      </c>
      <c r="L325" s="21">
        <v>0</v>
      </c>
      <c r="M325" s="21">
        <f t="shared" ref="M325:M381" si="165">L325-I325</f>
        <v>0</v>
      </c>
      <c r="N325" s="21">
        <f t="shared" ref="N325:N388" si="166">L325-J325</f>
        <v>0</v>
      </c>
    </row>
    <row r="326" spans="1:14" s="6" customFormat="1" ht="45" customHeight="1" thickTop="1" thickBot="1" x14ac:dyDescent="0.3">
      <c r="A326" s="6" t="s">
        <v>213</v>
      </c>
      <c r="B326" s="6" t="str">
        <f t="shared" si="163"/>
        <v>a</v>
      </c>
      <c r="C326" s="30" t="s">
        <v>129</v>
      </c>
      <c r="D326" s="31" t="s">
        <v>143</v>
      </c>
      <c r="E326" s="32">
        <f t="shared" ref="E326:L326" si="167">E329+E337+E338+E339</f>
        <v>396.21807000000001</v>
      </c>
      <c r="F326" s="32">
        <f t="shared" si="167"/>
        <v>1750</v>
      </c>
      <c r="G326" s="32">
        <f t="shared" si="167"/>
        <v>1420.34</v>
      </c>
      <c r="H326" s="32">
        <f t="shared" si="167"/>
        <v>657.66291999999999</v>
      </c>
      <c r="I326" s="32">
        <f t="shared" si="167"/>
        <v>2339</v>
      </c>
      <c r="J326" s="32">
        <f t="shared" si="167"/>
        <v>2469</v>
      </c>
      <c r="K326" s="32">
        <f t="shared" si="164"/>
        <v>130</v>
      </c>
      <c r="L326" s="32">
        <f t="shared" si="167"/>
        <v>2712</v>
      </c>
      <c r="M326" s="32">
        <f t="shared" si="165"/>
        <v>373</v>
      </c>
      <c r="N326" s="32">
        <f t="shared" si="166"/>
        <v>243</v>
      </c>
    </row>
    <row r="327" spans="1:14" s="6" customFormat="1" ht="39.75" thickTop="1" x14ac:dyDescent="0.25">
      <c r="A327" s="6" t="s">
        <v>213</v>
      </c>
      <c r="B327" s="6" t="str">
        <f t="shared" si="163"/>
        <v>a</v>
      </c>
      <c r="C327" s="33"/>
      <c r="D327" s="34" t="s">
        <v>190</v>
      </c>
      <c r="E327" s="35">
        <v>97</v>
      </c>
      <c r="F327" s="35">
        <v>97</v>
      </c>
      <c r="G327" s="35">
        <v>97</v>
      </c>
      <c r="H327" s="35">
        <v>97</v>
      </c>
      <c r="I327" s="35">
        <v>97</v>
      </c>
      <c r="J327" s="35">
        <v>97</v>
      </c>
      <c r="K327" s="35">
        <f t="shared" si="164"/>
        <v>0</v>
      </c>
      <c r="L327" s="35">
        <v>97</v>
      </c>
      <c r="M327" s="35">
        <f t="shared" si="165"/>
        <v>0</v>
      </c>
      <c r="N327" s="35">
        <f t="shared" si="166"/>
        <v>0</v>
      </c>
    </row>
    <row r="328" spans="1:14" s="6" customFormat="1" ht="19.5" x14ac:dyDescent="0.25">
      <c r="A328" s="6" t="s">
        <v>213</v>
      </c>
      <c r="B328" s="6" t="str">
        <f t="shared" si="163"/>
        <v>a</v>
      </c>
      <c r="C328" s="33"/>
      <c r="D328" s="34" t="s">
        <v>189</v>
      </c>
      <c r="E328" s="35">
        <v>0</v>
      </c>
      <c r="F328" s="35">
        <v>0</v>
      </c>
      <c r="G328" s="35">
        <v>0</v>
      </c>
      <c r="H328" s="35">
        <v>0</v>
      </c>
      <c r="I328" s="35">
        <v>106</v>
      </c>
      <c r="J328" s="35">
        <v>106</v>
      </c>
      <c r="K328" s="35">
        <f t="shared" si="164"/>
        <v>0</v>
      </c>
      <c r="L328" s="35">
        <v>106</v>
      </c>
      <c r="M328" s="35">
        <f t="shared" si="165"/>
        <v>0</v>
      </c>
      <c r="N328" s="35">
        <f t="shared" si="166"/>
        <v>0</v>
      </c>
    </row>
    <row r="329" spans="1:14" s="6" customFormat="1" ht="19.5" x14ac:dyDescent="0.25">
      <c r="A329" s="6" t="s">
        <v>213</v>
      </c>
      <c r="B329" s="6" t="str">
        <f t="shared" si="163"/>
        <v>a</v>
      </c>
      <c r="C329" s="36" t="s">
        <v>131</v>
      </c>
      <c r="D329" s="37" t="s">
        <v>4</v>
      </c>
      <c r="E329" s="38">
        <f t="shared" ref="E329:L329" si="168">E330+E331+E332+E333+E334+E335+E336</f>
        <v>394.65807000000001</v>
      </c>
      <c r="F329" s="38">
        <f t="shared" si="168"/>
        <v>1750</v>
      </c>
      <c r="G329" s="38">
        <f t="shared" si="168"/>
        <v>1419.742</v>
      </c>
      <c r="H329" s="38">
        <f t="shared" si="168"/>
        <v>657.06492000000003</v>
      </c>
      <c r="I329" s="38">
        <f t="shared" si="168"/>
        <v>2319</v>
      </c>
      <c r="J329" s="38">
        <f t="shared" si="168"/>
        <v>2449</v>
      </c>
      <c r="K329" s="38">
        <f t="shared" si="164"/>
        <v>130</v>
      </c>
      <c r="L329" s="38">
        <f t="shared" si="168"/>
        <v>2687</v>
      </c>
      <c r="M329" s="38">
        <f t="shared" si="165"/>
        <v>368</v>
      </c>
      <c r="N329" s="38">
        <f t="shared" si="166"/>
        <v>238</v>
      </c>
    </row>
    <row r="330" spans="1:14" s="6" customFormat="1" ht="19.5" x14ac:dyDescent="0.25">
      <c r="A330" s="6" t="s">
        <v>213</v>
      </c>
      <c r="B330" s="6" t="str">
        <f t="shared" si="163"/>
        <v>a</v>
      </c>
      <c r="C330" s="33" t="s">
        <v>131</v>
      </c>
      <c r="D330" s="39" t="s">
        <v>202</v>
      </c>
      <c r="E330" s="40">
        <v>384.08262000000002</v>
      </c>
      <c r="F330" s="40">
        <v>1248</v>
      </c>
      <c r="G330" s="40">
        <v>1127.5</v>
      </c>
      <c r="H330" s="40">
        <v>617.13091000000009</v>
      </c>
      <c r="I330" s="40">
        <v>1248</v>
      </c>
      <c r="J330" s="40">
        <v>1248</v>
      </c>
      <c r="K330" s="40">
        <f t="shared" si="164"/>
        <v>0</v>
      </c>
      <c r="L330" s="40">
        <v>1248</v>
      </c>
      <c r="M330" s="40">
        <f t="shared" si="165"/>
        <v>0</v>
      </c>
      <c r="N330" s="40">
        <f t="shared" si="166"/>
        <v>0</v>
      </c>
    </row>
    <row r="331" spans="1:14" s="6" customFormat="1" ht="19.5" x14ac:dyDescent="0.25">
      <c r="A331" s="6" t="s">
        <v>213</v>
      </c>
      <c r="B331" s="6" t="str">
        <f t="shared" si="163"/>
        <v>a</v>
      </c>
      <c r="C331" s="33" t="s">
        <v>131</v>
      </c>
      <c r="D331" s="39" t="s">
        <v>203</v>
      </c>
      <c r="E331" s="40">
        <v>10.57545</v>
      </c>
      <c r="F331" s="40">
        <v>497</v>
      </c>
      <c r="G331" s="40">
        <v>288.40199999999999</v>
      </c>
      <c r="H331" s="40">
        <v>37.914739999999995</v>
      </c>
      <c r="I331" s="40">
        <f>1055</f>
        <v>1055</v>
      </c>
      <c r="J331" s="40">
        <f>1055+130</f>
        <v>1185</v>
      </c>
      <c r="K331" s="40">
        <f t="shared" si="164"/>
        <v>130</v>
      </c>
      <c r="L331" s="40">
        <v>1415</v>
      </c>
      <c r="M331" s="40">
        <f t="shared" si="165"/>
        <v>360</v>
      </c>
      <c r="N331" s="40">
        <f t="shared" si="166"/>
        <v>230</v>
      </c>
    </row>
    <row r="332" spans="1:14" s="6" customFormat="1" ht="17.25" hidden="1" x14ac:dyDescent="0.25">
      <c r="A332" s="6" t="s">
        <v>213</v>
      </c>
      <c r="B332" s="6" t="str">
        <f t="shared" si="163"/>
        <v>b</v>
      </c>
      <c r="C332" s="11" t="s">
        <v>131</v>
      </c>
      <c r="D332" s="17" t="s">
        <v>197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f t="shared" si="164"/>
        <v>0</v>
      </c>
      <c r="L332" s="18">
        <v>0</v>
      </c>
      <c r="M332" s="18">
        <f t="shared" si="165"/>
        <v>0</v>
      </c>
      <c r="N332" s="18">
        <f t="shared" si="166"/>
        <v>0</v>
      </c>
    </row>
    <row r="333" spans="1:14" s="6" customFormat="1" ht="17.25" hidden="1" x14ac:dyDescent="0.25">
      <c r="A333" s="6" t="s">
        <v>213</v>
      </c>
      <c r="B333" s="6" t="str">
        <f t="shared" si="163"/>
        <v>b</v>
      </c>
      <c r="C333" s="11" t="s">
        <v>131</v>
      </c>
      <c r="D333" s="17" t="s">
        <v>198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f t="shared" si="164"/>
        <v>0</v>
      </c>
      <c r="L333" s="18">
        <v>0</v>
      </c>
      <c r="M333" s="18">
        <f t="shared" si="165"/>
        <v>0</v>
      </c>
      <c r="N333" s="18">
        <f t="shared" si="166"/>
        <v>0</v>
      </c>
    </row>
    <row r="334" spans="1:14" s="6" customFormat="1" ht="17.25" hidden="1" x14ac:dyDescent="0.25">
      <c r="A334" s="6" t="s">
        <v>213</v>
      </c>
      <c r="B334" s="6" t="str">
        <f t="shared" si="163"/>
        <v>b</v>
      </c>
      <c r="C334" s="11" t="s">
        <v>131</v>
      </c>
      <c r="D334" s="17" t="s">
        <v>199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f t="shared" si="164"/>
        <v>0</v>
      </c>
      <c r="L334" s="18">
        <v>0</v>
      </c>
      <c r="M334" s="18">
        <f t="shared" si="165"/>
        <v>0</v>
      </c>
      <c r="N334" s="18">
        <f t="shared" si="166"/>
        <v>0</v>
      </c>
    </row>
    <row r="335" spans="1:14" s="6" customFormat="1" ht="19.5" x14ac:dyDescent="0.25">
      <c r="A335" s="6" t="s">
        <v>213</v>
      </c>
      <c r="B335" s="6" t="str">
        <f t="shared" si="163"/>
        <v>a</v>
      </c>
      <c r="C335" s="33" t="s">
        <v>131</v>
      </c>
      <c r="D335" s="39" t="s">
        <v>205</v>
      </c>
      <c r="E335" s="40">
        <v>0</v>
      </c>
      <c r="F335" s="40">
        <v>0</v>
      </c>
      <c r="G335" s="40">
        <v>0.5</v>
      </c>
      <c r="H335" s="40">
        <v>0.46667000000000003</v>
      </c>
      <c r="I335" s="40">
        <v>10</v>
      </c>
      <c r="J335" s="40">
        <v>10</v>
      </c>
      <c r="K335" s="40">
        <f t="shared" si="164"/>
        <v>0</v>
      </c>
      <c r="L335" s="40">
        <v>10</v>
      </c>
      <c r="M335" s="40">
        <f t="shared" si="165"/>
        <v>0</v>
      </c>
      <c r="N335" s="40">
        <f t="shared" si="166"/>
        <v>0</v>
      </c>
    </row>
    <row r="336" spans="1:14" s="6" customFormat="1" ht="19.5" x14ac:dyDescent="0.25">
      <c r="A336" s="6" t="s">
        <v>213</v>
      </c>
      <c r="B336" s="6" t="str">
        <f t="shared" si="163"/>
        <v>a</v>
      </c>
      <c r="C336" s="33" t="s">
        <v>131</v>
      </c>
      <c r="D336" s="39" t="s">
        <v>206</v>
      </c>
      <c r="E336" s="40">
        <v>0</v>
      </c>
      <c r="F336" s="40">
        <v>5</v>
      </c>
      <c r="G336" s="40">
        <v>3.34</v>
      </c>
      <c r="H336" s="40">
        <v>1.5526</v>
      </c>
      <c r="I336" s="40">
        <v>6</v>
      </c>
      <c r="J336" s="40">
        <v>6</v>
      </c>
      <c r="K336" s="40">
        <f t="shared" si="164"/>
        <v>0</v>
      </c>
      <c r="L336" s="40">
        <v>14</v>
      </c>
      <c r="M336" s="40">
        <f t="shared" si="165"/>
        <v>8</v>
      </c>
      <c r="N336" s="40">
        <f t="shared" si="166"/>
        <v>8</v>
      </c>
    </row>
    <row r="337" spans="1:14" s="6" customFormat="1" ht="19.5" x14ac:dyDescent="0.25">
      <c r="A337" s="6" t="s">
        <v>213</v>
      </c>
      <c r="B337" s="6" t="str">
        <f t="shared" si="163"/>
        <v>a</v>
      </c>
      <c r="C337" s="36" t="s">
        <v>131</v>
      </c>
      <c r="D337" s="37" t="s">
        <v>6</v>
      </c>
      <c r="E337" s="38">
        <v>1.56</v>
      </c>
      <c r="F337" s="38">
        <v>0</v>
      </c>
      <c r="G337" s="38">
        <v>0</v>
      </c>
      <c r="H337" s="38">
        <v>0</v>
      </c>
      <c r="I337" s="38">
        <v>20</v>
      </c>
      <c r="J337" s="38">
        <v>20</v>
      </c>
      <c r="K337" s="38">
        <f t="shared" si="164"/>
        <v>0</v>
      </c>
      <c r="L337" s="38">
        <v>25</v>
      </c>
      <c r="M337" s="38">
        <f t="shared" si="165"/>
        <v>5</v>
      </c>
      <c r="N337" s="38">
        <f t="shared" si="166"/>
        <v>5</v>
      </c>
    </row>
    <row r="338" spans="1:14" s="6" customFormat="1" ht="17.25" hidden="1" x14ac:dyDescent="0.25">
      <c r="A338" s="6" t="s">
        <v>213</v>
      </c>
      <c r="B338" s="6" t="str">
        <f t="shared" si="163"/>
        <v>b</v>
      </c>
      <c r="C338" s="14" t="s">
        <v>131</v>
      </c>
      <c r="D338" s="15" t="s">
        <v>7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f t="shared" si="164"/>
        <v>0</v>
      </c>
      <c r="L338" s="16">
        <v>0</v>
      </c>
      <c r="M338" s="16">
        <f t="shared" si="165"/>
        <v>0</v>
      </c>
      <c r="N338" s="16">
        <f t="shared" si="166"/>
        <v>0</v>
      </c>
    </row>
    <row r="339" spans="1:14" s="6" customFormat="1" ht="20.25" thickBot="1" x14ac:dyDescent="0.3">
      <c r="A339" s="6" t="s">
        <v>213</v>
      </c>
      <c r="B339" s="6" t="str">
        <f t="shared" si="163"/>
        <v>a</v>
      </c>
      <c r="C339" s="41" t="s">
        <v>131</v>
      </c>
      <c r="D339" s="42" t="s">
        <v>8</v>
      </c>
      <c r="E339" s="43">
        <v>0</v>
      </c>
      <c r="F339" s="43">
        <v>0</v>
      </c>
      <c r="G339" s="43">
        <v>0.59799999999999998</v>
      </c>
      <c r="H339" s="43">
        <v>0.59799999999999998</v>
      </c>
      <c r="I339" s="43">
        <v>0</v>
      </c>
      <c r="J339" s="43">
        <v>0</v>
      </c>
      <c r="K339" s="43">
        <f t="shared" si="164"/>
        <v>0</v>
      </c>
      <c r="L339" s="43">
        <v>0</v>
      </c>
      <c r="M339" s="43">
        <f t="shared" si="165"/>
        <v>0</v>
      </c>
      <c r="N339" s="43">
        <f t="shared" si="166"/>
        <v>0</v>
      </c>
    </row>
    <row r="340" spans="1:14" s="6" customFormat="1" ht="55.5" customHeight="1" thickTop="1" thickBot="1" x14ac:dyDescent="0.3">
      <c r="A340" s="6" t="s">
        <v>213</v>
      </c>
      <c r="B340" s="6" t="str">
        <f t="shared" si="163"/>
        <v>a</v>
      </c>
      <c r="C340" s="63" t="s">
        <v>42</v>
      </c>
      <c r="D340" s="64" t="s">
        <v>215</v>
      </c>
      <c r="E340" s="61">
        <f t="shared" ref="E340:I340" si="169">E354+E368+E382</f>
        <v>1971490.5832999998</v>
      </c>
      <c r="F340" s="61">
        <f t="shared" si="169"/>
        <v>2041000</v>
      </c>
      <c r="G340" s="61">
        <f t="shared" si="169"/>
        <v>2041000</v>
      </c>
      <c r="H340" s="61">
        <f t="shared" si="169"/>
        <v>1325636.1679800001</v>
      </c>
      <c r="I340" s="61">
        <f t="shared" si="169"/>
        <v>1921621</v>
      </c>
      <c r="J340" s="61">
        <f t="shared" ref="J340" si="170">J354+J368+J382</f>
        <v>2089744</v>
      </c>
      <c r="K340" s="61">
        <f t="shared" si="164"/>
        <v>168123</v>
      </c>
      <c r="L340" s="61">
        <f t="shared" ref="L340" si="171">L354+L368+L382</f>
        <v>2237141</v>
      </c>
      <c r="M340" s="61">
        <f t="shared" si="165"/>
        <v>315520</v>
      </c>
      <c r="N340" s="61">
        <f t="shared" si="166"/>
        <v>147397</v>
      </c>
    </row>
    <row r="341" spans="1:14" s="6" customFormat="1" ht="35.25" hidden="1" thickTop="1" x14ac:dyDescent="0.25">
      <c r="B341" s="6" t="str">
        <f t="shared" si="163"/>
        <v>b</v>
      </c>
      <c r="C341" s="11"/>
      <c r="D341" s="12" t="s">
        <v>190</v>
      </c>
      <c r="E341" s="13">
        <f t="shared" ref="E341:I341" si="172">E355+E369+E383</f>
        <v>0</v>
      </c>
      <c r="F341" s="13">
        <f t="shared" si="172"/>
        <v>0</v>
      </c>
      <c r="G341" s="13">
        <f t="shared" si="172"/>
        <v>0</v>
      </c>
      <c r="H341" s="13">
        <f t="shared" si="172"/>
        <v>0</v>
      </c>
      <c r="I341" s="13">
        <f t="shared" si="172"/>
        <v>0</v>
      </c>
      <c r="J341" s="13">
        <f t="shared" ref="J341" si="173">J355+J369+J383</f>
        <v>0</v>
      </c>
      <c r="K341" s="13">
        <f t="shared" si="164"/>
        <v>0</v>
      </c>
      <c r="L341" s="13">
        <f t="shared" ref="L341" si="174">L355+L369+L383</f>
        <v>0</v>
      </c>
      <c r="M341" s="13">
        <f t="shared" si="165"/>
        <v>0</v>
      </c>
      <c r="N341" s="13">
        <f t="shared" si="166"/>
        <v>0</v>
      </c>
    </row>
    <row r="342" spans="1:14" s="6" customFormat="1" ht="20.25" thickTop="1" x14ac:dyDescent="0.25">
      <c r="B342" s="6" t="str">
        <f t="shared" si="163"/>
        <v>a</v>
      </c>
      <c r="C342" s="33"/>
      <c r="D342" s="34" t="s">
        <v>189</v>
      </c>
      <c r="E342" s="35">
        <f t="shared" ref="E342:I342" si="175">E356+E370+E384</f>
        <v>484</v>
      </c>
      <c r="F342" s="35">
        <f t="shared" si="175"/>
        <v>484</v>
      </c>
      <c r="G342" s="35">
        <f t="shared" si="175"/>
        <v>484</v>
      </c>
      <c r="H342" s="35">
        <f t="shared" si="175"/>
        <v>484</v>
      </c>
      <c r="I342" s="35">
        <f t="shared" si="175"/>
        <v>484</v>
      </c>
      <c r="J342" s="35">
        <f t="shared" ref="J342" si="176">J356+J370+J384</f>
        <v>484</v>
      </c>
      <c r="K342" s="35">
        <f t="shared" si="164"/>
        <v>0</v>
      </c>
      <c r="L342" s="35">
        <f t="shared" ref="L342" si="177">L356+L370+L384</f>
        <v>484</v>
      </c>
      <c r="M342" s="35">
        <f t="shared" si="165"/>
        <v>0</v>
      </c>
      <c r="N342" s="35">
        <f t="shared" si="166"/>
        <v>0</v>
      </c>
    </row>
    <row r="343" spans="1:14" s="6" customFormat="1" ht="19.5" x14ac:dyDescent="0.25">
      <c r="B343" s="6" t="str">
        <f t="shared" si="163"/>
        <v>a</v>
      </c>
      <c r="C343" s="36" t="s">
        <v>131</v>
      </c>
      <c r="D343" s="37" t="s">
        <v>4</v>
      </c>
      <c r="E343" s="38">
        <f t="shared" ref="E343:I343" si="178">E357+E371+E385</f>
        <v>1971462.3222999999</v>
      </c>
      <c r="F343" s="38">
        <f t="shared" si="178"/>
        <v>2041000</v>
      </c>
      <c r="G343" s="38">
        <f t="shared" si="178"/>
        <v>2040994.308</v>
      </c>
      <c r="H343" s="38">
        <f t="shared" si="178"/>
        <v>1325630.47676</v>
      </c>
      <c r="I343" s="38">
        <f t="shared" si="178"/>
        <v>1921621</v>
      </c>
      <c r="J343" s="38">
        <f t="shared" ref="J343" si="179">J357+J371+J385</f>
        <v>2089744</v>
      </c>
      <c r="K343" s="38">
        <f t="shared" si="164"/>
        <v>168123</v>
      </c>
      <c r="L343" s="38">
        <f t="shared" ref="L343" si="180">L357+L371+L385</f>
        <v>2237141</v>
      </c>
      <c r="M343" s="38">
        <f t="shared" si="165"/>
        <v>315520</v>
      </c>
      <c r="N343" s="38">
        <f t="shared" si="166"/>
        <v>147397</v>
      </c>
    </row>
    <row r="344" spans="1:14" s="6" customFormat="1" ht="17.25" hidden="1" x14ac:dyDescent="0.25">
      <c r="B344" s="6" t="str">
        <f t="shared" si="163"/>
        <v>b</v>
      </c>
      <c r="C344" s="11" t="s">
        <v>131</v>
      </c>
      <c r="D344" s="17" t="s">
        <v>195</v>
      </c>
      <c r="E344" s="18">
        <f t="shared" ref="E344:I344" si="181">E358+E372+E386</f>
        <v>0</v>
      </c>
      <c r="F344" s="18">
        <f t="shared" si="181"/>
        <v>0</v>
      </c>
      <c r="G344" s="18">
        <f t="shared" si="181"/>
        <v>0</v>
      </c>
      <c r="H344" s="18">
        <f t="shared" si="181"/>
        <v>0</v>
      </c>
      <c r="I344" s="18">
        <f t="shared" si="181"/>
        <v>0</v>
      </c>
      <c r="J344" s="18">
        <f t="shared" ref="J344" si="182">J358+J372+J386</f>
        <v>0</v>
      </c>
      <c r="K344" s="18">
        <f t="shared" si="164"/>
        <v>0</v>
      </c>
      <c r="L344" s="18">
        <f t="shared" ref="L344" si="183">L358+L372+L386</f>
        <v>0</v>
      </c>
      <c r="M344" s="18">
        <f t="shared" si="165"/>
        <v>0</v>
      </c>
      <c r="N344" s="18">
        <f t="shared" si="166"/>
        <v>0</v>
      </c>
    </row>
    <row r="345" spans="1:14" s="6" customFormat="1" ht="19.5" x14ac:dyDescent="0.25">
      <c r="B345" s="6" t="str">
        <f t="shared" si="163"/>
        <v>a</v>
      </c>
      <c r="C345" s="33" t="s">
        <v>131</v>
      </c>
      <c r="D345" s="39" t="s">
        <v>203</v>
      </c>
      <c r="E345" s="40">
        <f t="shared" ref="E345:I345" si="184">E359+E373+E387</f>
        <v>2813.9374500000004</v>
      </c>
      <c r="F345" s="40">
        <f t="shared" si="184"/>
        <v>6200</v>
      </c>
      <c r="G345" s="40">
        <f t="shared" si="184"/>
        <v>5363.1</v>
      </c>
      <c r="H345" s="40">
        <f t="shared" si="184"/>
        <v>2037.32485</v>
      </c>
      <c r="I345" s="40">
        <f t="shared" si="184"/>
        <v>5000</v>
      </c>
      <c r="J345" s="40">
        <f t="shared" ref="J345" si="185">J359+J373+J387</f>
        <v>4960</v>
      </c>
      <c r="K345" s="40">
        <f t="shared" si="164"/>
        <v>-40</v>
      </c>
      <c r="L345" s="40">
        <f t="shared" ref="L345" si="186">L359+L373+L387</f>
        <v>5000</v>
      </c>
      <c r="M345" s="40">
        <f t="shared" si="165"/>
        <v>0</v>
      </c>
      <c r="N345" s="40">
        <f t="shared" si="166"/>
        <v>40</v>
      </c>
    </row>
    <row r="346" spans="1:14" s="6" customFormat="1" ht="17.25" hidden="1" x14ac:dyDescent="0.25">
      <c r="B346" s="6" t="str">
        <f t="shared" si="163"/>
        <v>b</v>
      </c>
      <c r="C346" s="11" t="s">
        <v>131</v>
      </c>
      <c r="D346" s="17" t="s">
        <v>197</v>
      </c>
      <c r="E346" s="18">
        <f t="shared" ref="E346:I346" si="187">E360+E374+E388</f>
        <v>0</v>
      </c>
      <c r="F346" s="18">
        <f t="shared" si="187"/>
        <v>0</v>
      </c>
      <c r="G346" s="18">
        <f t="shared" si="187"/>
        <v>0</v>
      </c>
      <c r="H346" s="18">
        <f t="shared" si="187"/>
        <v>0</v>
      </c>
      <c r="I346" s="18">
        <f t="shared" si="187"/>
        <v>0</v>
      </c>
      <c r="J346" s="18">
        <f t="shared" ref="J346" si="188">J360+J374+J388</f>
        <v>0</v>
      </c>
      <c r="K346" s="18">
        <f t="shared" si="164"/>
        <v>0</v>
      </c>
      <c r="L346" s="18">
        <f t="shared" ref="L346" si="189">L360+L374+L388</f>
        <v>0</v>
      </c>
      <c r="M346" s="18">
        <f t="shared" si="165"/>
        <v>0</v>
      </c>
      <c r="N346" s="18">
        <f t="shared" si="166"/>
        <v>0</v>
      </c>
    </row>
    <row r="347" spans="1:14" s="6" customFormat="1" ht="17.25" hidden="1" x14ac:dyDescent="0.25">
      <c r="B347" s="6" t="str">
        <f t="shared" si="163"/>
        <v>b</v>
      </c>
      <c r="C347" s="11" t="s">
        <v>131</v>
      </c>
      <c r="D347" s="17" t="s">
        <v>198</v>
      </c>
      <c r="E347" s="18">
        <f t="shared" ref="E347:I347" si="190">E361+E375+E389</f>
        <v>0</v>
      </c>
      <c r="F347" s="18">
        <f t="shared" si="190"/>
        <v>0</v>
      </c>
      <c r="G347" s="18">
        <f t="shared" si="190"/>
        <v>0</v>
      </c>
      <c r="H347" s="18">
        <f t="shared" si="190"/>
        <v>0</v>
      </c>
      <c r="I347" s="18">
        <f t="shared" si="190"/>
        <v>0</v>
      </c>
      <c r="J347" s="18">
        <f t="shared" ref="J347" si="191">J361+J375+J389</f>
        <v>0</v>
      </c>
      <c r="K347" s="18">
        <f t="shared" si="164"/>
        <v>0</v>
      </c>
      <c r="L347" s="18">
        <f t="shared" ref="L347" si="192">L361+L375+L389</f>
        <v>0</v>
      </c>
      <c r="M347" s="18">
        <f t="shared" si="165"/>
        <v>0</v>
      </c>
      <c r="N347" s="18">
        <f t="shared" si="166"/>
        <v>0</v>
      </c>
    </row>
    <row r="348" spans="1:14" s="6" customFormat="1" ht="17.25" hidden="1" x14ac:dyDescent="0.25">
      <c r="B348" s="6" t="str">
        <f t="shared" si="163"/>
        <v>b</v>
      </c>
      <c r="C348" s="11" t="s">
        <v>131</v>
      </c>
      <c r="D348" s="17" t="s">
        <v>199</v>
      </c>
      <c r="E348" s="18">
        <f t="shared" ref="E348:I348" si="193">E362+E376+E390</f>
        <v>0</v>
      </c>
      <c r="F348" s="18">
        <f t="shared" si="193"/>
        <v>0</v>
      </c>
      <c r="G348" s="18">
        <f t="shared" si="193"/>
        <v>0</v>
      </c>
      <c r="H348" s="18">
        <f t="shared" si="193"/>
        <v>0</v>
      </c>
      <c r="I348" s="18">
        <f t="shared" si="193"/>
        <v>0</v>
      </c>
      <c r="J348" s="18">
        <f t="shared" ref="J348" si="194">J362+J376+J390</f>
        <v>0</v>
      </c>
      <c r="K348" s="18">
        <f t="shared" si="164"/>
        <v>0</v>
      </c>
      <c r="L348" s="18">
        <f t="shared" ref="L348" si="195">L362+L376+L390</f>
        <v>0</v>
      </c>
      <c r="M348" s="18">
        <f t="shared" si="165"/>
        <v>0</v>
      </c>
      <c r="N348" s="18">
        <f t="shared" si="166"/>
        <v>0</v>
      </c>
    </row>
    <row r="349" spans="1:14" s="6" customFormat="1" ht="19.5" x14ac:dyDescent="0.25">
      <c r="B349" s="6" t="str">
        <f t="shared" si="163"/>
        <v>a</v>
      </c>
      <c r="C349" s="33" t="s">
        <v>131</v>
      </c>
      <c r="D349" s="39" t="s">
        <v>205</v>
      </c>
      <c r="E349" s="40">
        <f t="shared" ref="E349:I349" si="196">E363+E377+E391</f>
        <v>1966989.8618900001</v>
      </c>
      <c r="F349" s="40">
        <f t="shared" si="196"/>
        <v>2033800</v>
      </c>
      <c r="G349" s="40">
        <f t="shared" si="196"/>
        <v>2034969.2779999999</v>
      </c>
      <c r="H349" s="40">
        <f t="shared" si="196"/>
        <v>1323437.5056</v>
      </c>
      <c r="I349" s="40">
        <f t="shared" si="196"/>
        <v>1916621</v>
      </c>
      <c r="J349" s="40">
        <f t="shared" ref="J349" si="197">J363+J377+J391</f>
        <v>2084784</v>
      </c>
      <c r="K349" s="40">
        <f t="shared" si="164"/>
        <v>168163</v>
      </c>
      <c r="L349" s="40">
        <f t="shared" ref="L349" si="198">L363+L377+L391</f>
        <v>2232141</v>
      </c>
      <c r="M349" s="40">
        <f t="shared" si="165"/>
        <v>315520</v>
      </c>
      <c r="N349" s="40">
        <f t="shared" si="166"/>
        <v>147357</v>
      </c>
    </row>
    <row r="350" spans="1:14" s="6" customFormat="1" ht="19.5" x14ac:dyDescent="0.25">
      <c r="B350" s="6" t="str">
        <f t="shared" si="163"/>
        <v>a</v>
      </c>
      <c r="C350" s="33" t="s">
        <v>131</v>
      </c>
      <c r="D350" s="39" t="s">
        <v>206</v>
      </c>
      <c r="E350" s="40">
        <f t="shared" ref="E350:I350" si="199">E364+E378+E392</f>
        <v>1658.52296</v>
      </c>
      <c r="F350" s="40">
        <f t="shared" si="199"/>
        <v>1000</v>
      </c>
      <c r="G350" s="40">
        <f t="shared" si="199"/>
        <v>661.93</v>
      </c>
      <c r="H350" s="40">
        <f t="shared" si="199"/>
        <v>155.64631</v>
      </c>
      <c r="I350" s="40">
        <f t="shared" si="199"/>
        <v>0</v>
      </c>
      <c r="J350" s="40">
        <f t="shared" ref="J350" si="200">J364+J378+J392</f>
        <v>0</v>
      </c>
      <c r="K350" s="40">
        <f t="shared" si="164"/>
        <v>0</v>
      </c>
      <c r="L350" s="40">
        <f t="shared" ref="L350" si="201">L364+L378+L392</f>
        <v>0</v>
      </c>
      <c r="M350" s="40">
        <f t="shared" si="165"/>
        <v>0</v>
      </c>
      <c r="N350" s="40">
        <f t="shared" si="166"/>
        <v>0</v>
      </c>
    </row>
    <row r="351" spans="1:14" s="6" customFormat="1" ht="17.25" hidden="1" x14ac:dyDescent="0.25">
      <c r="B351" s="6" t="str">
        <f t="shared" si="163"/>
        <v>b</v>
      </c>
      <c r="C351" s="14" t="s">
        <v>131</v>
      </c>
      <c r="D351" s="15" t="s">
        <v>6</v>
      </c>
      <c r="E351" s="16">
        <f t="shared" ref="E351:I351" si="202">E365+E379+E393</f>
        <v>0</v>
      </c>
      <c r="F351" s="16">
        <f t="shared" si="202"/>
        <v>0</v>
      </c>
      <c r="G351" s="16">
        <f t="shared" si="202"/>
        <v>0</v>
      </c>
      <c r="H351" s="16">
        <f t="shared" si="202"/>
        <v>0</v>
      </c>
      <c r="I351" s="16">
        <f t="shared" si="202"/>
        <v>0</v>
      </c>
      <c r="J351" s="16">
        <f t="shared" ref="J351" si="203">J365+J379+J393</f>
        <v>0</v>
      </c>
      <c r="K351" s="16">
        <f t="shared" si="164"/>
        <v>0</v>
      </c>
      <c r="L351" s="16">
        <f t="shared" ref="L351" si="204">L365+L379+L393</f>
        <v>0</v>
      </c>
      <c r="M351" s="16">
        <f t="shared" si="165"/>
        <v>0</v>
      </c>
      <c r="N351" s="16">
        <f t="shared" si="166"/>
        <v>0</v>
      </c>
    </row>
    <row r="352" spans="1:14" s="6" customFormat="1" ht="17.25" hidden="1" x14ac:dyDescent="0.25">
      <c r="B352" s="6" t="str">
        <f t="shared" si="163"/>
        <v>b</v>
      </c>
      <c r="C352" s="14" t="s">
        <v>131</v>
      </c>
      <c r="D352" s="15" t="s">
        <v>7</v>
      </c>
      <c r="E352" s="16">
        <f t="shared" ref="E352:I352" si="205">E366+E380+E394</f>
        <v>0</v>
      </c>
      <c r="F352" s="16">
        <f t="shared" si="205"/>
        <v>0</v>
      </c>
      <c r="G352" s="16">
        <f t="shared" si="205"/>
        <v>0</v>
      </c>
      <c r="H352" s="16">
        <f t="shared" si="205"/>
        <v>0</v>
      </c>
      <c r="I352" s="16">
        <f t="shared" si="205"/>
        <v>0</v>
      </c>
      <c r="J352" s="16">
        <f t="shared" ref="J352" si="206">J366+J380+J394</f>
        <v>0</v>
      </c>
      <c r="K352" s="16">
        <f t="shared" si="164"/>
        <v>0</v>
      </c>
      <c r="L352" s="16">
        <f t="shared" ref="L352" si="207">L366+L380+L394</f>
        <v>0</v>
      </c>
      <c r="M352" s="16">
        <f t="shared" si="165"/>
        <v>0</v>
      </c>
      <c r="N352" s="16">
        <f t="shared" si="166"/>
        <v>0</v>
      </c>
    </row>
    <row r="353" spans="1:14" s="6" customFormat="1" ht="20.25" thickBot="1" x14ac:dyDescent="0.3">
      <c r="B353" s="6" t="str">
        <f t="shared" si="163"/>
        <v>a</v>
      </c>
      <c r="C353" s="41" t="s">
        <v>131</v>
      </c>
      <c r="D353" s="42" t="s">
        <v>8</v>
      </c>
      <c r="E353" s="43">
        <f t="shared" ref="E353:I353" si="208">E367+E381+E395</f>
        <v>28.260999999999999</v>
      </c>
      <c r="F353" s="43">
        <f t="shared" si="208"/>
        <v>0</v>
      </c>
      <c r="G353" s="43">
        <f t="shared" si="208"/>
        <v>5.6920000000000002</v>
      </c>
      <c r="H353" s="43">
        <f t="shared" si="208"/>
        <v>5.6912200000000004</v>
      </c>
      <c r="I353" s="43">
        <f t="shared" si="208"/>
        <v>0</v>
      </c>
      <c r="J353" s="43">
        <f t="shared" ref="J353" si="209">J367+J381+J395</f>
        <v>0</v>
      </c>
      <c r="K353" s="43">
        <f t="shared" si="164"/>
        <v>0</v>
      </c>
      <c r="L353" s="43">
        <f t="shared" ref="L353" si="210">L367+L381+L395</f>
        <v>0</v>
      </c>
      <c r="M353" s="43">
        <f t="shared" si="165"/>
        <v>0</v>
      </c>
      <c r="N353" s="43">
        <f t="shared" si="166"/>
        <v>0</v>
      </c>
    </row>
    <row r="354" spans="1:14" s="6" customFormat="1" ht="46.5" customHeight="1" thickTop="1" thickBot="1" x14ac:dyDescent="0.3">
      <c r="A354" s="6" t="s">
        <v>213</v>
      </c>
      <c r="B354" s="6" t="str">
        <f>IF(OR(E354&lt;&gt;0,F354&lt;&gt;0,G354&lt;&gt;0,H354&lt;&gt;0,I354&lt;&gt;0,L354&lt;&gt;0,M354&lt;&gt;0),"a","b")</f>
        <v>a</v>
      </c>
      <c r="C354" s="63" t="s">
        <v>43</v>
      </c>
      <c r="D354" s="64" t="s">
        <v>216</v>
      </c>
      <c r="E354" s="32">
        <f t="shared" ref="E354:L354" si="211">E357+E365+E366+E367</f>
        <v>1334853.5582699999</v>
      </c>
      <c r="F354" s="32">
        <f t="shared" si="211"/>
        <v>1390000</v>
      </c>
      <c r="G354" s="32">
        <f t="shared" si="211"/>
        <v>1390000</v>
      </c>
      <c r="H354" s="32">
        <f t="shared" si="211"/>
        <v>910178.08317999996</v>
      </c>
      <c r="I354" s="32">
        <f t="shared" ref="I354:J354" si="212">I357+I365+I366+I367</f>
        <v>1201798</v>
      </c>
      <c r="J354" s="32">
        <f t="shared" si="212"/>
        <v>1385321</v>
      </c>
      <c r="K354" s="32">
        <f t="shared" si="164"/>
        <v>183523</v>
      </c>
      <c r="L354" s="32">
        <f t="shared" si="211"/>
        <v>1513418</v>
      </c>
      <c r="M354" s="32">
        <f t="shared" si="165"/>
        <v>311620</v>
      </c>
      <c r="N354" s="32">
        <f t="shared" si="166"/>
        <v>128097</v>
      </c>
    </row>
    <row r="355" spans="1:14" s="6" customFormat="1" ht="35.25" hidden="1" thickTop="1" x14ac:dyDescent="0.25">
      <c r="B355" s="6" t="str">
        <f t="shared" si="163"/>
        <v>b</v>
      </c>
      <c r="C355" s="11"/>
      <c r="D355" s="12" t="s">
        <v>190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f t="shared" si="164"/>
        <v>0</v>
      </c>
      <c r="L355" s="13">
        <v>0</v>
      </c>
      <c r="M355" s="13">
        <v>0</v>
      </c>
      <c r="N355" s="13">
        <f t="shared" si="166"/>
        <v>0</v>
      </c>
    </row>
    <row r="356" spans="1:14" s="6" customFormat="1" ht="18" hidden="1" thickTop="1" x14ac:dyDescent="0.25">
      <c r="B356" s="6" t="str">
        <f t="shared" si="163"/>
        <v>b</v>
      </c>
      <c r="C356" s="11"/>
      <c r="D356" s="12" t="s">
        <v>189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f t="shared" si="164"/>
        <v>0</v>
      </c>
      <c r="L356" s="13">
        <v>0</v>
      </c>
      <c r="M356" s="13">
        <v>0</v>
      </c>
      <c r="N356" s="13">
        <f t="shared" si="166"/>
        <v>0</v>
      </c>
    </row>
    <row r="357" spans="1:14" s="6" customFormat="1" ht="20.25" thickTop="1" x14ac:dyDescent="0.25">
      <c r="B357" s="6" t="str">
        <f t="shared" si="163"/>
        <v>a</v>
      </c>
      <c r="C357" s="36" t="s">
        <v>131</v>
      </c>
      <c r="D357" s="37" t="s">
        <v>4</v>
      </c>
      <c r="E357" s="38">
        <f t="shared" ref="E357:L357" si="213">E358+E359+E360+E361+E362+E363+E364</f>
        <v>1334825.4172699999</v>
      </c>
      <c r="F357" s="38">
        <f t="shared" si="213"/>
        <v>1390000</v>
      </c>
      <c r="G357" s="38">
        <f t="shared" si="213"/>
        <v>1389994.943</v>
      </c>
      <c r="H357" s="38">
        <f t="shared" si="213"/>
        <v>910173.02695999993</v>
      </c>
      <c r="I357" s="38">
        <f t="shared" ref="I357:J357" si="214">I358+I359+I360+I361+I362+I363+I364</f>
        <v>1201798</v>
      </c>
      <c r="J357" s="38">
        <f t="shared" si="214"/>
        <v>1385321</v>
      </c>
      <c r="K357" s="38">
        <f t="shared" si="164"/>
        <v>183523</v>
      </c>
      <c r="L357" s="38">
        <f t="shared" si="213"/>
        <v>1513418</v>
      </c>
      <c r="M357" s="38">
        <f t="shared" si="165"/>
        <v>311620</v>
      </c>
      <c r="N357" s="38">
        <f t="shared" si="166"/>
        <v>128097</v>
      </c>
    </row>
    <row r="358" spans="1:14" s="6" customFormat="1" ht="17.25" hidden="1" x14ac:dyDescent="0.25">
      <c r="B358" s="6" t="str">
        <f t="shared" si="163"/>
        <v>b</v>
      </c>
      <c r="C358" s="11" t="s">
        <v>131</v>
      </c>
      <c r="D358" s="17" t="s">
        <v>195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f t="shared" si="164"/>
        <v>0</v>
      </c>
      <c r="L358" s="18">
        <v>0</v>
      </c>
      <c r="M358" s="18">
        <f t="shared" si="165"/>
        <v>0</v>
      </c>
      <c r="N358" s="18">
        <f t="shared" si="166"/>
        <v>0</v>
      </c>
    </row>
    <row r="359" spans="1:14" s="6" customFormat="1" ht="17.25" hidden="1" x14ac:dyDescent="0.25">
      <c r="B359" s="6" t="str">
        <f t="shared" si="163"/>
        <v>b</v>
      </c>
      <c r="C359" s="11" t="s">
        <v>131</v>
      </c>
      <c r="D359" s="17" t="s">
        <v>196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f t="shared" si="164"/>
        <v>0</v>
      </c>
      <c r="L359" s="18">
        <v>0</v>
      </c>
      <c r="M359" s="18">
        <f t="shared" si="165"/>
        <v>0</v>
      </c>
      <c r="N359" s="18">
        <f t="shared" si="166"/>
        <v>0</v>
      </c>
    </row>
    <row r="360" spans="1:14" s="6" customFormat="1" ht="17.25" hidden="1" x14ac:dyDescent="0.25">
      <c r="B360" s="6" t="str">
        <f t="shared" si="163"/>
        <v>b</v>
      </c>
      <c r="C360" s="11" t="s">
        <v>131</v>
      </c>
      <c r="D360" s="17" t="s">
        <v>197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f t="shared" si="164"/>
        <v>0</v>
      </c>
      <c r="L360" s="18">
        <v>0</v>
      </c>
      <c r="M360" s="18">
        <f t="shared" si="165"/>
        <v>0</v>
      </c>
      <c r="N360" s="18">
        <f t="shared" si="166"/>
        <v>0</v>
      </c>
    </row>
    <row r="361" spans="1:14" s="6" customFormat="1" ht="17.25" hidden="1" x14ac:dyDescent="0.25">
      <c r="B361" s="6" t="str">
        <f t="shared" si="163"/>
        <v>b</v>
      </c>
      <c r="C361" s="11" t="s">
        <v>131</v>
      </c>
      <c r="D361" s="17" t="s">
        <v>198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f t="shared" si="164"/>
        <v>0</v>
      </c>
      <c r="L361" s="18">
        <v>0</v>
      </c>
      <c r="M361" s="18">
        <f t="shared" si="165"/>
        <v>0</v>
      </c>
      <c r="N361" s="18">
        <f t="shared" si="166"/>
        <v>0</v>
      </c>
    </row>
    <row r="362" spans="1:14" s="6" customFormat="1" ht="17.25" hidden="1" x14ac:dyDescent="0.25">
      <c r="B362" s="6" t="str">
        <f t="shared" si="163"/>
        <v>b</v>
      </c>
      <c r="C362" s="11" t="s">
        <v>131</v>
      </c>
      <c r="D362" s="17" t="s">
        <v>199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f t="shared" si="164"/>
        <v>0</v>
      </c>
      <c r="L362" s="18">
        <v>0</v>
      </c>
      <c r="M362" s="18">
        <f t="shared" si="165"/>
        <v>0</v>
      </c>
      <c r="N362" s="18">
        <f t="shared" si="166"/>
        <v>0</v>
      </c>
    </row>
    <row r="363" spans="1:14" s="6" customFormat="1" ht="19.5" x14ac:dyDescent="0.25">
      <c r="B363" s="6" t="str">
        <f t="shared" si="163"/>
        <v>a</v>
      </c>
      <c r="C363" s="33" t="s">
        <v>131</v>
      </c>
      <c r="D363" s="39" t="s">
        <v>205</v>
      </c>
      <c r="E363" s="40">
        <v>1334787.4670499999</v>
      </c>
      <c r="F363" s="40">
        <v>1390000</v>
      </c>
      <c r="G363" s="40">
        <v>1389969.9029999999</v>
      </c>
      <c r="H363" s="40">
        <v>910148.68784999999</v>
      </c>
      <c r="I363" s="40">
        <f>1201798</f>
        <v>1201798</v>
      </c>
      <c r="J363" s="40">
        <f>1201798+183133+390</f>
        <v>1385321</v>
      </c>
      <c r="K363" s="40">
        <f t="shared" si="164"/>
        <v>183523</v>
      </c>
      <c r="L363" s="40">
        <f>1532618-19200</f>
        <v>1513418</v>
      </c>
      <c r="M363" s="40">
        <f t="shared" si="165"/>
        <v>311620</v>
      </c>
      <c r="N363" s="40">
        <f t="shared" si="166"/>
        <v>128097</v>
      </c>
    </row>
    <row r="364" spans="1:14" s="6" customFormat="1" ht="19.5" x14ac:dyDescent="0.25">
      <c r="B364" s="6" t="str">
        <f t="shared" si="163"/>
        <v>a</v>
      </c>
      <c r="C364" s="33" t="s">
        <v>131</v>
      </c>
      <c r="D364" s="39" t="s">
        <v>206</v>
      </c>
      <c r="E364" s="40">
        <v>37.950220000000002</v>
      </c>
      <c r="F364" s="40">
        <v>0</v>
      </c>
      <c r="G364" s="40">
        <v>25.04</v>
      </c>
      <c r="H364" s="40">
        <v>24.339110000000002</v>
      </c>
      <c r="I364" s="40">
        <v>0</v>
      </c>
      <c r="J364" s="40">
        <v>0</v>
      </c>
      <c r="K364" s="40">
        <f t="shared" si="164"/>
        <v>0</v>
      </c>
      <c r="L364" s="40">
        <v>0</v>
      </c>
      <c r="M364" s="40">
        <f t="shared" si="165"/>
        <v>0</v>
      </c>
      <c r="N364" s="40">
        <f t="shared" si="166"/>
        <v>0</v>
      </c>
    </row>
    <row r="365" spans="1:14" s="6" customFormat="1" ht="17.25" hidden="1" x14ac:dyDescent="0.25">
      <c r="B365" s="6" t="str">
        <f t="shared" si="163"/>
        <v>b</v>
      </c>
      <c r="C365" s="14" t="s">
        <v>131</v>
      </c>
      <c r="D365" s="15" t="s">
        <v>6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f t="shared" si="164"/>
        <v>0</v>
      </c>
      <c r="L365" s="16">
        <v>0</v>
      </c>
      <c r="M365" s="16">
        <f t="shared" si="165"/>
        <v>0</v>
      </c>
      <c r="N365" s="16">
        <f t="shared" si="166"/>
        <v>0</v>
      </c>
    </row>
    <row r="366" spans="1:14" s="6" customFormat="1" ht="17.25" hidden="1" x14ac:dyDescent="0.25">
      <c r="B366" s="6" t="str">
        <f t="shared" si="163"/>
        <v>b</v>
      </c>
      <c r="C366" s="14" t="s">
        <v>131</v>
      </c>
      <c r="D366" s="15" t="s">
        <v>7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f t="shared" si="164"/>
        <v>0</v>
      </c>
      <c r="L366" s="16">
        <v>0</v>
      </c>
      <c r="M366" s="16">
        <f t="shared" si="165"/>
        <v>0</v>
      </c>
      <c r="N366" s="16">
        <f t="shared" si="166"/>
        <v>0</v>
      </c>
    </row>
    <row r="367" spans="1:14" s="6" customFormat="1" ht="15.75" customHeight="1" thickBot="1" x14ac:dyDescent="0.3">
      <c r="B367" s="6" t="str">
        <f t="shared" si="163"/>
        <v>a</v>
      </c>
      <c r="C367" s="41" t="s">
        <v>131</v>
      </c>
      <c r="D367" s="42" t="s">
        <v>8</v>
      </c>
      <c r="E367" s="43">
        <v>28.140999999999998</v>
      </c>
      <c r="F367" s="43">
        <v>0</v>
      </c>
      <c r="G367" s="43">
        <v>5.0570000000000004</v>
      </c>
      <c r="H367" s="43">
        <v>5.0562200000000006</v>
      </c>
      <c r="I367" s="43">
        <v>0</v>
      </c>
      <c r="J367" s="43">
        <v>0</v>
      </c>
      <c r="K367" s="43">
        <f t="shared" si="164"/>
        <v>0</v>
      </c>
      <c r="L367" s="43">
        <v>0</v>
      </c>
      <c r="M367" s="43">
        <f t="shared" si="165"/>
        <v>0</v>
      </c>
      <c r="N367" s="43">
        <f t="shared" si="166"/>
        <v>0</v>
      </c>
    </row>
    <row r="368" spans="1:14" s="6" customFormat="1" ht="57.75" customHeight="1" thickTop="1" thickBot="1" x14ac:dyDescent="0.3">
      <c r="A368" s="6" t="s">
        <v>213</v>
      </c>
      <c r="B368" s="6" t="str">
        <f t="shared" si="163"/>
        <v>a</v>
      </c>
      <c r="C368" s="63" t="s">
        <v>44</v>
      </c>
      <c r="D368" s="64" t="s">
        <v>217</v>
      </c>
      <c r="E368" s="32">
        <f>E371+E379+E380+E381</f>
        <v>617479.11332000012</v>
      </c>
      <c r="F368" s="32">
        <f t="shared" ref="F368:L368" si="215">F371+F379+F380+F381</f>
        <v>631000</v>
      </c>
      <c r="G368" s="32">
        <f t="shared" si="215"/>
        <v>631000</v>
      </c>
      <c r="H368" s="32">
        <f t="shared" si="215"/>
        <v>403303.76740000007</v>
      </c>
      <c r="I368" s="32">
        <f t="shared" si="215"/>
        <v>687523</v>
      </c>
      <c r="J368" s="32">
        <f t="shared" si="215"/>
        <v>679423</v>
      </c>
      <c r="K368" s="32">
        <f t="shared" si="164"/>
        <v>-8100</v>
      </c>
      <c r="L368" s="32">
        <f t="shared" si="215"/>
        <v>691423</v>
      </c>
      <c r="M368" s="32">
        <f t="shared" si="165"/>
        <v>3900</v>
      </c>
      <c r="N368" s="32">
        <f t="shared" si="166"/>
        <v>12000</v>
      </c>
    </row>
    <row r="369" spans="1:14" s="6" customFormat="1" ht="35.25" hidden="1" thickTop="1" x14ac:dyDescent="0.25">
      <c r="B369" s="6" t="str">
        <f t="shared" si="163"/>
        <v>b</v>
      </c>
      <c r="C369" s="11"/>
      <c r="D369" s="12" t="s">
        <v>190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f t="shared" si="164"/>
        <v>0</v>
      </c>
      <c r="L369" s="13">
        <v>0</v>
      </c>
      <c r="M369" s="13">
        <f t="shared" si="165"/>
        <v>0</v>
      </c>
      <c r="N369" s="13">
        <f t="shared" si="166"/>
        <v>0</v>
      </c>
    </row>
    <row r="370" spans="1:14" s="6" customFormat="1" ht="20.25" thickTop="1" x14ac:dyDescent="0.25">
      <c r="B370" s="6" t="str">
        <f t="shared" si="163"/>
        <v>a</v>
      </c>
      <c r="C370" s="33"/>
      <c r="D370" s="34" t="s">
        <v>189</v>
      </c>
      <c r="E370" s="35">
        <v>484</v>
      </c>
      <c r="F370" s="35">
        <v>484</v>
      </c>
      <c r="G370" s="35">
        <v>484</v>
      </c>
      <c r="H370" s="35">
        <v>484</v>
      </c>
      <c r="I370" s="35">
        <v>484</v>
      </c>
      <c r="J370" s="35">
        <v>484</v>
      </c>
      <c r="K370" s="35">
        <f t="shared" si="164"/>
        <v>0</v>
      </c>
      <c r="L370" s="35">
        <v>484</v>
      </c>
      <c r="M370" s="35">
        <f t="shared" si="165"/>
        <v>0</v>
      </c>
      <c r="N370" s="35">
        <f t="shared" si="166"/>
        <v>0</v>
      </c>
    </row>
    <row r="371" spans="1:14" s="6" customFormat="1" ht="19.5" x14ac:dyDescent="0.25">
      <c r="B371" s="6" t="str">
        <f t="shared" si="163"/>
        <v>a</v>
      </c>
      <c r="C371" s="36" t="s">
        <v>131</v>
      </c>
      <c r="D371" s="37" t="s">
        <v>4</v>
      </c>
      <c r="E371" s="38">
        <f>SUM(E372:E378)</f>
        <v>617478.99332000013</v>
      </c>
      <c r="F371" s="38">
        <f t="shared" ref="F371:L371" si="216">SUM(F372:F378)</f>
        <v>631000</v>
      </c>
      <c r="G371" s="38">
        <f t="shared" si="216"/>
        <v>630999.36499999999</v>
      </c>
      <c r="H371" s="38">
        <f t="shared" si="216"/>
        <v>403303.13240000006</v>
      </c>
      <c r="I371" s="38">
        <f t="shared" si="216"/>
        <v>687523</v>
      </c>
      <c r="J371" s="38">
        <f t="shared" si="216"/>
        <v>679423</v>
      </c>
      <c r="K371" s="38">
        <f t="shared" si="164"/>
        <v>-8100</v>
      </c>
      <c r="L371" s="38">
        <f t="shared" si="216"/>
        <v>691423</v>
      </c>
      <c r="M371" s="38">
        <f t="shared" si="165"/>
        <v>3900</v>
      </c>
      <c r="N371" s="38">
        <f t="shared" si="166"/>
        <v>12000</v>
      </c>
    </row>
    <row r="372" spans="1:14" s="6" customFormat="1" ht="17.25" hidden="1" x14ac:dyDescent="0.25">
      <c r="B372" s="6" t="str">
        <f t="shared" si="163"/>
        <v>b</v>
      </c>
      <c r="C372" s="11" t="s">
        <v>131</v>
      </c>
      <c r="D372" s="17" t="s">
        <v>195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f t="shared" si="164"/>
        <v>0</v>
      </c>
      <c r="L372" s="18">
        <v>0</v>
      </c>
      <c r="M372" s="18">
        <f t="shared" si="165"/>
        <v>0</v>
      </c>
      <c r="N372" s="18">
        <f t="shared" si="166"/>
        <v>0</v>
      </c>
    </row>
    <row r="373" spans="1:14" s="6" customFormat="1" ht="19.5" x14ac:dyDescent="0.25">
      <c r="B373" s="6" t="str">
        <f t="shared" si="163"/>
        <v>a</v>
      </c>
      <c r="C373" s="33" t="s">
        <v>131</v>
      </c>
      <c r="D373" s="39" t="s">
        <v>203</v>
      </c>
      <c r="E373" s="40">
        <v>2570.9374500000004</v>
      </c>
      <c r="F373" s="40">
        <v>5400</v>
      </c>
      <c r="G373" s="40">
        <v>4633</v>
      </c>
      <c r="H373" s="40">
        <v>1703.6758500000001</v>
      </c>
      <c r="I373" s="40">
        <v>4200</v>
      </c>
      <c r="J373" s="40">
        <v>4200</v>
      </c>
      <c r="K373" s="40">
        <f t="shared" si="164"/>
        <v>0</v>
      </c>
      <c r="L373" s="40">
        <v>4200</v>
      </c>
      <c r="M373" s="40">
        <f t="shared" si="165"/>
        <v>0</v>
      </c>
      <c r="N373" s="40">
        <f t="shared" si="166"/>
        <v>0</v>
      </c>
    </row>
    <row r="374" spans="1:14" s="6" customFormat="1" ht="17.25" hidden="1" x14ac:dyDescent="0.25">
      <c r="B374" s="6" t="str">
        <f t="shared" si="163"/>
        <v>b</v>
      </c>
      <c r="C374" s="11" t="s">
        <v>131</v>
      </c>
      <c r="D374" s="17" t="s">
        <v>197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f t="shared" si="164"/>
        <v>0</v>
      </c>
      <c r="L374" s="18">
        <v>0</v>
      </c>
      <c r="M374" s="18">
        <f t="shared" si="165"/>
        <v>0</v>
      </c>
      <c r="N374" s="18">
        <f t="shared" si="166"/>
        <v>0</v>
      </c>
    </row>
    <row r="375" spans="1:14" s="6" customFormat="1" ht="17.25" hidden="1" x14ac:dyDescent="0.25">
      <c r="B375" s="6" t="str">
        <f t="shared" si="163"/>
        <v>b</v>
      </c>
      <c r="C375" s="11" t="s">
        <v>131</v>
      </c>
      <c r="D375" s="17" t="s">
        <v>198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f t="shared" si="164"/>
        <v>0</v>
      </c>
      <c r="L375" s="18">
        <v>0</v>
      </c>
      <c r="M375" s="18">
        <f t="shared" si="165"/>
        <v>0</v>
      </c>
      <c r="N375" s="18">
        <f t="shared" si="166"/>
        <v>0</v>
      </c>
    </row>
    <row r="376" spans="1:14" s="6" customFormat="1" ht="17.25" hidden="1" x14ac:dyDescent="0.25">
      <c r="B376" s="6" t="str">
        <f t="shared" si="163"/>
        <v>b</v>
      </c>
      <c r="C376" s="11" t="s">
        <v>131</v>
      </c>
      <c r="D376" s="17" t="s">
        <v>199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f t="shared" si="164"/>
        <v>0</v>
      </c>
      <c r="L376" s="18">
        <v>0</v>
      </c>
      <c r="M376" s="18">
        <f t="shared" si="165"/>
        <v>0</v>
      </c>
      <c r="N376" s="18">
        <f t="shared" si="166"/>
        <v>0</v>
      </c>
    </row>
    <row r="377" spans="1:14" s="6" customFormat="1" ht="19.5" x14ac:dyDescent="0.25">
      <c r="B377" s="6" t="str">
        <f t="shared" si="163"/>
        <v>a</v>
      </c>
      <c r="C377" s="33" t="s">
        <v>131</v>
      </c>
      <c r="D377" s="39" t="s">
        <v>205</v>
      </c>
      <c r="E377" s="40">
        <v>614895.01213000016</v>
      </c>
      <c r="F377" s="40">
        <v>625600</v>
      </c>
      <c r="G377" s="40">
        <v>626365.77500000002</v>
      </c>
      <c r="H377" s="40">
        <v>401598.86655000004</v>
      </c>
      <c r="I377" s="40">
        <f>683323</f>
        <v>683323</v>
      </c>
      <c r="J377" s="40">
        <f>683323+3900-12000</f>
        <v>675223</v>
      </c>
      <c r="K377" s="40">
        <f t="shared" si="164"/>
        <v>-8100</v>
      </c>
      <c r="L377" s="40">
        <v>687223</v>
      </c>
      <c r="M377" s="40">
        <f t="shared" si="165"/>
        <v>3900</v>
      </c>
      <c r="N377" s="40">
        <f t="shared" si="166"/>
        <v>12000</v>
      </c>
    </row>
    <row r="378" spans="1:14" s="6" customFormat="1" ht="19.5" x14ac:dyDescent="0.25">
      <c r="B378" s="6" t="str">
        <f t="shared" si="163"/>
        <v>a</v>
      </c>
      <c r="C378" s="33" t="s">
        <v>131</v>
      </c>
      <c r="D378" s="39" t="s">
        <v>206</v>
      </c>
      <c r="E378" s="40">
        <v>13.04374</v>
      </c>
      <c r="F378" s="40">
        <v>0</v>
      </c>
      <c r="G378" s="40">
        <v>0.59</v>
      </c>
      <c r="H378" s="40">
        <v>0.59</v>
      </c>
      <c r="I378" s="40">
        <v>0</v>
      </c>
      <c r="J378" s="40">
        <v>0</v>
      </c>
      <c r="K378" s="40">
        <f t="shared" si="164"/>
        <v>0</v>
      </c>
      <c r="L378" s="40">
        <v>0</v>
      </c>
      <c r="M378" s="40">
        <f t="shared" si="165"/>
        <v>0</v>
      </c>
      <c r="N378" s="40">
        <f t="shared" si="166"/>
        <v>0</v>
      </c>
    </row>
    <row r="379" spans="1:14" s="6" customFormat="1" ht="17.25" hidden="1" x14ac:dyDescent="0.25">
      <c r="B379" s="6" t="str">
        <f t="shared" si="163"/>
        <v>b</v>
      </c>
      <c r="C379" s="14" t="s">
        <v>131</v>
      </c>
      <c r="D379" s="15" t="s">
        <v>6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f t="shared" si="164"/>
        <v>0</v>
      </c>
      <c r="L379" s="16">
        <v>0</v>
      </c>
      <c r="M379" s="16">
        <f t="shared" si="165"/>
        <v>0</v>
      </c>
      <c r="N379" s="16">
        <f t="shared" si="166"/>
        <v>0</v>
      </c>
    </row>
    <row r="380" spans="1:14" s="6" customFormat="1" ht="17.25" hidden="1" x14ac:dyDescent="0.25">
      <c r="B380" s="6" t="str">
        <f t="shared" si="163"/>
        <v>b</v>
      </c>
      <c r="C380" s="14" t="s">
        <v>131</v>
      </c>
      <c r="D380" s="15" t="s">
        <v>7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f t="shared" si="164"/>
        <v>0</v>
      </c>
      <c r="L380" s="16">
        <v>0</v>
      </c>
      <c r="M380" s="16">
        <f t="shared" si="165"/>
        <v>0</v>
      </c>
      <c r="N380" s="16">
        <f t="shared" si="166"/>
        <v>0</v>
      </c>
    </row>
    <row r="381" spans="1:14" s="6" customFormat="1" ht="20.25" thickBot="1" x14ac:dyDescent="0.3">
      <c r="B381" s="6" t="str">
        <f t="shared" si="163"/>
        <v>a</v>
      </c>
      <c r="C381" s="41" t="s">
        <v>131</v>
      </c>
      <c r="D381" s="42" t="s">
        <v>8</v>
      </c>
      <c r="E381" s="43">
        <v>0.12</v>
      </c>
      <c r="F381" s="43">
        <v>0</v>
      </c>
      <c r="G381" s="43">
        <v>0.63500000000000001</v>
      </c>
      <c r="H381" s="43">
        <v>0.63500000000000001</v>
      </c>
      <c r="I381" s="43">
        <v>0</v>
      </c>
      <c r="J381" s="43">
        <v>0</v>
      </c>
      <c r="K381" s="43">
        <f t="shared" si="164"/>
        <v>0</v>
      </c>
      <c r="L381" s="43">
        <v>0</v>
      </c>
      <c r="M381" s="43">
        <f t="shared" si="165"/>
        <v>0</v>
      </c>
      <c r="N381" s="43">
        <f t="shared" si="166"/>
        <v>0</v>
      </c>
    </row>
    <row r="382" spans="1:14" s="6" customFormat="1" ht="61.5" customHeight="1" thickTop="1" thickBot="1" x14ac:dyDescent="0.3">
      <c r="A382" s="6" t="s">
        <v>213</v>
      </c>
      <c r="B382" s="6" t="str">
        <f t="shared" si="163"/>
        <v>a</v>
      </c>
      <c r="C382" s="30" t="s">
        <v>45</v>
      </c>
      <c r="D382" s="31" t="s">
        <v>46</v>
      </c>
      <c r="E382" s="32">
        <f>E396+E410+E424+E438+E452+E466+E480+E494+E508+E522+E536+E550+E564+E578+E592</f>
        <v>19157.911709999997</v>
      </c>
      <c r="F382" s="32">
        <f t="shared" ref="F382:M382" si="217">F396+F410+F424+F438+F452+F466+F480+F494+F508+F522+F536+F550+F564+F578+F592</f>
        <v>20000</v>
      </c>
      <c r="G382" s="32">
        <f t="shared" si="217"/>
        <v>20000</v>
      </c>
      <c r="H382" s="32">
        <f t="shared" si="217"/>
        <v>12154.3174</v>
      </c>
      <c r="I382" s="32">
        <f t="shared" si="217"/>
        <v>32300</v>
      </c>
      <c r="J382" s="32">
        <f t="shared" ref="J382" si="218">J396+J410+J424+J438+J452+J466+J480+J494+J508+J522+J536+J550+J564+J578+J592</f>
        <v>25000</v>
      </c>
      <c r="K382" s="32">
        <f t="shared" si="164"/>
        <v>-7300</v>
      </c>
      <c r="L382" s="32">
        <f t="shared" si="217"/>
        <v>32300</v>
      </c>
      <c r="M382" s="32">
        <f t="shared" si="217"/>
        <v>0</v>
      </c>
      <c r="N382" s="32">
        <f t="shared" si="166"/>
        <v>7300</v>
      </c>
    </row>
    <row r="383" spans="1:14" s="6" customFormat="1" ht="35.25" hidden="1" thickTop="1" x14ac:dyDescent="0.25">
      <c r="B383" s="6" t="str">
        <f t="shared" si="163"/>
        <v>b</v>
      </c>
      <c r="C383" s="11"/>
      <c r="D383" s="12" t="s">
        <v>190</v>
      </c>
      <c r="E383" s="13">
        <f t="shared" ref="E383:M395" si="219">E397+E411+E425+E439+E453+E467+E481+E495+E509+E523+E537+E551+E565+E579+E593</f>
        <v>0</v>
      </c>
      <c r="F383" s="13">
        <f t="shared" si="219"/>
        <v>0</v>
      </c>
      <c r="G383" s="13">
        <f t="shared" si="219"/>
        <v>0</v>
      </c>
      <c r="H383" s="13">
        <f t="shared" si="219"/>
        <v>0</v>
      </c>
      <c r="I383" s="13">
        <f t="shared" si="219"/>
        <v>0</v>
      </c>
      <c r="J383" s="13">
        <f t="shared" ref="J383" si="220">J397+J411+J425+J439+J453+J467+J481+J495+J509+J523+J537+J551+J565+J579+J593</f>
        <v>0</v>
      </c>
      <c r="K383" s="13">
        <f t="shared" si="164"/>
        <v>0</v>
      </c>
      <c r="L383" s="13">
        <f t="shared" si="219"/>
        <v>0</v>
      </c>
      <c r="M383" s="13">
        <f t="shared" si="219"/>
        <v>0</v>
      </c>
      <c r="N383" s="13">
        <f t="shared" si="166"/>
        <v>0</v>
      </c>
    </row>
    <row r="384" spans="1:14" s="6" customFormat="1" ht="18" hidden="1" thickTop="1" x14ac:dyDescent="0.25">
      <c r="B384" s="6" t="str">
        <f t="shared" si="163"/>
        <v>b</v>
      </c>
      <c r="C384" s="11"/>
      <c r="D384" s="12" t="s">
        <v>189</v>
      </c>
      <c r="E384" s="13">
        <f t="shared" si="219"/>
        <v>0</v>
      </c>
      <c r="F384" s="13">
        <f t="shared" si="219"/>
        <v>0</v>
      </c>
      <c r="G384" s="13">
        <f t="shared" si="219"/>
        <v>0</v>
      </c>
      <c r="H384" s="13">
        <f t="shared" si="219"/>
        <v>0</v>
      </c>
      <c r="I384" s="13">
        <f t="shared" si="219"/>
        <v>0</v>
      </c>
      <c r="J384" s="13">
        <f t="shared" ref="J384" si="221">J398+J412+J426+J440+J454+J468+J482+J496+J510+J524+J538+J552+J566+J580+J594</f>
        <v>0</v>
      </c>
      <c r="K384" s="13">
        <f t="shared" si="164"/>
        <v>0</v>
      </c>
      <c r="L384" s="13">
        <f t="shared" si="219"/>
        <v>0</v>
      </c>
      <c r="M384" s="13">
        <f t="shared" si="219"/>
        <v>0</v>
      </c>
      <c r="N384" s="13">
        <f t="shared" si="166"/>
        <v>0</v>
      </c>
    </row>
    <row r="385" spans="1:14" s="6" customFormat="1" ht="20.25" thickTop="1" x14ac:dyDescent="0.25">
      <c r="B385" s="6" t="str">
        <f t="shared" si="163"/>
        <v>a</v>
      </c>
      <c r="C385" s="36" t="s">
        <v>131</v>
      </c>
      <c r="D385" s="37" t="s">
        <v>4</v>
      </c>
      <c r="E385" s="38">
        <f t="shared" si="219"/>
        <v>19157.911709999997</v>
      </c>
      <c r="F385" s="38">
        <f t="shared" si="219"/>
        <v>20000</v>
      </c>
      <c r="G385" s="38">
        <f t="shared" si="219"/>
        <v>20000</v>
      </c>
      <c r="H385" s="38">
        <f t="shared" si="219"/>
        <v>12154.3174</v>
      </c>
      <c r="I385" s="38">
        <f t="shared" si="219"/>
        <v>32300</v>
      </c>
      <c r="J385" s="38">
        <f t="shared" ref="J385" si="222">J399+J413+J427+J441+J455+J469+J483+J497+J511+J525+J539+J553+J567+J581+J595</f>
        <v>25000</v>
      </c>
      <c r="K385" s="38">
        <f t="shared" si="164"/>
        <v>-7300</v>
      </c>
      <c r="L385" s="38">
        <f t="shared" si="219"/>
        <v>32300</v>
      </c>
      <c r="M385" s="38">
        <f t="shared" si="219"/>
        <v>0</v>
      </c>
      <c r="N385" s="38">
        <f t="shared" si="166"/>
        <v>7300</v>
      </c>
    </row>
    <row r="386" spans="1:14" s="6" customFormat="1" ht="17.25" hidden="1" x14ac:dyDescent="0.25">
      <c r="B386" s="6" t="str">
        <f t="shared" si="163"/>
        <v>b</v>
      </c>
      <c r="C386" s="11" t="s">
        <v>131</v>
      </c>
      <c r="D386" s="17" t="s">
        <v>195</v>
      </c>
      <c r="E386" s="18">
        <f t="shared" si="219"/>
        <v>0</v>
      </c>
      <c r="F386" s="18">
        <f t="shared" si="219"/>
        <v>0</v>
      </c>
      <c r="G386" s="18">
        <f t="shared" si="219"/>
        <v>0</v>
      </c>
      <c r="H386" s="18">
        <f t="shared" si="219"/>
        <v>0</v>
      </c>
      <c r="I386" s="18">
        <f t="shared" si="219"/>
        <v>0</v>
      </c>
      <c r="J386" s="18">
        <f t="shared" ref="J386" si="223">J400+J414+J428+J442+J456+J470+J484+J498+J512+J526+J540+J554+J568+J582+J596</f>
        <v>0</v>
      </c>
      <c r="K386" s="18">
        <f t="shared" si="164"/>
        <v>0</v>
      </c>
      <c r="L386" s="18">
        <f t="shared" si="219"/>
        <v>0</v>
      </c>
      <c r="M386" s="18">
        <f t="shared" si="219"/>
        <v>0</v>
      </c>
      <c r="N386" s="18">
        <f t="shared" si="166"/>
        <v>0</v>
      </c>
    </row>
    <row r="387" spans="1:14" s="6" customFormat="1" ht="19.5" x14ac:dyDescent="0.25">
      <c r="B387" s="6" t="str">
        <f t="shared" si="163"/>
        <v>a</v>
      </c>
      <c r="C387" s="33" t="s">
        <v>131</v>
      </c>
      <c r="D387" s="39" t="s">
        <v>203</v>
      </c>
      <c r="E387" s="40">
        <f t="shared" si="219"/>
        <v>243</v>
      </c>
      <c r="F387" s="40">
        <f t="shared" si="219"/>
        <v>800</v>
      </c>
      <c r="G387" s="40">
        <f t="shared" si="219"/>
        <v>730.1</v>
      </c>
      <c r="H387" s="40">
        <f t="shared" si="219"/>
        <v>333.649</v>
      </c>
      <c r="I387" s="40">
        <f t="shared" si="219"/>
        <v>800</v>
      </c>
      <c r="J387" s="40">
        <f t="shared" ref="J387" si="224">J401+J415+J429+J443+J457+J471+J485+J499+J513+J527+J541+J555+J569+J583+J597</f>
        <v>760</v>
      </c>
      <c r="K387" s="40">
        <f t="shared" si="164"/>
        <v>-40</v>
      </c>
      <c r="L387" s="40">
        <f t="shared" si="219"/>
        <v>800</v>
      </c>
      <c r="M387" s="40">
        <f t="shared" si="219"/>
        <v>0</v>
      </c>
      <c r="N387" s="40">
        <f t="shared" si="166"/>
        <v>40</v>
      </c>
    </row>
    <row r="388" spans="1:14" s="6" customFormat="1" ht="17.25" hidden="1" x14ac:dyDescent="0.25">
      <c r="B388" s="6" t="str">
        <f t="shared" si="163"/>
        <v>b</v>
      </c>
      <c r="C388" s="11" t="s">
        <v>131</v>
      </c>
      <c r="D388" s="17" t="s">
        <v>197</v>
      </c>
      <c r="E388" s="18">
        <f t="shared" si="219"/>
        <v>0</v>
      </c>
      <c r="F388" s="18">
        <f t="shared" si="219"/>
        <v>0</v>
      </c>
      <c r="G388" s="18">
        <f t="shared" si="219"/>
        <v>0</v>
      </c>
      <c r="H388" s="18">
        <f t="shared" si="219"/>
        <v>0</v>
      </c>
      <c r="I388" s="18">
        <f t="shared" si="219"/>
        <v>0</v>
      </c>
      <c r="J388" s="18">
        <f t="shared" ref="J388" si="225">J402+J416+J430+J444+J458+J472+J486+J500+J514+J528+J542+J556+J570+J584+J598</f>
        <v>0</v>
      </c>
      <c r="K388" s="18">
        <f t="shared" si="164"/>
        <v>0</v>
      </c>
      <c r="L388" s="18">
        <f t="shared" si="219"/>
        <v>0</v>
      </c>
      <c r="M388" s="18">
        <f t="shared" si="219"/>
        <v>0</v>
      </c>
      <c r="N388" s="18">
        <f t="shared" si="166"/>
        <v>0</v>
      </c>
    </row>
    <row r="389" spans="1:14" s="6" customFormat="1" ht="17.25" hidden="1" x14ac:dyDescent="0.25">
      <c r="B389" s="6" t="str">
        <f t="shared" ref="B389:B452" si="226">IF(OR(E389&lt;&gt;0,F389&lt;&gt;0,G389&lt;&gt;0,H389&lt;&gt;0,I389&lt;&gt;0,L389&lt;&gt;0,M389&lt;&gt;0),"a","b")</f>
        <v>b</v>
      </c>
      <c r="C389" s="11" t="s">
        <v>131</v>
      </c>
      <c r="D389" s="17" t="s">
        <v>198</v>
      </c>
      <c r="E389" s="18">
        <f t="shared" si="219"/>
        <v>0</v>
      </c>
      <c r="F389" s="18">
        <f t="shared" si="219"/>
        <v>0</v>
      </c>
      <c r="G389" s="18">
        <f t="shared" si="219"/>
        <v>0</v>
      </c>
      <c r="H389" s="18">
        <f t="shared" si="219"/>
        <v>0</v>
      </c>
      <c r="I389" s="18">
        <f t="shared" si="219"/>
        <v>0</v>
      </c>
      <c r="J389" s="18">
        <f t="shared" ref="J389" si="227">J403+J417+J431+J445+J459+J473+J487+J501+J515+J529+J543+J557+J571+J585+J599</f>
        <v>0</v>
      </c>
      <c r="K389" s="18">
        <f t="shared" ref="K389:K452" si="228">J389-I389</f>
        <v>0</v>
      </c>
      <c r="L389" s="18">
        <f t="shared" si="219"/>
        <v>0</v>
      </c>
      <c r="M389" s="18">
        <f t="shared" si="219"/>
        <v>0</v>
      </c>
      <c r="N389" s="18">
        <f t="shared" ref="N389:N452" si="229">L389-J389</f>
        <v>0</v>
      </c>
    </row>
    <row r="390" spans="1:14" s="6" customFormat="1" ht="17.25" hidden="1" x14ac:dyDescent="0.25">
      <c r="B390" s="6" t="str">
        <f t="shared" si="226"/>
        <v>b</v>
      </c>
      <c r="C390" s="11" t="s">
        <v>131</v>
      </c>
      <c r="D390" s="17" t="s">
        <v>199</v>
      </c>
      <c r="E390" s="18">
        <f t="shared" si="219"/>
        <v>0</v>
      </c>
      <c r="F390" s="18">
        <f t="shared" si="219"/>
        <v>0</v>
      </c>
      <c r="G390" s="18">
        <f t="shared" si="219"/>
        <v>0</v>
      </c>
      <c r="H390" s="18">
        <f t="shared" si="219"/>
        <v>0</v>
      </c>
      <c r="I390" s="18">
        <f t="shared" si="219"/>
        <v>0</v>
      </c>
      <c r="J390" s="18">
        <f t="shared" ref="J390" si="230">J404+J418+J432+J446+J460+J474+J488+J502+J516+J530+J544+J558+J572+J586+J600</f>
        <v>0</v>
      </c>
      <c r="K390" s="18">
        <f t="shared" si="228"/>
        <v>0</v>
      </c>
      <c r="L390" s="18">
        <f t="shared" si="219"/>
        <v>0</v>
      </c>
      <c r="M390" s="18">
        <f t="shared" si="219"/>
        <v>0</v>
      </c>
      <c r="N390" s="18">
        <f t="shared" si="229"/>
        <v>0</v>
      </c>
    </row>
    <row r="391" spans="1:14" s="6" customFormat="1" ht="19.5" x14ac:dyDescent="0.25">
      <c r="B391" s="6" t="str">
        <f t="shared" si="226"/>
        <v>a</v>
      </c>
      <c r="C391" s="33" t="s">
        <v>131</v>
      </c>
      <c r="D391" s="39" t="s">
        <v>205</v>
      </c>
      <c r="E391" s="40">
        <f t="shared" si="219"/>
        <v>17307.382710000002</v>
      </c>
      <c r="F391" s="40">
        <f t="shared" si="219"/>
        <v>18200</v>
      </c>
      <c r="G391" s="40">
        <f t="shared" si="219"/>
        <v>18633.600000000002</v>
      </c>
      <c r="H391" s="40">
        <f t="shared" si="219"/>
        <v>11689.9512</v>
      </c>
      <c r="I391" s="40">
        <f t="shared" si="219"/>
        <v>31500</v>
      </c>
      <c r="J391" s="40">
        <f t="shared" ref="J391" si="231">J405+J419+J433+J447+J461+J475+J489+J503+J517+J531+J545+J559+J573+J587+J601</f>
        <v>24240</v>
      </c>
      <c r="K391" s="40">
        <f t="shared" si="228"/>
        <v>-7260</v>
      </c>
      <c r="L391" s="40">
        <f t="shared" si="219"/>
        <v>31500</v>
      </c>
      <c r="M391" s="40">
        <f t="shared" si="219"/>
        <v>0</v>
      </c>
      <c r="N391" s="40">
        <f t="shared" si="229"/>
        <v>7260</v>
      </c>
    </row>
    <row r="392" spans="1:14" s="6" customFormat="1" ht="20.25" thickBot="1" x14ac:dyDescent="0.3">
      <c r="B392" s="6" t="str">
        <f t="shared" si="226"/>
        <v>a</v>
      </c>
      <c r="C392" s="33" t="s">
        <v>131</v>
      </c>
      <c r="D392" s="39" t="s">
        <v>206</v>
      </c>
      <c r="E392" s="40">
        <f t="shared" si="219"/>
        <v>1607.529</v>
      </c>
      <c r="F392" s="40">
        <f t="shared" si="219"/>
        <v>1000</v>
      </c>
      <c r="G392" s="40">
        <f t="shared" si="219"/>
        <v>636.29999999999995</v>
      </c>
      <c r="H392" s="40">
        <f t="shared" si="219"/>
        <v>130.71719999999999</v>
      </c>
      <c r="I392" s="40">
        <f t="shared" si="219"/>
        <v>0</v>
      </c>
      <c r="J392" s="40">
        <f t="shared" ref="J392" si="232">J406+J420+J434+J448+J462+J476+J490+J504+J518+J532+J546+J560+J574+J588+J602</f>
        <v>0</v>
      </c>
      <c r="K392" s="40">
        <f t="shared" si="228"/>
        <v>0</v>
      </c>
      <c r="L392" s="40">
        <f t="shared" si="219"/>
        <v>0</v>
      </c>
      <c r="M392" s="40">
        <f t="shared" si="219"/>
        <v>0</v>
      </c>
      <c r="N392" s="40">
        <f t="shared" si="229"/>
        <v>0</v>
      </c>
    </row>
    <row r="393" spans="1:14" s="6" customFormat="1" ht="18" hidden="1" thickBot="1" x14ac:dyDescent="0.3">
      <c r="B393" s="6" t="str">
        <f t="shared" si="226"/>
        <v>b</v>
      </c>
      <c r="C393" s="14" t="s">
        <v>131</v>
      </c>
      <c r="D393" s="15" t="s">
        <v>6</v>
      </c>
      <c r="E393" s="16">
        <f t="shared" si="219"/>
        <v>0</v>
      </c>
      <c r="F393" s="16">
        <f t="shared" si="219"/>
        <v>0</v>
      </c>
      <c r="G393" s="16">
        <f t="shared" si="219"/>
        <v>0</v>
      </c>
      <c r="H393" s="16">
        <f t="shared" si="219"/>
        <v>0</v>
      </c>
      <c r="I393" s="16">
        <f t="shared" si="219"/>
        <v>0</v>
      </c>
      <c r="J393" s="16">
        <f t="shared" ref="J393" si="233">J407+J421+J435+J449+J463+J477+J491+J505+J519+J533+J547+J561+J575+J589+J603</f>
        <v>0</v>
      </c>
      <c r="K393" s="16">
        <f t="shared" si="228"/>
        <v>0</v>
      </c>
      <c r="L393" s="16">
        <f t="shared" si="219"/>
        <v>0</v>
      </c>
      <c r="M393" s="16">
        <f t="shared" si="219"/>
        <v>0</v>
      </c>
      <c r="N393" s="16">
        <f t="shared" si="229"/>
        <v>0</v>
      </c>
    </row>
    <row r="394" spans="1:14" s="6" customFormat="1" ht="18" hidden="1" thickBot="1" x14ac:dyDescent="0.3">
      <c r="B394" s="6" t="str">
        <f t="shared" si="226"/>
        <v>b</v>
      </c>
      <c r="C394" s="14" t="s">
        <v>131</v>
      </c>
      <c r="D394" s="15" t="s">
        <v>7</v>
      </c>
      <c r="E394" s="16">
        <f t="shared" si="219"/>
        <v>0</v>
      </c>
      <c r="F394" s="16">
        <f t="shared" si="219"/>
        <v>0</v>
      </c>
      <c r="G394" s="16">
        <f t="shared" si="219"/>
        <v>0</v>
      </c>
      <c r="H394" s="16">
        <f t="shared" si="219"/>
        <v>0</v>
      </c>
      <c r="I394" s="16">
        <f t="shared" si="219"/>
        <v>0</v>
      </c>
      <c r="J394" s="16">
        <f t="shared" ref="J394" si="234">J408+J422+J436+J450+J464+J478+J492+J506+J520+J534+J548+J562+J576+J590+J604</f>
        <v>0</v>
      </c>
      <c r="K394" s="16">
        <f t="shared" si="228"/>
        <v>0</v>
      </c>
      <c r="L394" s="16">
        <f t="shared" si="219"/>
        <v>0</v>
      </c>
      <c r="M394" s="16">
        <f t="shared" si="219"/>
        <v>0</v>
      </c>
      <c r="N394" s="16">
        <f t="shared" si="229"/>
        <v>0</v>
      </c>
    </row>
    <row r="395" spans="1:14" s="6" customFormat="1" ht="18" hidden="1" thickBot="1" x14ac:dyDescent="0.3">
      <c r="B395" s="6" t="str">
        <f t="shared" si="226"/>
        <v>b</v>
      </c>
      <c r="C395" s="19" t="s">
        <v>131</v>
      </c>
      <c r="D395" s="20" t="s">
        <v>8</v>
      </c>
      <c r="E395" s="21">
        <f t="shared" si="219"/>
        <v>0</v>
      </c>
      <c r="F395" s="21">
        <f t="shared" si="219"/>
        <v>0</v>
      </c>
      <c r="G395" s="21">
        <f t="shared" si="219"/>
        <v>0</v>
      </c>
      <c r="H395" s="21">
        <f t="shared" si="219"/>
        <v>0</v>
      </c>
      <c r="I395" s="21">
        <f t="shared" si="219"/>
        <v>0</v>
      </c>
      <c r="J395" s="21">
        <f t="shared" ref="J395" si="235">J409+J423+J437+J451+J465+J479+J493+J507+J521+J535+J549+J563+J577+J591+J605</f>
        <v>0</v>
      </c>
      <c r="K395" s="21">
        <f t="shared" si="228"/>
        <v>0</v>
      </c>
      <c r="L395" s="21">
        <f t="shared" si="219"/>
        <v>0</v>
      </c>
      <c r="M395" s="21">
        <f t="shared" si="219"/>
        <v>0</v>
      </c>
      <c r="N395" s="21">
        <f t="shared" si="229"/>
        <v>0</v>
      </c>
    </row>
    <row r="396" spans="1:14" s="6" customFormat="1" ht="60" thickTop="1" thickBot="1" x14ac:dyDescent="0.3">
      <c r="A396" s="6" t="s">
        <v>213</v>
      </c>
      <c r="B396" s="6" t="str">
        <f t="shared" si="226"/>
        <v>a</v>
      </c>
      <c r="C396" s="54" t="s">
        <v>47</v>
      </c>
      <c r="D396" s="55" t="s">
        <v>127</v>
      </c>
      <c r="E396" s="56">
        <f>E399+E407+E408+E409</f>
        <v>1164.5</v>
      </c>
      <c r="F396" s="56">
        <f t="shared" ref="F396:L396" si="236">F399+F407+F408+F409</f>
        <v>1000</v>
      </c>
      <c r="G396" s="56">
        <f t="shared" si="236"/>
        <v>1522.6859999999999</v>
      </c>
      <c r="H396" s="56">
        <f t="shared" si="236"/>
        <v>863.7921</v>
      </c>
      <c r="I396" s="56">
        <f t="shared" si="236"/>
        <v>4837</v>
      </c>
      <c r="J396" s="56">
        <f t="shared" si="236"/>
        <v>2500</v>
      </c>
      <c r="K396" s="56">
        <f t="shared" si="228"/>
        <v>-2337</v>
      </c>
      <c r="L396" s="56">
        <f t="shared" si="236"/>
        <v>4837</v>
      </c>
      <c r="M396" s="56">
        <f t="shared" ref="M396:M452" si="237">L396-I396</f>
        <v>0</v>
      </c>
      <c r="N396" s="56">
        <f t="shared" si="229"/>
        <v>2337</v>
      </c>
    </row>
    <row r="397" spans="1:14" s="6" customFormat="1" ht="35.25" hidden="1" thickTop="1" x14ac:dyDescent="0.25">
      <c r="B397" s="6" t="str">
        <f t="shared" si="226"/>
        <v>b</v>
      </c>
      <c r="C397" s="11"/>
      <c r="D397" s="12" t="s">
        <v>190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f t="shared" si="228"/>
        <v>0</v>
      </c>
      <c r="L397" s="13">
        <v>0</v>
      </c>
      <c r="M397" s="13">
        <f t="shared" si="237"/>
        <v>0</v>
      </c>
      <c r="N397" s="13">
        <f t="shared" si="229"/>
        <v>0</v>
      </c>
    </row>
    <row r="398" spans="1:14" s="6" customFormat="1" ht="18" hidden="1" thickTop="1" x14ac:dyDescent="0.25">
      <c r="B398" s="6" t="str">
        <f t="shared" si="226"/>
        <v>b</v>
      </c>
      <c r="C398" s="11"/>
      <c r="D398" s="12" t="s">
        <v>189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f t="shared" si="228"/>
        <v>0</v>
      </c>
      <c r="L398" s="13">
        <v>0</v>
      </c>
      <c r="M398" s="13">
        <f t="shared" si="237"/>
        <v>0</v>
      </c>
      <c r="N398" s="13">
        <f t="shared" si="229"/>
        <v>0</v>
      </c>
    </row>
    <row r="399" spans="1:14" s="6" customFormat="1" ht="20.25" thickTop="1" x14ac:dyDescent="0.25">
      <c r="B399" s="6" t="str">
        <f t="shared" si="226"/>
        <v>a</v>
      </c>
      <c r="C399" s="36" t="s">
        <v>131</v>
      </c>
      <c r="D399" s="37" t="s">
        <v>4</v>
      </c>
      <c r="E399" s="38">
        <f>SUM(E400:E406)</f>
        <v>1164.5</v>
      </c>
      <c r="F399" s="38">
        <f t="shared" ref="F399:L399" si="238">SUM(F400:F406)</f>
        <v>1000</v>
      </c>
      <c r="G399" s="38">
        <f t="shared" si="238"/>
        <v>1522.6859999999999</v>
      </c>
      <c r="H399" s="38">
        <f t="shared" si="238"/>
        <v>863.7921</v>
      </c>
      <c r="I399" s="38">
        <f t="shared" si="238"/>
        <v>4837</v>
      </c>
      <c r="J399" s="38">
        <f t="shared" si="238"/>
        <v>2500</v>
      </c>
      <c r="K399" s="38">
        <f t="shared" si="228"/>
        <v>-2337</v>
      </c>
      <c r="L399" s="38">
        <f t="shared" si="238"/>
        <v>4837</v>
      </c>
      <c r="M399" s="38">
        <f t="shared" si="237"/>
        <v>0</v>
      </c>
      <c r="N399" s="38">
        <f t="shared" si="229"/>
        <v>2337</v>
      </c>
    </row>
    <row r="400" spans="1:14" s="6" customFormat="1" ht="17.25" hidden="1" x14ac:dyDescent="0.25">
      <c r="B400" s="6" t="str">
        <f t="shared" si="226"/>
        <v>b</v>
      </c>
      <c r="C400" s="11" t="s">
        <v>131</v>
      </c>
      <c r="D400" s="17" t="s">
        <v>188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f t="shared" si="228"/>
        <v>0</v>
      </c>
      <c r="L400" s="18">
        <v>0</v>
      </c>
      <c r="M400" s="18">
        <f t="shared" si="237"/>
        <v>0</v>
      </c>
      <c r="N400" s="18">
        <f t="shared" si="229"/>
        <v>0</v>
      </c>
    </row>
    <row r="401" spans="1:14" s="6" customFormat="1" ht="17.25" hidden="1" x14ac:dyDescent="0.25">
      <c r="B401" s="6" t="str">
        <f t="shared" si="226"/>
        <v>b</v>
      </c>
      <c r="C401" s="11" t="s">
        <v>131</v>
      </c>
      <c r="D401" s="17" t="s">
        <v>5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f t="shared" si="228"/>
        <v>0</v>
      </c>
      <c r="L401" s="18">
        <v>0</v>
      </c>
      <c r="M401" s="18">
        <f t="shared" si="237"/>
        <v>0</v>
      </c>
      <c r="N401" s="18">
        <f t="shared" si="229"/>
        <v>0</v>
      </c>
    </row>
    <row r="402" spans="1:14" s="6" customFormat="1" ht="17.25" hidden="1" x14ac:dyDescent="0.25">
      <c r="B402" s="6" t="str">
        <f t="shared" si="226"/>
        <v>b</v>
      </c>
      <c r="C402" s="11" t="s">
        <v>131</v>
      </c>
      <c r="D402" s="17" t="s">
        <v>187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f t="shared" si="228"/>
        <v>0</v>
      </c>
      <c r="L402" s="18">
        <v>0</v>
      </c>
      <c r="M402" s="18">
        <f t="shared" si="237"/>
        <v>0</v>
      </c>
      <c r="N402" s="18">
        <f t="shared" si="229"/>
        <v>0</v>
      </c>
    </row>
    <row r="403" spans="1:14" s="6" customFormat="1" ht="17.25" hidden="1" x14ac:dyDescent="0.25">
      <c r="B403" s="6" t="str">
        <f t="shared" si="226"/>
        <v>b</v>
      </c>
      <c r="C403" s="11" t="s">
        <v>131</v>
      </c>
      <c r="D403" s="17" t="s">
        <v>186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f t="shared" si="228"/>
        <v>0</v>
      </c>
      <c r="L403" s="18">
        <v>0</v>
      </c>
      <c r="M403" s="18">
        <f t="shared" si="237"/>
        <v>0</v>
      </c>
      <c r="N403" s="18">
        <f t="shared" si="229"/>
        <v>0</v>
      </c>
    </row>
    <row r="404" spans="1:14" s="6" customFormat="1" ht="17.25" hidden="1" x14ac:dyDescent="0.25">
      <c r="B404" s="6" t="str">
        <f t="shared" si="226"/>
        <v>b</v>
      </c>
      <c r="C404" s="11" t="s">
        <v>131</v>
      </c>
      <c r="D404" s="17" t="s">
        <v>185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f t="shared" si="228"/>
        <v>0</v>
      </c>
      <c r="L404" s="18">
        <v>0</v>
      </c>
      <c r="M404" s="18">
        <f t="shared" si="237"/>
        <v>0</v>
      </c>
      <c r="N404" s="18">
        <f t="shared" si="229"/>
        <v>0</v>
      </c>
    </row>
    <row r="405" spans="1:14" s="6" customFormat="1" ht="20.25" thickBot="1" x14ac:dyDescent="0.3">
      <c r="B405" s="6" t="str">
        <f t="shared" si="226"/>
        <v>a</v>
      </c>
      <c r="C405" s="33" t="s">
        <v>131</v>
      </c>
      <c r="D405" s="39" t="s">
        <v>184</v>
      </c>
      <c r="E405" s="40">
        <v>1164.5</v>
      </c>
      <c r="F405" s="40">
        <v>1000</v>
      </c>
      <c r="G405" s="40">
        <v>1522.6859999999999</v>
      </c>
      <c r="H405" s="40">
        <v>863.7921</v>
      </c>
      <c r="I405" s="40">
        <v>4837</v>
      </c>
      <c r="J405" s="40">
        <f>2500</f>
        <v>2500</v>
      </c>
      <c r="K405" s="40">
        <f t="shared" si="228"/>
        <v>-2337</v>
      </c>
      <c r="L405" s="40">
        <v>4837</v>
      </c>
      <c r="M405" s="40">
        <f t="shared" si="237"/>
        <v>0</v>
      </c>
      <c r="N405" s="40">
        <f t="shared" si="229"/>
        <v>2337</v>
      </c>
    </row>
    <row r="406" spans="1:14" s="6" customFormat="1" ht="18" hidden="1" thickBot="1" x14ac:dyDescent="0.3">
      <c r="B406" s="6" t="str">
        <f t="shared" si="226"/>
        <v>b</v>
      </c>
      <c r="C406" s="11" t="s">
        <v>131</v>
      </c>
      <c r="D406" s="17" t="s">
        <v>183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f t="shared" si="228"/>
        <v>0</v>
      </c>
      <c r="L406" s="18">
        <v>0</v>
      </c>
      <c r="M406" s="18">
        <f t="shared" si="237"/>
        <v>0</v>
      </c>
      <c r="N406" s="18">
        <f t="shared" si="229"/>
        <v>0</v>
      </c>
    </row>
    <row r="407" spans="1:14" s="6" customFormat="1" ht="18" hidden="1" thickBot="1" x14ac:dyDescent="0.3">
      <c r="B407" s="6" t="str">
        <f t="shared" si="226"/>
        <v>b</v>
      </c>
      <c r="C407" s="14" t="s">
        <v>131</v>
      </c>
      <c r="D407" s="15" t="s">
        <v>6</v>
      </c>
      <c r="E407" s="16">
        <v>0</v>
      </c>
      <c r="F407" s="16">
        <v>0</v>
      </c>
      <c r="G407" s="16">
        <v>0</v>
      </c>
      <c r="H407" s="16">
        <v>0</v>
      </c>
      <c r="I407" s="16">
        <v>0</v>
      </c>
      <c r="J407" s="16">
        <v>0</v>
      </c>
      <c r="K407" s="16">
        <f t="shared" si="228"/>
        <v>0</v>
      </c>
      <c r="L407" s="16">
        <v>0</v>
      </c>
      <c r="M407" s="16">
        <f t="shared" si="237"/>
        <v>0</v>
      </c>
      <c r="N407" s="16">
        <f t="shared" si="229"/>
        <v>0</v>
      </c>
    </row>
    <row r="408" spans="1:14" s="6" customFormat="1" ht="18" hidden="1" thickBot="1" x14ac:dyDescent="0.3">
      <c r="B408" s="6" t="str">
        <f t="shared" si="226"/>
        <v>b</v>
      </c>
      <c r="C408" s="14" t="s">
        <v>131</v>
      </c>
      <c r="D408" s="15" t="s">
        <v>7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6">
        <f t="shared" si="228"/>
        <v>0</v>
      </c>
      <c r="L408" s="16">
        <v>0</v>
      </c>
      <c r="M408" s="16">
        <f t="shared" si="237"/>
        <v>0</v>
      </c>
      <c r="N408" s="16">
        <f t="shared" si="229"/>
        <v>0</v>
      </c>
    </row>
    <row r="409" spans="1:14" s="6" customFormat="1" ht="18" hidden="1" thickBot="1" x14ac:dyDescent="0.3">
      <c r="B409" s="6" t="str">
        <f t="shared" si="226"/>
        <v>b</v>
      </c>
      <c r="C409" s="19" t="s">
        <v>131</v>
      </c>
      <c r="D409" s="20" t="s">
        <v>8</v>
      </c>
      <c r="E409" s="21">
        <v>0</v>
      </c>
      <c r="F409" s="21">
        <v>0</v>
      </c>
      <c r="G409" s="21">
        <v>0</v>
      </c>
      <c r="H409" s="21">
        <v>0</v>
      </c>
      <c r="I409" s="21">
        <v>0</v>
      </c>
      <c r="J409" s="21">
        <v>0</v>
      </c>
      <c r="K409" s="21">
        <f t="shared" si="228"/>
        <v>0</v>
      </c>
      <c r="L409" s="21">
        <v>0</v>
      </c>
      <c r="M409" s="21">
        <f t="shared" si="237"/>
        <v>0</v>
      </c>
      <c r="N409" s="21">
        <f t="shared" si="229"/>
        <v>0</v>
      </c>
    </row>
    <row r="410" spans="1:14" s="6" customFormat="1" ht="37.5" customHeight="1" thickTop="1" thickBot="1" x14ac:dyDescent="0.3">
      <c r="A410" s="6" t="s">
        <v>213</v>
      </c>
      <c r="B410" s="6" t="str">
        <f t="shared" si="226"/>
        <v>a</v>
      </c>
      <c r="C410" s="57" t="s">
        <v>48</v>
      </c>
      <c r="D410" s="58" t="s">
        <v>57</v>
      </c>
      <c r="E410" s="56">
        <f t="shared" ref="E410:L410" si="239">E413+E421+E422+E423</f>
        <v>425.596</v>
      </c>
      <c r="F410" s="56">
        <f t="shared" si="239"/>
        <v>600</v>
      </c>
      <c r="G410" s="56">
        <f t="shared" si="239"/>
        <v>832.8</v>
      </c>
      <c r="H410" s="56">
        <f t="shared" si="239"/>
        <v>476.20699999999999</v>
      </c>
      <c r="I410" s="56">
        <f t="shared" si="239"/>
        <v>1123</v>
      </c>
      <c r="J410" s="56">
        <f t="shared" si="239"/>
        <v>1000</v>
      </c>
      <c r="K410" s="56">
        <f t="shared" si="228"/>
        <v>-123</v>
      </c>
      <c r="L410" s="56">
        <f t="shared" si="239"/>
        <v>1123</v>
      </c>
      <c r="M410" s="56">
        <f t="shared" si="237"/>
        <v>0</v>
      </c>
      <c r="N410" s="56">
        <f t="shared" si="229"/>
        <v>123</v>
      </c>
    </row>
    <row r="411" spans="1:14" s="6" customFormat="1" ht="35.25" hidden="1" thickTop="1" x14ac:dyDescent="0.25">
      <c r="B411" s="6" t="str">
        <f t="shared" si="226"/>
        <v>b</v>
      </c>
      <c r="C411" s="11"/>
      <c r="D411" s="12" t="s">
        <v>190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f t="shared" si="228"/>
        <v>0</v>
      </c>
      <c r="L411" s="13">
        <v>0</v>
      </c>
      <c r="M411" s="13">
        <f t="shared" si="237"/>
        <v>0</v>
      </c>
      <c r="N411" s="13">
        <f t="shared" si="229"/>
        <v>0</v>
      </c>
    </row>
    <row r="412" spans="1:14" s="6" customFormat="1" ht="18" hidden="1" thickTop="1" x14ac:dyDescent="0.25">
      <c r="B412" s="6" t="str">
        <f t="shared" si="226"/>
        <v>b</v>
      </c>
      <c r="C412" s="11"/>
      <c r="D412" s="12" t="s">
        <v>189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f t="shared" si="228"/>
        <v>0</v>
      </c>
      <c r="L412" s="13">
        <v>0</v>
      </c>
      <c r="M412" s="13">
        <f t="shared" si="237"/>
        <v>0</v>
      </c>
      <c r="N412" s="13">
        <f t="shared" si="229"/>
        <v>0</v>
      </c>
    </row>
    <row r="413" spans="1:14" s="6" customFormat="1" ht="20.25" thickTop="1" x14ac:dyDescent="0.25">
      <c r="B413" s="6" t="str">
        <f t="shared" si="226"/>
        <v>a</v>
      </c>
      <c r="C413" s="36" t="s">
        <v>131</v>
      </c>
      <c r="D413" s="37" t="s">
        <v>4</v>
      </c>
      <c r="E413" s="38">
        <f t="shared" ref="E413:J413" si="240">E414+E415+E416+E417+E418+E419+E420</f>
        <v>425.596</v>
      </c>
      <c r="F413" s="38">
        <f t="shared" si="240"/>
        <v>600</v>
      </c>
      <c r="G413" s="38">
        <f t="shared" si="240"/>
        <v>832.8</v>
      </c>
      <c r="H413" s="38">
        <f t="shared" si="240"/>
        <v>476.20699999999999</v>
      </c>
      <c r="I413" s="38">
        <f t="shared" si="240"/>
        <v>1123</v>
      </c>
      <c r="J413" s="38">
        <f t="shared" si="240"/>
        <v>1000</v>
      </c>
      <c r="K413" s="38">
        <f t="shared" si="228"/>
        <v>-123</v>
      </c>
      <c r="L413" s="38">
        <f t="shared" ref="L413" si="241">L414+L415+L416+L417+L418+L419+L420</f>
        <v>1123</v>
      </c>
      <c r="M413" s="38">
        <f t="shared" si="237"/>
        <v>0</v>
      </c>
      <c r="N413" s="38">
        <f t="shared" si="229"/>
        <v>123</v>
      </c>
    </row>
    <row r="414" spans="1:14" s="6" customFormat="1" ht="17.25" hidden="1" x14ac:dyDescent="0.25">
      <c r="B414" s="6" t="str">
        <f t="shared" si="226"/>
        <v>b</v>
      </c>
      <c r="C414" s="11" t="s">
        <v>131</v>
      </c>
      <c r="D414" s="17" t="s">
        <v>195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f t="shared" si="228"/>
        <v>0</v>
      </c>
      <c r="L414" s="18">
        <v>0</v>
      </c>
      <c r="M414" s="18">
        <v>0</v>
      </c>
      <c r="N414" s="18">
        <f t="shared" si="229"/>
        <v>0</v>
      </c>
    </row>
    <row r="415" spans="1:14" s="6" customFormat="1" ht="17.25" hidden="1" x14ac:dyDescent="0.25">
      <c r="B415" s="6" t="str">
        <f t="shared" si="226"/>
        <v>b</v>
      </c>
      <c r="C415" s="11" t="s">
        <v>131</v>
      </c>
      <c r="D415" s="17" t="s">
        <v>196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f t="shared" si="228"/>
        <v>0</v>
      </c>
      <c r="L415" s="18">
        <v>0</v>
      </c>
      <c r="M415" s="18">
        <v>0</v>
      </c>
      <c r="N415" s="18">
        <f t="shared" si="229"/>
        <v>0</v>
      </c>
    </row>
    <row r="416" spans="1:14" s="6" customFormat="1" ht="17.25" hidden="1" x14ac:dyDescent="0.25">
      <c r="B416" s="6" t="str">
        <f t="shared" si="226"/>
        <v>b</v>
      </c>
      <c r="C416" s="11" t="s">
        <v>131</v>
      </c>
      <c r="D416" s="17" t="s">
        <v>197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f t="shared" si="228"/>
        <v>0</v>
      </c>
      <c r="L416" s="18">
        <v>0</v>
      </c>
      <c r="M416" s="18">
        <v>0</v>
      </c>
      <c r="N416" s="18">
        <f t="shared" si="229"/>
        <v>0</v>
      </c>
    </row>
    <row r="417" spans="1:14" s="6" customFormat="1" ht="17.25" hidden="1" x14ac:dyDescent="0.25">
      <c r="B417" s="6" t="str">
        <f t="shared" si="226"/>
        <v>b</v>
      </c>
      <c r="C417" s="11" t="s">
        <v>131</v>
      </c>
      <c r="D417" s="17" t="s">
        <v>198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f t="shared" si="228"/>
        <v>0</v>
      </c>
      <c r="L417" s="18">
        <v>0</v>
      </c>
      <c r="M417" s="18">
        <v>0</v>
      </c>
      <c r="N417" s="18">
        <f t="shared" si="229"/>
        <v>0</v>
      </c>
    </row>
    <row r="418" spans="1:14" s="6" customFormat="1" ht="17.25" hidden="1" x14ac:dyDescent="0.25">
      <c r="B418" s="6" t="str">
        <f t="shared" si="226"/>
        <v>b</v>
      </c>
      <c r="C418" s="11" t="s">
        <v>131</v>
      </c>
      <c r="D418" s="17" t="s">
        <v>199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f t="shared" si="228"/>
        <v>0</v>
      </c>
      <c r="L418" s="18">
        <v>0</v>
      </c>
      <c r="M418" s="18">
        <v>0</v>
      </c>
      <c r="N418" s="18">
        <f t="shared" si="229"/>
        <v>0</v>
      </c>
    </row>
    <row r="419" spans="1:14" s="6" customFormat="1" ht="20.25" thickBot="1" x14ac:dyDescent="0.3">
      <c r="B419" s="6" t="str">
        <f t="shared" si="226"/>
        <v>a</v>
      </c>
      <c r="C419" s="33" t="s">
        <v>131</v>
      </c>
      <c r="D419" s="39" t="s">
        <v>205</v>
      </c>
      <c r="E419" s="40">
        <v>425.596</v>
      </c>
      <c r="F419" s="40">
        <v>600</v>
      </c>
      <c r="G419" s="40">
        <v>832.8</v>
      </c>
      <c r="H419" s="40">
        <v>476.20699999999999</v>
      </c>
      <c r="I419" s="40">
        <v>1123</v>
      </c>
      <c r="J419" s="40">
        <v>1000</v>
      </c>
      <c r="K419" s="40">
        <f t="shared" si="228"/>
        <v>-123</v>
      </c>
      <c r="L419" s="40">
        <v>1123</v>
      </c>
      <c r="M419" s="40">
        <f t="shared" si="237"/>
        <v>0</v>
      </c>
      <c r="N419" s="40">
        <f t="shared" si="229"/>
        <v>123</v>
      </c>
    </row>
    <row r="420" spans="1:14" s="6" customFormat="1" ht="18" hidden="1" thickBot="1" x14ac:dyDescent="0.3">
      <c r="B420" s="6" t="str">
        <f t="shared" si="226"/>
        <v>b</v>
      </c>
      <c r="C420" s="11" t="s">
        <v>131</v>
      </c>
      <c r="D420" s="17" t="s">
        <v>201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f t="shared" si="228"/>
        <v>0</v>
      </c>
      <c r="L420" s="18">
        <v>0</v>
      </c>
      <c r="M420" s="18">
        <f t="shared" si="237"/>
        <v>0</v>
      </c>
      <c r="N420" s="18">
        <f t="shared" si="229"/>
        <v>0</v>
      </c>
    </row>
    <row r="421" spans="1:14" s="6" customFormat="1" ht="18" hidden="1" thickBot="1" x14ac:dyDescent="0.3">
      <c r="B421" s="6" t="str">
        <f t="shared" si="226"/>
        <v>b</v>
      </c>
      <c r="C421" s="14" t="s">
        <v>131</v>
      </c>
      <c r="D421" s="15" t="s">
        <v>6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f t="shared" si="228"/>
        <v>0</v>
      </c>
      <c r="L421" s="16">
        <v>0</v>
      </c>
      <c r="M421" s="16">
        <f t="shared" si="237"/>
        <v>0</v>
      </c>
      <c r="N421" s="16">
        <f t="shared" si="229"/>
        <v>0</v>
      </c>
    </row>
    <row r="422" spans="1:14" s="6" customFormat="1" ht="18" hidden="1" thickBot="1" x14ac:dyDescent="0.3">
      <c r="B422" s="6" t="str">
        <f t="shared" si="226"/>
        <v>b</v>
      </c>
      <c r="C422" s="14" t="s">
        <v>131</v>
      </c>
      <c r="D422" s="15" t="s">
        <v>7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f t="shared" si="228"/>
        <v>0</v>
      </c>
      <c r="L422" s="16">
        <v>0</v>
      </c>
      <c r="M422" s="16">
        <f t="shared" si="237"/>
        <v>0</v>
      </c>
      <c r="N422" s="16">
        <f t="shared" si="229"/>
        <v>0</v>
      </c>
    </row>
    <row r="423" spans="1:14" s="6" customFormat="1" ht="18" hidden="1" thickBot="1" x14ac:dyDescent="0.3">
      <c r="B423" s="6" t="str">
        <f t="shared" si="226"/>
        <v>b</v>
      </c>
      <c r="C423" s="19" t="s">
        <v>131</v>
      </c>
      <c r="D423" s="20" t="s">
        <v>8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f t="shared" si="228"/>
        <v>0</v>
      </c>
      <c r="L423" s="21">
        <v>0</v>
      </c>
      <c r="M423" s="21">
        <f t="shared" si="237"/>
        <v>0</v>
      </c>
      <c r="N423" s="21">
        <f t="shared" si="229"/>
        <v>0</v>
      </c>
    </row>
    <row r="424" spans="1:14" s="6" customFormat="1" ht="40.5" thickTop="1" thickBot="1" x14ac:dyDescent="0.3">
      <c r="A424" s="6" t="s">
        <v>213</v>
      </c>
      <c r="B424" s="6" t="str">
        <f t="shared" si="226"/>
        <v>a</v>
      </c>
      <c r="C424" s="54" t="s">
        <v>50</v>
      </c>
      <c r="D424" s="55" t="s">
        <v>124</v>
      </c>
      <c r="E424" s="56">
        <f t="shared" ref="E424:J424" si="242">E427+E435+E436+E437</f>
        <v>1357.5211999999999</v>
      </c>
      <c r="F424" s="56">
        <f t="shared" si="242"/>
        <v>1300</v>
      </c>
      <c r="G424" s="56">
        <f t="shared" si="242"/>
        <v>1651.6</v>
      </c>
      <c r="H424" s="56">
        <f t="shared" si="242"/>
        <v>934.43299999999999</v>
      </c>
      <c r="I424" s="56">
        <f t="shared" si="242"/>
        <v>2112</v>
      </c>
      <c r="J424" s="56">
        <f t="shared" si="242"/>
        <v>1700</v>
      </c>
      <c r="K424" s="56">
        <f t="shared" si="228"/>
        <v>-412</v>
      </c>
      <c r="L424" s="56">
        <f t="shared" ref="L424" si="243">L427+L435+L436+L437</f>
        <v>2112</v>
      </c>
      <c r="M424" s="56">
        <f t="shared" si="237"/>
        <v>0</v>
      </c>
      <c r="N424" s="56">
        <f t="shared" si="229"/>
        <v>412</v>
      </c>
    </row>
    <row r="425" spans="1:14" s="6" customFormat="1" ht="35.25" hidden="1" thickTop="1" x14ac:dyDescent="0.25">
      <c r="B425" s="6" t="str">
        <f t="shared" si="226"/>
        <v>b</v>
      </c>
      <c r="C425" s="11"/>
      <c r="D425" s="12" t="s">
        <v>190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f t="shared" si="228"/>
        <v>0</v>
      </c>
      <c r="L425" s="13">
        <v>0</v>
      </c>
      <c r="M425" s="13">
        <f t="shared" si="237"/>
        <v>0</v>
      </c>
      <c r="N425" s="13">
        <f t="shared" si="229"/>
        <v>0</v>
      </c>
    </row>
    <row r="426" spans="1:14" s="6" customFormat="1" ht="18" hidden="1" thickTop="1" x14ac:dyDescent="0.25">
      <c r="B426" s="6" t="str">
        <f t="shared" si="226"/>
        <v>b</v>
      </c>
      <c r="C426" s="11"/>
      <c r="D426" s="12" t="s">
        <v>189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f t="shared" si="228"/>
        <v>0</v>
      </c>
      <c r="L426" s="13">
        <v>0</v>
      </c>
      <c r="M426" s="13">
        <f t="shared" si="237"/>
        <v>0</v>
      </c>
      <c r="N426" s="13">
        <f t="shared" si="229"/>
        <v>0</v>
      </c>
    </row>
    <row r="427" spans="1:14" s="6" customFormat="1" ht="20.25" thickTop="1" x14ac:dyDescent="0.25">
      <c r="B427" s="6" t="str">
        <f t="shared" si="226"/>
        <v>a</v>
      </c>
      <c r="C427" s="36" t="s">
        <v>131</v>
      </c>
      <c r="D427" s="37" t="s">
        <v>4</v>
      </c>
      <c r="E427" s="38">
        <f t="shared" ref="E427:J427" si="244">E428+E429+E430+E431+E432+E433+E434</f>
        <v>1357.5211999999999</v>
      </c>
      <c r="F427" s="38">
        <f t="shared" si="244"/>
        <v>1300</v>
      </c>
      <c r="G427" s="38">
        <f t="shared" si="244"/>
        <v>1651.6</v>
      </c>
      <c r="H427" s="38">
        <f t="shared" si="244"/>
        <v>934.43299999999999</v>
      </c>
      <c r="I427" s="38">
        <f t="shared" si="244"/>
        <v>2112</v>
      </c>
      <c r="J427" s="38">
        <f t="shared" si="244"/>
        <v>1700</v>
      </c>
      <c r="K427" s="38">
        <f t="shared" si="228"/>
        <v>-412</v>
      </c>
      <c r="L427" s="38">
        <f t="shared" ref="L427" si="245">L428+L429+L430+L431+L432+L433+L434</f>
        <v>2112</v>
      </c>
      <c r="M427" s="38">
        <f t="shared" si="237"/>
        <v>0</v>
      </c>
      <c r="N427" s="38">
        <f t="shared" si="229"/>
        <v>412</v>
      </c>
    </row>
    <row r="428" spans="1:14" s="6" customFormat="1" ht="17.25" hidden="1" x14ac:dyDescent="0.25">
      <c r="B428" s="6" t="str">
        <f t="shared" si="226"/>
        <v>b</v>
      </c>
      <c r="C428" s="11" t="s">
        <v>131</v>
      </c>
      <c r="D428" s="17" t="s">
        <v>195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f t="shared" si="228"/>
        <v>0</v>
      </c>
      <c r="L428" s="18">
        <v>0</v>
      </c>
      <c r="M428" s="18">
        <f t="shared" si="237"/>
        <v>0</v>
      </c>
      <c r="N428" s="18">
        <f t="shared" si="229"/>
        <v>0</v>
      </c>
    </row>
    <row r="429" spans="1:14" s="6" customFormat="1" ht="17.25" hidden="1" x14ac:dyDescent="0.25">
      <c r="B429" s="6" t="str">
        <f t="shared" si="226"/>
        <v>b</v>
      </c>
      <c r="C429" s="11" t="s">
        <v>131</v>
      </c>
      <c r="D429" s="17" t="s">
        <v>196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f t="shared" si="228"/>
        <v>0</v>
      </c>
      <c r="L429" s="18">
        <v>0</v>
      </c>
      <c r="M429" s="18">
        <f t="shared" si="237"/>
        <v>0</v>
      </c>
      <c r="N429" s="18">
        <f t="shared" si="229"/>
        <v>0</v>
      </c>
    </row>
    <row r="430" spans="1:14" s="6" customFormat="1" ht="17.25" hidden="1" x14ac:dyDescent="0.25">
      <c r="B430" s="6" t="str">
        <f t="shared" si="226"/>
        <v>b</v>
      </c>
      <c r="C430" s="11" t="s">
        <v>131</v>
      </c>
      <c r="D430" s="17" t="s">
        <v>197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f t="shared" si="228"/>
        <v>0</v>
      </c>
      <c r="L430" s="18">
        <v>0</v>
      </c>
      <c r="M430" s="18">
        <f t="shared" si="237"/>
        <v>0</v>
      </c>
      <c r="N430" s="18">
        <f t="shared" si="229"/>
        <v>0</v>
      </c>
    </row>
    <row r="431" spans="1:14" s="6" customFormat="1" ht="17.25" hidden="1" x14ac:dyDescent="0.25">
      <c r="B431" s="6" t="str">
        <f t="shared" si="226"/>
        <v>b</v>
      </c>
      <c r="C431" s="11" t="s">
        <v>131</v>
      </c>
      <c r="D431" s="17" t="s">
        <v>198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f t="shared" si="228"/>
        <v>0</v>
      </c>
      <c r="L431" s="18">
        <v>0</v>
      </c>
      <c r="M431" s="18">
        <f t="shared" si="237"/>
        <v>0</v>
      </c>
      <c r="N431" s="18">
        <f t="shared" si="229"/>
        <v>0</v>
      </c>
    </row>
    <row r="432" spans="1:14" s="6" customFormat="1" ht="17.25" hidden="1" x14ac:dyDescent="0.25">
      <c r="B432" s="6" t="str">
        <f t="shared" si="226"/>
        <v>b</v>
      </c>
      <c r="C432" s="11" t="s">
        <v>131</v>
      </c>
      <c r="D432" s="17" t="s">
        <v>199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f t="shared" si="228"/>
        <v>0</v>
      </c>
      <c r="L432" s="18">
        <v>0</v>
      </c>
      <c r="M432" s="18">
        <f t="shared" si="237"/>
        <v>0</v>
      </c>
      <c r="N432" s="18">
        <f t="shared" si="229"/>
        <v>0</v>
      </c>
    </row>
    <row r="433" spans="1:14" s="6" customFormat="1" ht="20.25" thickBot="1" x14ac:dyDescent="0.3">
      <c r="B433" s="6" t="str">
        <f t="shared" si="226"/>
        <v>a</v>
      </c>
      <c r="C433" s="33" t="s">
        <v>131</v>
      </c>
      <c r="D433" s="39" t="s">
        <v>205</v>
      </c>
      <c r="E433" s="40">
        <v>1357.5211999999999</v>
      </c>
      <c r="F433" s="40">
        <v>1300</v>
      </c>
      <c r="G433" s="40">
        <v>1651.6</v>
      </c>
      <c r="H433" s="40">
        <v>934.43299999999999</v>
      </c>
      <c r="I433" s="40">
        <v>2112</v>
      </c>
      <c r="J433" s="40">
        <v>1700</v>
      </c>
      <c r="K433" s="40">
        <f t="shared" si="228"/>
        <v>-412</v>
      </c>
      <c r="L433" s="40">
        <v>2112</v>
      </c>
      <c r="M433" s="40">
        <f t="shared" si="237"/>
        <v>0</v>
      </c>
      <c r="N433" s="40">
        <f t="shared" si="229"/>
        <v>412</v>
      </c>
    </row>
    <row r="434" spans="1:14" s="6" customFormat="1" ht="18" hidden="1" thickBot="1" x14ac:dyDescent="0.3">
      <c r="B434" s="6" t="str">
        <f t="shared" si="226"/>
        <v>b</v>
      </c>
      <c r="C434" s="11" t="s">
        <v>131</v>
      </c>
      <c r="D434" s="17" t="s">
        <v>201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f t="shared" si="228"/>
        <v>0</v>
      </c>
      <c r="L434" s="18">
        <v>0</v>
      </c>
      <c r="M434" s="18">
        <f t="shared" si="237"/>
        <v>0</v>
      </c>
      <c r="N434" s="18">
        <f t="shared" si="229"/>
        <v>0</v>
      </c>
    </row>
    <row r="435" spans="1:14" s="6" customFormat="1" ht="18" hidden="1" thickBot="1" x14ac:dyDescent="0.3">
      <c r="B435" s="6" t="str">
        <f t="shared" si="226"/>
        <v>b</v>
      </c>
      <c r="C435" s="14" t="s">
        <v>131</v>
      </c>
      <c r="D435" s="15" t="s">
        <v>6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f t="shared" si="228"/>
        <v>0</v>
      </c>
      <c r="L435" s="16">
        <v>0</v>
      </c>
      <c r="M435" s="16">
        <f t="shared" si="237"/>
        <v>0</v>
      </c>
      <c r="N435" s="16">
        <f t="shared" si="229"/>
        <v>0</v>
      </c>
    </row>
    <row r="436" spans="1:14" s="6" customFormat="1" ht="18" hidden="1" thickBot="1" x14ac:dyDescent="0.3">
      <c r="B436" s="6" t="str">
        <f t="shared" si="226"/>
        <v>b</v>
      </c>
      <c r="C436" s="14" t="s">
        <v>131</v>
      </c>
      <c r="D436" s="15" t="s">
        <v>7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f t="shared" si="228"/>
        <v>0</v>
      </c>
      <c r="L436" s="16">
        <v>0</v>
      </c>
      <c r="M436" s="16">
        <f t="shared" si="237"/>
        <v>0</v>
      </c>
      <c r="N436" s="16">
        <f t="shared" si="229"/>
        <v>0</v>
      </c>
    </row>
    <row r="437" spans="1:14" s="6" customFormat="1" ht="18" hidden="1" thickBot="1" x14ac:dyDescent="0.3">
      <c r="B437" s="6" t="str">
        <f t="shared" si="226"/>
        <v>b</v>
      </c>
      <c r="C437" s="19" t="s">
        <v>131</v>
      </c>
      <c r="D437" s="20" t="s">
        <v>8</v>
      </c>
      <c r="E437" s="21">
        <v>0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f t="shared" si="228"/>
        <v>0</v>
      </c>
      <c r="L437" s="21">
        <v>0</v>
      </c>
      <c r="M437" s="21">
        <f t="shared" si="237"/>
        <v>0</v>
      </c>
      <c r="N437" s="21">
        <f t="shared" si="229"/>
        <v>0</v>
      </c>
    </row>
    <row r="438" spans="1:14" s="6" customFormat="1" ht="40.5" thickTop="1" thickBot="1" x14ac:dyDescent="0.3">
      <c r="A438" s="6" t="s">
        <v>213</v>
      </c>
      <c r="B438" s="6" t="str">
        <f t="shared" si="226"/>
        <v>a</v>
      </c>
      <c r="C438" s="54" t="s">
        <v>52</v>
      </c>
      <c r="D438" s="55" t="s">
        <v>126</v>
      </c>
      <c r="E438" s="56">
        <f t="shared" ref="E438:L438" si="246">E441+E449+E450+E451</f>
        <v>33.85</v>
      </c>
      <c r="F438" s="56">
        <f t="shared" si="246"/>
        <v>40</v>
      </c>
      <c r="G438" s="56">
        <f t="shared" si="246"/>
        <v>40</v>
      </c>
      <c r="H438" s="56">
        <f t="shared" si="246"/>
        <v>23.850999999999999</v>
      </c>
      <c r="I438" s="56">
        <f t="shared" si="246"/>
        <v>40</v>
      </c>
      <c r="J438" s="56">
        <f t="shared" si="246"/>
        <v>40</v>
      </c>
      <c r="K438" s="56">
        <f t="shared" si="228"/>
        <v>0</v>
      </c>
      <c r="L438" s="56">
        <f t="shared" si="246"/>
        <v>40</v>
      </c>
      <c r="M438" s="56">
        <f t="shared" si="237"/>
        <v>0</v>
      </c>
      <c r="N438" s="56">
        <f t="shared" si="229"/>
        <v>0</v>
      </c>
    </row>
    <row r="439" spans="1:14" s="6" customFormat="1" ht="35.25" hidden="1" thickTop="1" x14ac:dyDescent="0.25">
      <c r="B439" s="6" t="str">
        <f t="shared" si="226"/>
        <v>b</v>
      </c>
      <c r="C439" s="11"/>
      <c r="D439" s="12" t="s">
        <v>190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f t="shared" si="228"/>
        <v>0</v>
      </c>
      <c r="L439" s="13">
        <v>0</v>
      </c>
      <c r="M439" s="13">
        <v>0</v>
      </c>
      <c r="N439" s="13">
        <f t="shared" si="229"/>
        <v>0</v>
      </c>
    </row>
    <row r="440" spans="1:14" s="6" customFormat="1" ht="18" hidden="1" thickTop="1" x14ac:dyDescent="0.25">
      <c r="B440" s="6" t="str">
        <f t="shared" si="226"/>
        <v>b</v>
      </c>
      <c r="C440" s="11"/>
      <c r="D440" s="12" t="s">
        <v>189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f t="shared" si="228"/>
        <v>0</v>
      </c>
      <c r="L440" s="13">
        <v>0</v>
      </c>
      <c r="M440" s="13">
        <v>0</v>
      </c>
      <c r="N440" s="13">
        <f t="shared" si="229"/>
        <v>0</v>
      </c>
    </row>
    <row r="441" spans="1:14" s="6" customFormat="1" ht="20.25" thickTop="1" x14ac:dyDescent="0.25">
      <c r="B441" s="6" t="str">
        <f t="shared" si="226"/>
        <v>a</v>
      </c>
      <c r="C441" s="36" t="s">
        <v>131</v>
      </c>
      <c r="D441" s="37" t="s">
        <v>4</v>
      </c>
      <c r="E441" s="38">
        <f t="shared" ref="E441:L441" si="247">E442+E443+E444+E445+E446+E447+E448</f>
        <v>33.85</v>
      </c>
      <c r="F441" s="38">
        <f t="shared" si="247"/>
        <v>40</v>
      </c>
      <c r="G441" s="38">
        <f t="shared" si="247"/>
        <v>40</v>
      </c>
      <c r="H441" s="38">
        <f t="shared" si="247"/>
        <v>23.850999999999999</v>
      </c>
      <c r="I441" s="38">
        <f t="shared" si="247"/>
        <v>40</v>
      </c>
      <c r="J441" s="38">
        <f t="shared" si="247"/>
        <v>40</v>
      </c>
      <c r="K441" s="38">
        <f t="shared" si="228"/>
        <v>0</v>
      </c>
      <c r="L441" s="38">
        <f t="shared" si="247"/>
        <v>40</v>
      </c>
      <c r="M441" s="38">
        <f t="shared" si="237"/>
        <v>0</v>
      </c>
      <c r="N441" s="38">
        <f t="shared" si="229"/>
        <v>0</v>
      </c>
    </row>
    <row r="442" spans="1:14" s="6" customFormat="1" ht="17.25" hidden="1" x14ac:dyDescent="0.25">
      <c r="B442" s="6" t="str">
        <f t="shared" si="226"/>
        <v>b</v>
      </c>
      <c r="C442" s="11" t="s">
        <v>131</v>
      </c>
      <c r="D442" s="17" t="s">
        <v>195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f t="shared" si="228"/>
        <v>0</v>
      </c>
      <c r="L442" s="18">
        <v>0</v>
      </c>
      <c r="M442" s="18">
        <f t="shared" si="237"/>
        <v>0</v>
      </c>
      <c r="N442" s="18">
        <f t="shared" si="229"/>
        <v>0</v>
      </c>
    </row>
    <row r="443" spans="1:14" s="6" customFormat="1" ht="17.25" hidden="1" x14ac:dyDescent="0.25">
      <c r="B443" s="6" t="str">
        <f t="shared" si="226"/>
        <v>b</v>
      </c>
      <c r="C443" s="11" t="s">
        <v>131</v>
      </c>
      <c r="D443" s="17" t="s">
        <v>196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f t="shared" si="228"/>
        <v>0</v>
      </c>
      <c r="L443" s="18">
        <v>0</v>
      </c>
      <c r="M443" s="18">
        <f t="shared" si="237"/>
        <v>0</v>
      </c>
      <c r="N443" s="18">
        <f t="shared" si="229"/>
        <v>0</v>
      </c>
    </row>
    <row r="444" spans="1:14" s="6" customFormat="1" ht="17.25" hidden="1" x14ac:dyDescent="0.25">
      <c r="B444" s="6" t="str">
        <f t="shared" si="226"/>
        <v>b</v>
      </c>
      <c r="C444" s="11" t="s">
        <v>131</v>
      </c>
      <c r="D444" s="17" t="s">
        <v>197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f t="shared" si="228"/>
        <v>0</v>
      </c>
      <c r="L444" s="18">
        <v>0</v>
      </c>
      <c r="M444" s="18">
        <f t="shared" si="237"/>
        <v>0</v>
      </c>
      <c r="N444" s="18">
        <f t="shared" si="229"/>
        <v>0</v>
      </c>
    </row>
    <row r="445" spans="1:14" s="6" customFormat="1" ht="17.25" hidden="1" x14ac:dyDescent="0.25">
      <c r="B445" s="6" t="str">
        <f t="shared" si="226"/>
        <v>b</v>
      </c>
      <c r="C445" s="11" t="s">
        <v>131</v>
      </c>
      <c r="D445" s="17" t="s">
        <v>198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f t="shared" si="228"/>
        <v>0</v>
      </c>
      <c r="L445" s="18">
        <v>0</v>
      </c>
      <c r="M445" s="18">
        <f t="shared" si="237"/>
        <v>0</v>
      </c>
      <c r="N445" s="18">
        <f t="shared" si="229"/>
        <v>0</v>
      </c>
    </row>
    <row r="446" spans="1:14" s="6" customFormat="1" ht="17.25" hidden="1" x14ac:dyDescent="0.25">
      <c r="B446" s="6" t="str">
        <f t="shared" si="226"/>
        <v>b</v>
      </c>
      <c r="C446" s="11" t="s">
        <v>131</v>
      </c>
      <c r="D446" s="17" t="s">
        <v>199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f t="shared" si="228"/>
        <v>0</v>
      </c>
      <c r="L446" s="18">
        <v>0</v>
      </c>
      <c r="M446" s="18">
        <f t="shared" si="237"/>
        <v>0</v>
      </c>
      <c r="N446" s="18">
        <f t="shared" si="229"/>
        <v>0</v>
      </c>
    </row>
    <row r="447" spans="1:14" s="6" customFormat="1" ht="20.25" thickBot="1" x14ac:dyDescent="0.3">
      <c r="B447" s="6" t="str">
        <f t="shared" si="226"/>
        <v>a</v>
      </c>
      <c r="C447" s="33" t="s">
        <v>131</v>
      </c>
      <c r="D447" s="39" t="s">
        <v>205</v>
      </c>
      <c r="E447" s="40">
        <v>33.85</v>
      </c>
      <c r="F447" s="40">
        <v>40</v>
      </c>
      <c r="G447" s="40">
        <v>40</v>
      </c>
      <c r="H447" s="40">
        <v>23.850999999999999</v>
      </c>
      <c r="I447" s="40">
        <v>40</v>
      </c>
      <c r="J447" s="40">
        <v>40</v>
      </c>
      <c r="K447" s="40">
        <f t="shared" si="228"/>
        <v>0</v>
      </c>
      <c r="L447" s="40">
        <v>40</v>
      </c>
      <c r="M447" s="40">
        <f t="shared" si="237"/>
        <v>0</v>
      </c>
      <c r="N447" s="40">
        <f t="shared" si="229"/>
        <v>0</v>
      </c>
    </row>
    <row r="448" spans="1:14" s="6" customFormat="1" ht="18" hidden="1" thickBot="1" x14ac:dyDescent="0.3">
      <c r="B448" s="6" t="str">
        <f t="shared" si="226"/>
        <v>b</v>
      </c>
      <c r="C448" s="11" t="s">
        <v>131</v>
      </c>
      <c r="D448" s="17" t="s">
        <v>201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f t="shared" si="228"/>
        <v>0</v>
      </c>
      <c r="L448" s="18">
        <v>0</v>
      </c>
      <c r="M448" s="18">
        <f t="shared" si="237"/>
        <v>0</v>
      </c>
      <c r="N448" s="18">
        <f t="shared" si="229"/>
        <v>0</v>
      </c>
    </row>
    <row r="449" spans="1:14" s="6" customFormat="1" ht="18" hidden="1" thickBot="1" x14ac:dyDescent="0.3">
      <c r="B449" s="6" t="str">
        <f t="shared" si="226"/>
        <v>b</v>
      </c>
      <c r="C449" s="14" t="s">
        <v>131</v>
      </c>
      <c r="D449" s="15" t="s">
        <v>6</v>
      </c>
      <c r="E449" s="24">
        <v>0</v>
      </c>
      <c r="F449" s="16">
        <v>0</v>
      </c>
      <c r="G449" s="16">
        <v>0</v>
      </c>
      <c r="H449" s="16">
        <v>0</v>
      </c>
      <c r="I449" s="24">
        <v>0</v>
      </c>
      <c r="J449" s="16">
        <v>0</v>
      </c>
      <c r="K449" s="16">
        <f t="shared" si="228"/>
        <v>0</v>
      </c>
      <c r="L449" s="16">
        <v>0</v>
      </c>
      <c r="M449" s="24">
        <f t="shared" si="237"/>
        <v>0</v>
      </c>
      <c r="N449" s="16">
        <f t="shared" si="229"/>
        <v>0</v>
      </c>
    </row>
    <row r="450" spans="1:14" s="6" customFormat="1" ht="18" hidden="1" thickBot="1" x14ac:dyDescent="0.3">
      <c r="B450" s="6" t="str">
        <f t="shared" si="226"/>
        <v>b</v>
      </c>
      <c r="C450" s="14" t="s">
        <v>131</v>
      </c>
      <c r="D450" s="15" t="s">
        <v>7</v>
      </c>
      <c r="E450" s="24">
        <v>0</v>
      </c>
      <c r="F450" s="16">
        <v>0</v>
      </c>
      <c r="G450" s="16">
        <v>0</v>
      </c>
      <c r="H450" s="16">
        <v>0</v>
      </c>
      <c r="I450" s="24">
        <v>0</v>
      </c>
      <c r="J450" s="16">
        <v>0</v>
      </c>
      <c r="K450" s="16">
        <f t="shared" si="228"/>
        <v>0</v>
      </c>
      <c r="L450" s="16">
        <v>0</v>
      </c>
      <c r="M450" s="24">
        <f t="shared" si="237"/>
        <v>0</v>
      </c>
      <c r="N450" s="16">
        <f t="shared" si="229"/>
        <v>0</v>
      </c>
    </row>
    <row r="451" spans="1:14" s="6" customFormat="1" ht="18" hidden="1" thickBot="1" x14ac:dyDescent="0.3">
      <c r="B451" s="6" t="str">
        <f t="shared" si="226"/>
        <v>b</v>
      </c>
      <c r="C451" s="19" t="s">
        <v>131</v>
      </c>
      <c r="D451" s="20" t="s">
        <v>8</v>
      </c>
      <c r="E451" s="25">
        <v>0</v>
      </c>
      <c r="F451" s="21">
        <v>0</v>
      </c>
      <c r="G451" s="21">
        <v>0</v>
      </c>
      <c r="H451" s="21">
        <v>0</v>
      </c>
      <c r="I451" s="25">
        <v>0</v>
      </c>
      <c r="J451" s="21">
        <v>0</v>
      </c>
      <c r="K451" s="21">
        <f t="shared" si="228"/>
        <v>0</v>
      </c>
      <c r="L451" s="21">
        <v>0</v>
      </c>
      <c r="M451" s="25">
        <f t="shared" si="237"/>
        <v>0</v>
      </c>
      <c r="N451" s="21">
        <f t="shared" si="229"/>
        <v>0</v>
      </c>
    </row>
    <row r="452" spans="1:14" s="6" customFormat="1" ht="40.5" thickTop="1" thickBot="1" x14ac:dyDescent="0.3">
      <c r="A452" s="6" t="s">
        <v>213</v>
      </c>
      <c r="B452" s="6" t="str">
        <f t="shared" si="226"/>
        <v>a</v>
      </c>
      <c r="C452" s="54" t="s">
        <v>54</v>
      </c>
      <c r="D452" s="55" t="s">
        <v>49</v>
      </c>
      <c r="E452" s="56">
        <f t="shared" ref="E452:J452" si="248">E455+E463+E464+E465</f>
        <v>2762.4</v>
      </c>
      <c r="F452" s="56">
        <f t="shared" si="248"/>
        <v>3900</v>
      </c>
      <c r="G452" s="56">
        <f t="shared" si="248"/>
        <v>3235.9</v>
      </c>
      <c r="H452" s="56">
        <f t="shared" si="248"/>
        <v>2002.9050300000001</v>
      </c>
      <c r="I452" s="56">
        <f t="shared" si="248"/>
        <v>6071</v>
      </c>
      <c r="J452" s="56">
        <f t="shared" si="248"/>
        <v>5000</v>
      </c>
      <c r="K452" s="56">
        <f t="shared" si="228"/>
        <v>-1071</v>
      </c>
      <c r="L452" s="56">
        <f t="shared" ref="L452" si="249">L455+L463+L464+L465</f>
        <v>6071</v>
      </c>
      <c r="M452" s="56">
        <f t="shared" si="237"/>
        <v>0</v>
      </c>
      <c r="N452" s="56">
        <f t="shared" si="229"/>
        <v>1071</v>
      </c>
    </row>
    <row r="453" spans="1:14" s="6" customFormat="1" ht="35.25" hidden="1" thickTop="1" x14ac:dyDescent="0.25">
      <c r="B453" s="6" t="str">
        <f t="shared" ref="B453:B516" si="250">IF(OR(E453&lt;&gt;0,F453&lt;&gt;0,G453&lt;&gt;0,H453&lt;&gt;0,I453&lt;&gt;0,L453&lt;&gt;0,M453&lt;&gt;0),"a","b")</f>
        <v>b</v>
      </c>
      <c r="C453" s="11"/>
      <c r="D453" s="12" t="s">
        <v>190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f t="shared" ref="K453:K516" si="251">J453-I453</f>
        <v>0</v>
      </c>
      <c r="L453" s="13">
        <v>0</v>
      </c>
      <c r="M453" s="13">
        <v>0</v>
      </c>
      <c r="N453" s="13">
        <f t="shared" ref="N453:N516" si="252">L453-J453</f>
        <v>0</v>
      </c>
    </row>
    <row r="454" spans="1:14" s="6" customFormat="1" ht="18" hidden="1" thickTop="1" x14ac:dyDescent="0.25">
      <c r="B454" s="6" t="str">
        <f t="shared" si="250"/>
        <v>b</v>
      </c>
      <c r="C454" s="11"/>
      <c r="D454" s="12" t="s">
        <v>189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f t="shared" si="251"/>
        <v>0</v>
      </c>
      <c r="L454" s="13">
        <v>0</v>
      </c>
      <c r="M454" s="13">
        <v>0</v>
      </c>
      <c r="N454" s="13">
        <f t="shared" si="252"/>
        <v>0</v>
      </c>
    </row>
    <row r="455" spans="1:14" s="6" customFormat="1" ht="20.25" thickTop="1" x14ac:dyDescent="0.25">
      <c r="B455" s="6" t="str">
        <f t="shared" si="250"/>
        <v>a</v>
      </c>
      <c r="C455" s="36" t="s">
        <v>131</v>
      </c>
      <c r="D455" s="37" t="s">
        <v>4</v>
      </c>
      <c r="E455" s="38">
        <f t="shared" ref="E455:J455" si="253">E456+E457+E458+E459+E460+E461+E462</f>
        <v>2762.4</v>
      </c>
      <c r="F455" s="38">
        <f t="shared" si="253"/>
        <v>3900</v>
      </c>
      <c r="G455" s="38">
        <f t="shared" si="253"/>
        <v>3235.9</v>
      </c>
      <c r="H455" s="38">
        <f t="shared" si="253"/>
        <v>2002.9050300000001</v>
      </c>
      <c r="I455" s="38">
        <f t="shared" si="253"/>
        <v>6071</v>
      </c>
      <c r="J455" s="38">
        <f t="shared" si="253"/>
        <v>5000</v>
      </c>
      <c r="K455" s="38">
        <f t="shared" si="251"/>
        <v>-1071</v>
      </c>
      <c r="L455" s="38">
        <f t="shared" ref="L455" si="254">L456+L457+L458+L459+L460+L461+L462</f>
        <v>6071</v>
      </c>
      <c r="M455" s="38">
        <f t="shared" ref="M455:M511" si="255">L455-I455</f>
        <v>0</v>
      </c>
      <c r="N455" s="38">
        <f t="shared" si="252"/>
        <v>1071</v>
      </c>
    </row>
    <row r="456" spans="1:14" s="6" customFormat="1" ht="17.25" hidden="1" x14ac:dyDescent="0.25">
      <c r="B456" s="6" t="str">
        <f t="shared" si="250"/>
        <v>b</v>
      </c>
      <c r="C456" s="11" t="s">
        <v>131</v>
      </c>
      <c r="D456" s="17" t="s">
        <v>195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f t="shared" si="251"/>
        <v>0</v>
      </c>
      <c r="L456" s="18">
        <v>0</v>
      </c>
      <c r="M456" s="18">
        <f t="shared" si="255"/>
        <v>0</v>
      </c>
      <c r="N456" s="18">
        <f t="shared" si="252"/>
        <v>0</v>
      </c>
    </row>
    <row r="457" spans="1:14" s="6" customFormat="1" ht="17.25" hidden="1" x14ac:dyDescent="0.25">
      <c r="B457" s="6" t="str">
        <f t="shared" si="250"/>
        <v>b</v>
      </c>
      <c r="C457" s="11" t="s">
        <v>131</v>
      </c>
      <c r="D457" s="17" t="s">
        <v>196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0</v>
      </c>
      <c r="K457" s="18">
        <f t="shared" si="251"/>
        <v>0</v>
      </c>
      <c r="L457" s="18">
        <v>0</v>
      </c>
      <c r="M457" s="18">
        <f t="shared" si="255"/>
        <v>0</v>
      </c>
      <c r="N457" s="18">
        <f t="shared" si="252"/>
        <v>0</v>
      </c>
    </row>
    <row r="458" spans="1:14" s="6" customFormat="1" ht="17.25" hidden="1" x14ac:dyDescent="0.25">
      <c r="B458" s="6" t="str">
        <f t="shared" si="250"/>
        <v>b</v>
      </c>
      <c r="C458" s="11" t="s">
        <v>131</v>
      </c>
      <c r="D458" s="17" t="s">
        <v>197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f t="shared" si="251"/>
        <v>0</v>
      </c>
      <c r="L458" s="18">
        <v>0</v>
      </c>
      <c r="M458" s="18">
        <f t="shared" si="255"/>
        <v>0</v>
      </c>
      <c r="N458" s="18">
        <f t="shared" si="252"/>
        <v>0</v>
      </c>
    </row>
    <row r="459" spans="1:14" s="6" customFormat="1" ht="17.25" hidden="1" x14ac:dyDescent="0.25">
      <c r="B459" s="6" t="str">
        <f t="shared" si="250"/>
        <v>b</v>
      </c>
      <c r="C459" s="11" t="s">
        <v>131</v>
      </c>
      <c r="D459" s="17" t="s">
        <v>198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f t="shared" si="251"/>
        <v>0</v>
      </c>
      <c r="L459" s="18">
        <v>0</v>
      </c>
      <c r="M459" s="18">
        <f t="shared" si="255"/>
        <v>0</v>
      </c>
      <c r="N459" s="18">
        <f t="shared" si="252"/>
        <v>0</v>
      </c>
    </row>
    <row r="460" spans="1:14" s="6" customFormat="1" ht="17.25" hidden="1" x14ac:dyDescent="0.25">
      <c r="B460" s="6" t="str">
        <f t="shared" si="250"/>
        <v>b</v>
      </c>
      <c r="C460" s="11" t="s">
        <v>131</v>
      </c>
      <c r="D460" s="17" t="s">
        <v>199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f t="shared" si="251"/>
        <v>0</v>
      </c>
      <c r="L460" s="18">
        <v>0</v>
      </c>
      <c r="M460" s="18">
        <f t="shared" si="255"/>
        <v>0</v>
      </c>
      <c r="N460" s="18">
        <f t="shared" si="252"/>
        <v>0</v>
      </c>
    </row>
    <row r="461" spans="1:14" s="6" customFormat="1" ht="20.25" thickBot="1" x14ac:dyDescent="0.3">
      <c r="B461" s="6" t="str">
        <f t="shared" si="250"/>
        <v>a</v>
      </c>
      <c r="C461" s="33" t="s">
        <v>131</v>
      </c>
      <c r="D461" s="39" t="s">
        <v>205</v>
      </c>
      <c r="E461" s="40">
        <v>2762.4</v>
      </c>
      <c r="F461" s="40">
        <v>3900</v>
      </c>
      <c r="G461" s="40">
        <v>3235.9</v>
      </c>
      <c r="H461" s="40">
        <v>2002.9050300000001</v>
      </c>
      <c r="I461" s="40">
        <v>6071</v>
      </c>
      <c r="J461" s="40">
        <f>6071-1071</f>
        <v>5000</v>
      </c>
      <c r="K461" s="40">
        <f t="shared" si="251"/>
        <v>-1071</v>
      </c>
      <c r="L461" s="40">
        <v>6071</v>
      </c>
      <c r="M461" s="40">
        <f t="shared" si="255"/>
        <v>0</v>
      </c>
      <c r="N461" s="40">
        <f t="shared" si="252"/>
        <v>1071</v>
      </c>
    </row>
    <row r="462" spans="1:14" s="6" customFormat="1" ht="18" hidden="1" thickBot="1" x14ac:dyDescent="0.3">
      <c r="B462" s="6" t="str">
        <f t="shared" si="250"/>
        <v>b</v>
      </c>
      <c r="C462" s="11" t="s">
        <v>131</v>
      </c>
      <c r="D462" s="17" t="s">
        <v>201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f t="shared" si="251"/>
        <v>0</v>
      </c>
      <c r="L462" s="18">
        <v>0</v>
      </c>
      <c r="M462" s="18">
        <v>0</v>
      </c>
      <c r="N462" s="18">
        <f t="shared" si="252"/>
        <v>0</v>
      </c>
    </row>
    <row r="463" spans="1:14" s="6" customFormat="1" ht="18" hidden="1" thickBot="1" x14ac:dyDescent="0.3">
      <c r="B463" s="6" t="str">
        <f t="shared" si="250"/>
        <v>b</v>
      </c>
      <c r="C463" s="14" t="s">
        <v>131</v>
      </c>
      <c r="D463" s="15" t="s">
        <v>6</v>
      </c>
      <c r="E463" s="24">
        <v>0</v>
      </c>
      <c r="F463" s="16">
        <v>0</v>
      </c>
      <c r="G463" s="16">
        <v>0</v>
      </c>
      <c r="H463" s="16">
        <v>0</v>
      </c>
      <c r="I463" s="24">
        <v>0</v>
      </c>
      <c r="J463" s="16">
        <v>0</v>
      </c>
      <c r="K463" s="16">
        <f t="shared" si="251"/>
        <v>0</v>
      </c>
      <c r="L463" s="16">
        <v>0</v>
      </c>
      <c r="M463" s="24">
        <v>0</v>
      </c>
      <c r="N463" s="16">
        <f t="shared" si="252"/>
        <v>0</v>
      </c>
    </row>
    <row r="464" spans="1:14" s="6" customFormat="1" ht="18" hidden="1" thickBot="1" x14ac:dyDescent="0.3">
      <c r="B464" s="6" t="str">
        <f t="shared" si="250"/>
        <v>b</v>
      </c>
      <c r="C464" s="14" t="s">
        <v>131</v>
      </c>
      <c r="D464" s="15" t="s">
        <v>7</v>
      </c>
      <c r="E464" s="24">
        <v>0</v>
      </c>
      <c r="F464" s="16">
        <v>0</v>
      </c>
      <c r="G464" s="16">
        <v>0</v>
      </c>
      <c r="H464" s="16">
        <v>0</v>
      </c>
      <c r="I464" s="24">
        <v>0</v>
      </c>
      <c r="J464" s="16">
        <v>0</v>
      </c>
      <c r="K464" s="16">
        <f t="shared" si="251"/>
        <v>0</v>
      </c>
      <c r="L464" s="16">
        <v>0</v>
      </c>
      <c r="M464" s="24">
        <v>0</v>
      </c>
      <c r="N464" s="16">
        <f t="shared" si="252"/>
        <v>0</v>
      </c>
    </row>
    <row r="465" spans="1:14" s="6" customFormat="1" ht="18" hidden="1" thickBot="1" x14ac:dyDescent="0.3">
      <c r="B465" s="6" t="str">
        <f t="shared" si="250"/>
        <v>b</v>
      </c>
      <c r="C465" s="19" t="s">
        <v>131</v>
      </c>
      <c r="D465" s="20" t="s">
        <v>8</v>
      </c>
      <c r="E465" s="25">
        <v>0</v>
      </c>
      <c r="F465" s="21">
        <v>0</v>
      </c>
      <c r="G465" s="21">
        <v>0</v>
      </c>
      <c r="H465" s="21">
        <v>0</v>
      </c>
      <c r="I465" s="25">
        <v>0</v>
      </c>
      <c r="J465" s="21">
        <v>0</v>
      </c>
      <c r="K465" s="21">
        <f t="shared" si="251"/>
        <v>0</v>
      </c>
      <c r="L465" s="21">
        <v>0</v>
      </c>
      <c r="M465" s="25">
        <v>0</v>
      </c>
      <c r="N465" s="21">
        <f t="shared" si="252"/>
        <v>0</v>
      </c>
    </row>
    <row r="466" spans="1:14" s="6" customFormat="1" ht="40.5" thickTop="1" thickBot="1" x14ac:dyDescent="0.3">
      <c r="A466" s="6" t="s">
        <v>213</v>
      </c>
      <c r="B466" s="6" t="str">
        <f t="shared" si="250"/>
        <v>a</v>
      </c>
      <c r="C466" s="54" t="s">
        <v>55</v>
      </c>
      <c r="D466" s="55" t="s">
        <v>61</v>
      </c>
      <c r="E466" s="56">
        <f t="shared" ref="E466:J466" si="256">E469+E477+E478+E479</f>
        <v>3206.5038199999999</v>
      </c>
      <c r="F466" s="56">
        <f t="shared" si="256"/>
        <v>2300</v>
      </c>
      <c r="G466" s="56">
        <f t="shared" si="256"/>
        <v>1888.1</v>
      </c>
      <c r="H466" s="56">
        <f t="shared" si="256"/>
        <v>812.90327000000002</v>
      </c>
      <c r="I466" s="56">
        <f t="shared" si="256"/>
        <v>5744</v>
      </c>
      <c r="J466" s="56">
        <f t="shared" si="256"/>
        <v>2750</v>
      </c>
      <c r="K466" s="56">
        <f t="shared" si="251"/>
        <v>-2994</v>
      </c>
      <c r="L466" s="56">
        <f t="shared" ref="L466" si="257">L469+L477+L478+L479</f>
        <v>5744</v>
      </c>
      <c r="M466" s="56">
        <f t="shared" si="255"/>
        <v>0</v>
      </c>
      <c r="N466" s="56">
        <f t="shared" si="252"/>
        <v>2994</v>
      </c>
    </row>
    <row r="467" spans="1:14" s="6" customFormat="1" ht="35.25" hidden="1" thickTop="1" x14ac:dyDescent="0.25">
      <c r="B467" s="6" t="str">
        <f t="shared" si="250"/>
        <v>b</v>
      </c>
      <c r="C467" s="11"/>
      <c r="D467" s="12" t="s">
        <v>190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f t="shared" si="251"/>
        <v>0</v>
      </c>
      <c r="L467" s="13">
        <v>0</v>
      </c>
      <c r="M467" s="13">
        <v>0</v>
      </c>
      <c r="N467" s="13">
        <f t="shared" si="252"/>
        <v>0</v>
      </c>
    </row>
    <row r="468" spans="1:14" s="6" customFormat="1" ht="18" hidden="1" thickTop="1" x14ac:dyDescent="0.25">
      <c r="B468" s="6" t="str">
        <f t="shared" si="250"/>
        <v>b</v>
      </c>
      <c r="C468" s="11"/>
      <c r="D468" s="12" t="s">
        <v>189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f t="shared" si="251"/>
        <v>0</v>
      </c>
      <c r="L468" s="13">
        <v>0</v>
      </c>
      <c r="M468" s="13">
        <v>0</v>
      </c>
      <c r="N468" s="13">
        <f t="shared" si="252"/>
        <v>0</v>
      </c>
    </row>
    <row r="469" spans="1:14" s="6" customFormat="1" ht="20.25" thickTop="1" x14ac:dyDescent="0.25">
      <c r="B469" s="6" t="str">
        <f t="shared" si="250"/>
        <v>a</v>
      </c>
      <c r="C469" s="36" t="s">
        <v>131</v>
      </c>
      <c r="D469" s="37" t="s">
        <v>4</v>
      </c>
      <c r="E469" s="38">
        <f t="shared" ref="E469:J469" si="258">E470+E471+E472+E473+E474+E475+E476</f>
        <v>3206.5038199999999</v>
      </c>
      <c r="F469" s="38">
        <f t="shared" si="258"/>
        <v>2300</v>
      </c>
      <c r="G469" s="38">
        <f t="shared" si="258"/>
        <v>1888.1</v>
      </c>
      <c r="H469" s="38">
        <f t="shared" si="258"/>
        <v>812.90327000000002</v>
      </c>
      <c r="I469" s="38">
        <f t="shared" si="258"/>
        <v>5744</v>
      </c>
      <c r="J469" s="38">
        <f t="shared" si="258"/>
        <v>2750</v>
      </c>
      <c r="K469" s="38">
        <f t="shared" si="251"/>
        <v>-2994</v>
      </c>
      <c r="L469" s="38">
        <f t="shared" ref="L469" si="259">L470+L471+L472+L473+L474+L475+L476</f>
        <v>5744</v>
      </c>
      <c r="M469" s="38">
        <f t="shared" si="255"/>
        <v>0</v>
      </c>
      <c r="N469" s="38">
        <f t="shared" si="252"/>
        <v>2994</v>
      </c>
    </row>
    <row r="470" spans="1:14" s="6" customFormat="1" ht="17.25" hidden="1" x14ac:dyDescent="0.25">
      <c r="B470" s="6" t="str">
        <f t="shared" si="250"/>
        <v>b</v>
      </c>
      <c r="C470" s="11" t="s">
        <v>131</v>
      </c>
      <c r="D470" s="17" t="s">
        <v>195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f t="shared" si="251"/>
        <v>0</v>
      </c>
      <c r="L470" s="18">
        <v>0</v>
      </c>
      <c r="M470" s="18">
        <v>0</v>
      </c>
      <c r="N470" s="18">
        <f t="shared" si="252"/>
        <v>0</v>
      </c>
    </row>
    <row r="471" spans="1:14" s="6" customFormat="1" ht="17.25" hidden="1" x14ac:dyDescent="0.25">
      <c r="B471" s="6" t="str">
        <f t="shared" si="250"/>
        <v>b</v>
      </c>
      <c r="C471" s="11" t="s">
        <v>131</v>
      </c>
      <c r="D471" s="17" t="s">
        <v>196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f t="shared" si="251"/>
        <v>0</v>
      </c>
      <c r="L471" s="18">
        <v>0</v>
      </c>
      <c r="M471" s="18">
        <v>0</v>
      </c>
      <c r="N471" s="18">
        <f t="shared" si="252"/>
        <v>0</v>
      </c>
    </row>
    <row r="472" spans="1:14" s="6" customFormat="1" ht="17.25" hidden="1" x14ac:dyDescent="0.25">
      <c r="B472" s="6" t="str">
        <f t="shared" si="250"/>
        <v>b</v>
      </c>
      <c r="C472" s="11" t="s">
        <v>131</v>
      </c>
      <c r="D472" s="17" t="s">
        <v>197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f t="shared" si="251"/>
        <v>0</v>
      </c>
      <c r="L472" s="18">
        <v>0</v>
      </c>
      <c r="M472" s="18">
        <v>0</v>
      </c>
      <c r="N472" s="18">
        <f t="shared" si="252"/>
        <v>0</v>
      </c>
    </row>
    <row r="473" spans="1:14" s="6" customFormat="1" ht="17.25" hidden="1" x14ac:dyDescent="0.25">
      <c r="B473" s="6" t="str">
        <f t="shared" si="250"/>
        <v>b</v>
      </c>
      <c r="C473" s="11" t="s">
        <v>131</v>
      </c>
      <c r="D473" s="17" t="s">
        <v>198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f t="shared" si="251"/>
        <v>0</v>
      </c>
      <c r="L473" s="18">
        <v>0</v>
      </c>
      <c r="M473" s="18">
        <v>0</v>
      </c>
      <c r="N473" s="18">
        <f t="shared" si="252"/>
        <v>0</v>
      </c>
    </row>
    <row r="474" spans="1:14" s="6" customFormat="1" ht="17.25" hidden="1" x14ac:dyDescent="0.25">
      <c r="B474" s="6" t="str">
        <f t="shared" si="250"/>
        <v>b</v>
      </c>
      <c r="C474" s="11" t="s">
        <v>131</v>
      </c>
      <c r="D474" s="17" t="s">
        <v>199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f t="shared" si="251"/>
        <v>0</v>
      </c>
      <c r="L474" s="18">
        <v>0</v>
      </c>
      <c r="M474" s="18">
        <v>0</v>
      </c>
      <c r="N474" s="18">
        <f t="shared" si="252"/>
        <v>0</v>
      </c>
    </row>
    <row r="475" spans="1:14" s="6" customFormat="1" ht="19.5" x14ac:dyDescent="0.25">
      <c r="B475" s="6" t="str">
        <f t="shared" si="250"/>
        <v>a</v>
      </c>
      <c r="C475" s="33" t="s">
        <v>131</v>
      </c>
      <c r="D475" s="39" t="s">
        <v>205</v>
      </c>
      <c r="E475" s="40">
        <v>1598.9748200000001</v>
      </c>
      <c r="F475" s="40">
        <v>1300</v>
      </c>
      <c r="G475" s="40">
        <v>1251.8</v>
      </c>
      <c r="H475" s="40">
        <v>682.18606999999997</v>
      </c>
      <c r="I475" s="40">
        <v>5744</v>
      </c>
      <c r="J475" s="40">
        <v>2750</v>
      </c>
      <c r="K475" s="40">
        <f t="shared" si="251"/>
        <v>-2994</v>
      </c>
      <c r="L475" s="40">
        <v>5744</v>
      </c>
      <c r="M475" s="40">
        <f t="shared" si="255"/>
        <v>0</v>
      </c>
      <c r="N475" s="40">
        <f t="shared" si="252"/>
        <v>2994</v>
      </c>
    </row>
    <row r="476" spans="1:14" s="6" customFormat="1" ht="20.25" thickBot="1" x14ac:dyDescent="0.3">
      <c r="B476" s="6" t="str">
        <f t="shared" si="250"/>
        <v>a</v>
      </c>
      <c r="C476" s="33" t="s">
        <v>131</v>
      </c>
      <c r="D476" s="39" t="s">
        <v>206</v>
      </c>
      <c r="E476" s="40">
        <v>1607.529</v>
      </c>
      <c r="F476" s="40">
        <v>1000</v>
      </c>
      <c r="G476" s="40">
        <v>636.29999999999995</v>
      </c>
      <c r="H476" s="40">
        <v>130.71719999999999</v>
      </c>
      <c r="I476" s="40">
        <v>0</v>
      </c>
      <c r="J476" s="40">
        <v>0</v>
      </c>
      <c r="K476" s="40">
        <f t="shared" si="251"/>
        <v>0</v>
      </c>
      <c r="L476" s="40">
        <v>0</v>
      </c>
      <c r="M476" s="40">
        <f t="shared" si="255"/>
        <v>0</v>
      </c>
      <c r="N476" s="40">
        <f t="shared" si="252"/>
        <v>0</v>
      </c>
    </row>
    <row r="477" spans="1:14" s="6" customFormat="1" ht="18" hidden="1" thickBot="1" x14ac:dyDescent="0.3">
      <c r="B477" s="6" t="str">
        <f t="shared" si="250"/>
        <v>b</v>
      </c>
      <c r="C477" s="14" t="s">
        <v>131</v>
      </c>
      <c r="D477" s="15" t="s">
        <v>6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f t="shared" si="251"/>
        <v>0</v>
      </c>
      <c r="L477" s="16">
        <v>0</v>
      </c>
      <c r="M477" s="16">
        <f t="shared" si="255"/>
        <v>0</v>
      </c>
      <c r="N477" s="16">
        <f t="shared" si="252"/>
        <v>0</v>
      </c>
    </row>
    <row r="478" spans="1:14" s="6" customFormat="1" ht="18" hidden="1" thickBot="1" x14ac:dyDescent="0.3">
      <c r="B478" s="6" t="str">
        <f t="shared" si="250"/>
        <v>b</v>
      </c>
      <c r="C478" s="14" t="s">
        <v>131</v>
      </c>
      <c r="D478" s="15" t="s">
        <v>7</v>
      </c>
      <c r="E478" s="16">
        <v>0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f t="shared" si="251"/>
        <v>0</v>
      </c>
      <c r="L478" s="16">
        <v>0</v>
      </c>
      <c r="M478" s="16">
        <f t="shared" si="255"/>
        <v>0</v>
      </c>
      <c r="N478" s="16">
        <f t="shared" si="252"/>
        <v>0</v>
      </c>
    </row>
    <row r="479" spans="1:14" s="6" customFormat="1" ht="18" hidden="1" thickBot="1" x14ac:dyDescent="0.3">
      <c r="B479" s="6" t="str">
        <f t="shared" si="250"/>
        <v>b</v>
      </c>
      <c r="C479" s="19" t="s">
        <v>131</v>
      </c>
      <c r="D479" s="20" t="s">
        <v>8</v>
      </c>
      <c r="E479" s="21">
        <v>0</v>
      </c>
      <c r="F479" s="21">
        <v>0</v>
      </c>
      <c r="G479" s="21">
        <v>0</v>
      </c>
      <c r="H479" s="21">
        <v>0</v>
      </c>
      <c r="I479" s="21">
        <v>0</v>
      </c>
      <c r="J479" s="21">
        <v>0</v>
      </c>
      <c r="K479" s="21">
        <f t="shared" si="251"/>
        <v>0</v>
      </c>
      <c r="L479" s="21">
        <v>0</v>
      </c>
      <c r="M479" s="21">
        <f t="shared" si="255"/>
        <v>0</v>
      </c>
      <c r="N479" s="21">
        <f t="shared" si="252"/>
        <v>0</v>
      </c>
    </row>
    <row r="480" spans="1:14" s="6" customFormat="1" ht="40.5" thickTop="1" thickBot="1" x14ac:dyDescent="0.3">
      <c r="A480" s="6" t="s">
        <v>213</v>
      </c>
      <c r="B480" s="6" t="str">
        <f t="shared" si="250"/>
        <v>a</v>
      </c>
      <c r="C480" s="54" t="s">
        <v>56</v>
      </c>
      <c r="D480" s="55" t="s">
        <v>59</v>
      </c>
      <c r="E480" s="56">
        <f t="shared" ref="E480:J480" si="260">E483+E491+E492+E493</f>
        <v>23.97</v>
      </c>
      <c r="F480" s="56">
        <f t="shared" si="260"/>
        <v>40</v>
      </c>
      <c r="G480" s="56">
        <f t="shared" si="260"/>
        <v>48</v>
      </c>
      <c r="H480" s="56">
        <f t="shared" si="260"/>
        <v>27.965</v>
      </c>
      <c r="I480" s="56">
        <f t="shared" si="260"/>
        <v>60</v>
      </c>
      <c r="J480" s="56">
        <f t="shared" si="260"/>
        <v>60</v>
      </c>
      <c r="K480" s="56">
        <f t="shared" si="251"/>
        <v>0</v>
      </c>
      <c r="L480" s="56">
        <f t="shared" ref="L480" si="261">L483+L491+L492+L493</f>
        <v>60</v>
      </c>
      <c r="M480" s="56">
        <f t="shared" si="255"/>
        <v>0</v>
      </c>
      <c r="N480" s="56">
        <f t="shared" si="252"/>
        <v>0</v>
      </c>
    </row>
    <row r="481" spans="1:14" s="6" customFormat="1" ht="35.25" hidden="1" thickTop="1" x14ac:dyDescent="0.25">
      <c r="B481" s="6" t="str">
        <f t="shared" si="250"/>
        <v>b</v>
      </c>
      <c r="C481" s="11"/>
      <c r="D481" s="12" t="s">
        <v>190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f t="shared" si="251"/>
        <v>0</v>
      </c>
      <c r="L481" s="13">
        <v>0</v>
      </c>
      <c r="M481" s="13">
        <v>0</v>
      </c>
      <c r="N481" s="13">
        <f t="shared" si="252"/>
        <v>0</v>
      </c>
    </row>
    <row r="482" spans="1:14" s="6" customFormat="1" ht="18" hidden="1" thickTop="1" x14ac:dyDescent="0.25">
      <c r="B482" s="6" t="str">
        <f t="shared" si="250"/>
        <v>b</v>
      </c>
      <c r="C482" s="11"/>
      <c r="D482" s="12" t="s">
        <v>189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f t="shared" si="251"/>
        <v>0</v>
      </c>
      <c r="L482" s="13">
        <v>0</v>
      </c>
      <c r="M482" s="13">
        <v>0</v>
      </c>
      <c r="N482" s="13">
        <f t="shared" si="252"/>
        <v>0</v>
      </c>
    </row>
    <row r="483" spans="1:14" s="6" customFormat="1" ht="20.25" thickTop="1" x14ac:dyDescent="0.25">
      <c r="B483" s="6" t="str">
        <f t="shared" si="250"/>
        <v>a</v>
      </c>
      <c r="C483" s="36" t="s">
        <v>131</v>
      </c>
      <c r="D483" s="37" t="s">
        <v>4</v>
      </c>
      <c r="E483" s="38">
        <f t="shared" ref="E483:J483" si="262">E484+E485+E486+E487+E488+E489+E490</f>
        <v>23.97</v>
      </c>
      <c r="F483" s="38">
        <f t="shared" si="262"/>
        <v>40</v>
      </c>
      <c r="G483" s="38">
        <f t="shared" si="262"/>
        <v>48</v>
      </c>
      <c r="H483" s="38">
        <f t="shared" si="262"/>
        <v>27.965</v>
      </c>
      <c r="I483" s="38">
        <f t="shared" si="262"/>
        <v>60</v>
      </c>
      <c r="J483" s="38">
        <f t="shared" si="262"/>
        <v>60</v>
      </c>
      <c r="K483" s="38">
        <f t="shared" si="251"/>
        <v>0</v>
      </c>
      <c r="L483" s="38">
        <f t="shared" ref="L483" si="263">L484+L485+L486+L487+L488+L489+L490</f>
        <v>60</v>
      </c>
      <c r="M483" s="38">
        <f t="shared" si="255"/>
        <v>0</v>
      </c>
      <c r="N483" s="38">
        <f t="shared" si="252"/>
        <v>0</v>
      </c>
    </row>
    <row r="484" spans="1:14" s="6" customFormat="1" ht="17.25" hidden="1" x14ac:dyDescent="0.25">
      <c r="B484" s="6" t="str">
        <f t="shared" si="250"/>
        <v>b</v>
      </c>
      <c r="C484" s="11" t="s">
        <v>131</v>
      </c>
      <c r="D484" s="17" t="s">
        <v>195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f t="shared" si="251"/>
        <v>0</v>
      </c>
      <c r="L484" s="18">
        <v>0</v>
      </c>
      <c r="M484" s="18">
        <v>0</v>
      </c>
      <c r="N484" s="18">
        <f t="shared" si="252"/>
        <v>0</v>
      </c>
    </row>
    <row r="485" spans="1:14" s="6" customFormat="1" ht="17.25" hidden="1" x14ac:dyDescent="0.25">
      <c r="B485" s="6" t="str">
        <f t="shared" si="250"/>
        <v>b</v>
      </c>
      <c r="C485" s="11" t="s">
        <v>131</v>
      </c>
      <c r="D485" s="17" t="s">
        <v>196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f t="shared" si="251"/>
        <v>0</v>
      </c>
      <c r="L485" s="18">
        <v>0</v>
      </c>
      <c r="M485" s="18">
        <v>0</v>
      </c>
      <c r="N485" s="18">
        <f t="shared" si="252"/>
        <v>0</v>
      </c>
    </row>
    <row r="486" spans="1:14" s="6" customFormat="1" ht="17.25" hidden="1" x14ac:dyDescent="0.25">
      <c r="B486" s="6" t="str">
        <f t="shared" si="250"/>
        <v>b</v>
      </c>
      <c r="C486" s="11" t="s">
        <v>131</v>
      </c>
      <c r="D486" s="17" t="s">
        <v>197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f t="shared" si="251"/>
        <v>0</v>
      </c>
      <c r="L486" s="18">
        <v>0</v>
      </c>
      <c r="M486" s="18">
        <v>0</v>
      </c>
      <c r="N486" s="18">
        <f t="shared" si="252"/>
        <v>0</v>
      </c>
    </row>
    <row r="487" spans="1:14" s="6" customFormat="1" ht="17.25" hidden="1" x14ac:dyDescent="0.25">
      <c r="B487" s="6" t="str">
        <f t="shared" si="250"/>
        <v>b</v>
      </c>
      <c r="C487" s="11" t="s">
        <v>131</v>
      </c>
      <c r="D487" s="17" t="s">
        <v>198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f t="shared" si="251"/>
        <v>0</v>
      </c>
      <c r="L487" s="18">
        <v>0</v>
      </c>
      <c r="M487" s="18">
        <v>0</v>
      </c>
      <c r="N487" s="18">
        <f t="shared" si="252"/>
        <v>0</v>
      </c>
    </row>
    <row r="488" spans="1:14" s="6" customFormat="1" ht="17.25" hidden="1" x14ac:dyDescent="0.25">
      <c r="B488" s="6" t="str">
        <f t="shared" si="250"/>
        <v>b</v>
      </c>
      <c r="C488" s="11" t="s">
        <v>131</v>
      </c>
      <c r="D488" s="17" t="s">
        <v>199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f t="shared" si="251"/>
        <v>0</v>
      </c>
      <c r="L488" s="18">
        <v>0</v>
      </c>
      <c r="M488" s="18">
        <v>0</v>
      </c>
      <c r="N488" s="18">
        <f t="shared" si="252"/>
        <v>0</v>
      </c>
    </row>
    <row r="489" spans="1:14" s="6" customFormat="1" ht="20.25" thickBot="1" x14ac:dyDescent="0.3">
      <c r="B489" s="6" t="str">
        <f t="shared" si="250"/>
        <v>a</v>
      </c>
      <c r="C489" s="33" t="s">
        <v>131</v>
      </c>
      <c r="D489" s="39" t="s">
        <v>205</v>
      </c>
      <c r="E489" s="40">
        <v>23.97</v>
      </c>
      <c r="F489" s="40">
        <v>40</v>
      </c>
      <c r="G489" s="40">
        <v>48</v>
      </c>
      <c r="H489" s="40">
        <v>27.965</v>
      </c>
      <c r="I489" s="40">
        <v>60</v>
      </c>
      <c r="J489" s="40">
        <v>60</v>
      </c>
      <c r="K489" s="40">
        <f t="shared" si="251"/>
        <v>0</v>
      </c>
      <c r="L489" s="40">
        <v>60</v>
      </c>
      <c r="M489" s="40">
        <f t="shared" si="255"/>
        <v>0</v>
      </c>
      <c r="N489" s="40">
        <f t="shared" si="252"/>
        <v>0</v>
      </c>
    </row>
    <row r="490" spans="1:14" s="6" customFormat="1" ht="18" hidden="1" thickBot="1" x14ac:dyDescent="0.3">
      <c r="B490" s="6" t="str">
        <f t="shared" si="250"/>
        <v>b</v>
      </c>
      <c r="C490" s="11" t="s">
        <v>131</v>
      </c>
      <c r="D490" s="17" t="s">
        <v>201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f t="shared" si="251"/>
        <v>0</v>
      </c>
      <c r="L490" s="18">
        <v>0</v>
      </c>
      <c r="M490" s="18">
        <v>0</v>
      </c>
      <c r="N490" s="18">
        <f t="shared" si="252"/>
        <v>0</v>
      </c>
    </row>
    <row r="491" spans="1:14" s="6" customFormat="1" ht="18" hidden="1" thickBot="1" x14ac:dyDescent="0.3">
      <c r="B491" s="6" t="str">
        <f t="shared" si="250"/>
        <v>b</v>
      </c>
      <c r="C491" s="14" t="s">
        <v>131</v>
      </c>
      <c r="D491" s="15" t="s">
        <v>6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f t="shared" si="251"/>
        <v>0</v>
      </c>
      <c r="L491" s="16">
        <v>0</v>
      </c>
      <c r="M491" s="16">
        <v>0</v>
      </c>
      <c r="N491" s="16">
        <f t="shared" si="252"/>
        <v>0</v>
      </c>
    </row>
    <row r="492" spans="1:14" s="6" customFormat="1" ht="18" hidden="1" thickBot="1" x14ac:dyDescent="0.3">
      <c r="B492" s="6" t="str">
        <f t="shared" si="250"/>
        <v>b</v>
      </c>
      <c r="C492" s="14" t="s">
        <v>131</v>
      </c>
      <c r="D492" s="15" t="s">
        <v>7</v>
      </c>
      <c r="E492" s="16">
        <v>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f t="shared" si="251"/>
        <v>0</v>
      </c>
      <c r="L492" s="16">
        <v>0</v>
      </c>
      <c r="M492" s="16">
        <v>0</v>
      </c>
      <c r="N492" s="16">
        <f t="shared" si="252"/>
        <v>0</v>
      </c>
    </row>
    <row r="493" spans="1:14" s="6" customFormat="1" ht="18" hidden="1" thickBot="1" x14ac:dyDescent="0.3">
      <c r="B493" s="6" t="str">
        <f t="shared" si="250"/>
        <v>b</v>
      </c>
      <c r="C493" s="19" t="s">
        <v>131</v>
      </c>
      <c r="D493" s="20" t="s">
        <v>8</v>
      </c>
      <c r="E493" s="21">
        <v>0</v>
      </c>
      <c r="F493" s="21">
        <v>0</v>
      </c>
      <c r="G493" s="21">
        <v>0</v>
      </c>
      <c r="H493" s="21">
        <v>0</v>
      </c>
      <c r="I493" s="21">
        <v>0</v>
      </c>
      <c r="J493" s="21">
        <v>0</v>
      </c>
      <c r="K493" s="21">
        <f t="shared" si="251"/>
        <v>0</v>
      </c>
      <c r="L493" s="21">
        <v>0</v>
      </c>
      <c r="M493" s="21">
        <v>0</v>
      </c>
      <c r="N493" s="21">
        <f t="shared" si="252"/>
        <v>0</v>
      </c>
    </row>
    <row r="494" spans="1:14" s="6" customFormat="1" ht="40.5" thickTop="1" thickBot="1" x14ac:dyDescent="0.3">
      <c r="A494" s="6" t="s">
        <v>213</v>
      </c>
      <c r="B494" s="6" t="str">
        <f t="shared" si="250"/>
        <v>a</v>
      </c>
      <c r="C494" s="54" t="s">
        <v>58</v>
      </c>
      <c r="D494" s="55" t="s">
        <v>67</v>
      </c>
      <c r="E494" s="56">
        <f t="shared" ref="E494:J494" si="264">E497+E505+E506+E507</f>
        <v>306.85000000000002</v>
      </c>
      <c r="F494" s="56">
        <f t="shared" si="264"/>
        <v>430</v>
      </c>
      <c r="G494" s="56">
        <f t="shared" si="264"/>
        <v>403.2</v>
      </c>
      <c r="H494" s="56">
        <f t="shared" si="264"/>
        <v>238.39099999999999</v>
      </c>
      <c r="I494" s="56">
        <f t="shared" si="264"/>
        <v>403</v>
      </c>
      <c r="J494" s="56">
        <f t="shared" si="264"/>
        <v>400</v>
      </c>
      <c r="K494" s="56">
        <f t="shared" si="251"/>
        <v>-3</v>
      </c>
      <c r="L494" s="56">
        <f t="shared" ref="L494" si="265">L497+L505+L506+L507</f>
        <v>403</v>
      </c>
      <c r="M494" s="56">
        <f t="shared" si="255"/>
        <v>0</v>
      </c>
      <c r="N494" s="56">
        <f t="shared" si="252"/>
        <v>3</v>
      </c>
    </row>
    <row r="495" spans="1:14" s="6" customFormat="1" ht="35.25" hidden="1" thickTop="1" x14ac:dyDescent="0.25">
      <c r="B495" s="6" t="str">
        <f t="shared" si="250"/>
        <v>b</v>
      </c>
      <c r="C495" s="11"/>
      <c r="D495" s="12" t="s">
        <v>190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f t="shared" si="251"/>
        <v>0</v>
      </c>
      <c r="L495" s="13">
        <v>0</v>
      </c>
      <c r="M495" s="13">
        <v>0</v>
      </c>
      <c r="N495" s="13">
        <f t="shared" si="252"/>
        <v>0</v>
      </c>
    </row>
    <row r="496" spans="1:14" s="6" customFormat="1" ht="18" hidden="1" thickTop="1" x14ac:dyDescent="0.25">
      <c r="B496" s="6" t="str">
        <f t="shared" si="250"/>
        <v>b</v>
      </c>
      <c r="C496" s="11"/>
      <c r="D496" s="12" t="s">
        <v>189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f t="shared" si="251"/>
        <v>0</v>
      </c>
      <c r="L496" s="13">
        <v>0</v>
      </c>
      <c r="M496" s="13">
        <v>0</v>
      </c>
      <c r="N496" s="13">
        <f t="shared" si="252"/>
        <v>0</v>
      </c>
    </row>
    <row r="497" spans="1:14" s="6" customFormat="1" ht="20.25" thickTop="1" x14ac:dyDescent="0.25">
      <c r="B497" s="6" t="str">
        <f t="shared" si="250"/>
        <v>a</v>
      </c>
      <c r="C497" s="36" t="s">
        <v>131</v>
      </c>
      <c r="D497" s="37" t="s">
        <v>4</v>
      </c>
      <c r="E497" s="38">
        <f t="shared" ref="E497:J497" si="266">E498+E499+E500+E501+E502+E503+E504</f>
        <v>306.85000000000002</v>
      </c>
      <c r="F497" s="38">
        <f t="shared" si="266"/>
        <v>430</v>
      </c>
      <c r="G497" s="38">
        <f t="shared" si="266"/>
        <v>403.2</v>
      </c>
      <c r="H497" s="38">
        <f t="shared" si="266"/>
        <v>238.39099999999999</v>
      </c>
      <c r="I497" s="38">
        <f t="shared" si="266"/>
        <v>403</v>
      </c>
      <c r="J497" s="38">
        <f t="shared" si="266"/>
        <v>400</v>
      </c>
      <c r="K497" s="38">
        <f t="shared" si="251"/>
        <v>-3</v>
      </c>
      <c r="L497" s="38">
        <f t="shared" ref="L497" si="267">L498+L499+L500+L501+L502+L503+L504</f>
        <v>403</v>
      </c>
      <c r="M497" s="38">
        <f t="shared" si="255"/>
        <v>0</v>
      </c>
      <c r="N497" s="38">
        <f t="shared" si="252"/>
        <v>3</v>
      </c>
    </row>
    <row r="498" spans="1:14" s="6" customFormat="1" ht="17.25" hidden="1" x14ac:dyDescent="0.25">
      <c r="B498" s="6" t="str">
        <f t="shared" si="250"/>
        <v>b</v>
      </c>
      <c r="C498" s="11" t="s">
        <v>131</v>
      </c>
      <c r="D498" s="17" t="s">
        <v>195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f t="shared" si="251"/>
        <v>0</v>
      </c>
      <c r="L498" s="18">
        <v>0</v>
      </c>
      <c r="M498" s="18">
        <v>0</v>
      </c>
      <c r="N498" s="18">
        <f t="shared" si="252"/>
        <v>0</v>
      </c>
    </row>
    <row r="499" spans="1:14" s="6" customFormat="1" ht="17.25" hidden="1" x14ac:dyDescent="0.25">
      <c r="B499" s="6" t="str">
        <f t="shared" si="250"/>
        <v>b</v>
      </c>
      <c r="C499" s="11" t="s">
        <v>131</v>
      </c>
      <c r="D499" s="17" t="s">
        <v>196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f t="shared" si="251"/>
        <v>0</v>
      </c>
      <c r="L499" s="18">
        <v>0</v>
      </c>
      <c r="M499" s="18">
        <v>0</v>
      </c>
      <c r="N499" s="18">
        <f t="shared" si="252"/>
        <v>0</v>
      </c>
    </row>
    <row r="500" spans="1:14" s="6" customFormat="1" ht="17.25" hidden="1" x14ac:dyDescent="0.25">
      <c r="B500" s="6" t="str">
        <f t="shared" si="250"/>
        <v>b</v>
      </c>
      <c r="C500" s="11" t="s">
        <v>131</v>
      </c>
      <c r="D500" s="17" t="s">
        <v>197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f t="shared" si="251"/>
        <v>0</v>
      </c>
      <c r="L500" s="18">
        <v>0</v>
      </c>
      <c r="M500" s="18">
        <v>0</v>
      </c>
      <c r="N500" s="18">
        <f t="shared" si="252"/>
        <v>0</v>
      </c>
    </row>
    <row r="501" spans="1:14" s="6" customFormat="1" ht="17.25" hidden="1" x14ac:dyDescent="0.25">
      <c r="B501" s="6" t="str">
        <f t="shared" si="250"/>
        <v>b</v>
      </c>
      <c r="C501" s="11" t="s">
        <v>131</v>
      </c>
      <c r="D501" s="17" t="s">
        <v>198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f t="shared" si="251"/>
        <v>0</v>
      </c>
      <c r="L501" s="18">
        <v>0</v>
      </c>
      <c r="M501" s="18">
        <v>0</v>
      </c>
      <c r="N501" s="18">
        <f t="shared" si="252"/>
        <v>0</v>
      </c>
    </row>
    <row r="502" spans="1:14" s="6" customFormat="1" ht="17.25" hidden="1" x14ac:dyDescent="0.25">
      <c r="B502" s="6" t="str">
        <f t="shared" si="250"/>
        <v>b</v>
      </c>
      <c r="C502" s="11" t="s">
        <v>131</v>
      </c>
      <c r="D502" s="17" t="s">
        <v>199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f t="shared" si="251"/>
        <v>0</v>
      </c>
      <c r="L502" s="18">
        <v>0</v>
      </c>
      <c r="M502" s="18">
        <v>0</v>
      </c>
      <c r="N502" s="18">
        <f t="shared" si="252"/>
        <v>0</v>
      </c>
    </row>
    <row r="503" spans="1:14" s="6" customFormat="1" ht="20.25" thickBot="1" x14ac:dyDescent="0.3">
      <c r="B503" s="6" t="str">
        <f t="shared" si="250"/>
        <v>a</v>
      </c>
      <c r="C503" s="33" t="s">
        <v>131</v>
      </c>
      <c r="D503" s="39" t="s">
        <v>205</v>
      </c>
      <c r="E503" s="40">
        <v>306.85000000000002</v>
      </c>
      <c r="F503" s="40">
        <v>430</v>
      </c>
      <c r="G503" s="40">
        <v>403.2</v>
      </c>
      <c r="H503" s="40">
        <v>238.39099999999999</v>
      </c>
      <c r="I503" s="40">
        <v>403</v>
      </c>
      <c r="J503" s="40">
        <v>400</v>
      </c>
      <c r="K503" s="40">
        <f t="shared" si="251"/>
        <v>-3</v>
      </c>
      <c r="L503" s="40">
        <v>403</v>
      </c>
      <c r="M503" s="40">
        <f t="shared" si="255"/>
        <v>0</v>
      </c>
      <c r="N503" s="40">
        <f t="shared" si="252"/>
        <v>3</v>
      </c>
    </row>
    <row r="504" spans="1:14" s="6" customFormat="1" ht="18" hidden="1" thickBot="1" x14ac:dyDescent="0.3">
      <c r="B504" s="6" t="str">
        <f t="shared" si="250"/>
        <v>b</v>
      </c>
      <c r="C504" s="11" t="s">
        <v>131</v>
      </c>
      <c r="D504" s="17" t="s">
        <v>201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f t="shared" si="251"/>
        <v>0</v>
      </c>
      <c r="L504" s="18">
        <v>0</v>
      </c>
      <c r="M504" s="18">
        <v>0</v>
      </c>
      <c r="N504" s="18">
        <f t="shared" si="252"/>
        <v>0</v>
      </c>
    </row>
    <row r="505" spans="1:14" s="6" customFormat="1" ht="18" hidden="1" thickBot="1" x14ac:dyDescent="0.3">
      <c r="B505" s="6" t="str">
        <f t="shared" si="250"/>
        <v>b</v>
      </c>
      <c r="C505" s="14" t="s">
        <v>131</v>
      </c>
      <c r="D505" s="15" t="s">
        <v>6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f t="shared" si="251"/>
        <v>0</v>
      </c>
      <c r="L505" s="16">
        <v>0</v>
      </c>
      <c r="M505" s="16">
        <v>0</v>
      </c>
      <c r="N505" s="16">
        <f t="shared" si="252"/>
        <v>0</v>
      </c>
    </row>
    <row r="506" spans="1:14" s="6" customFormat="1" ht="18" hidden="1" thickBot="1" x14ac:dyDescent="0.3">
      <c r="B506" s="6" t="str">
        <f t="shared" si="250"/>
        <v>b</v>
      </c>
      <c r="C506" s="14" t="s">
        <v>131</v>
      </c>
      <c r="D506" s="15" t="s">
        <v>7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f t="shared" si="251"/>
        <v>0</v>
      </c>
      <c r="L506" s="16">
        <v>0</v>
      </c>
      <c r="M506" s="16">
        <v>0</v>
      </c>
      <c r="N506" s="16">
        <f t="shared" si="252"/>
        <v>0</v>
      </c>
    </row>
    <row r="507" spans="1:14" s="6" customFormat="1" ht="18" hidden="1" thickBot="1" x14ac:dyDescent="0.3">
      <c r="B507" s="6" t="str">
        <f t="shared" si="250"/>
        <v>b</v>
      </c>
      <c r="C507" s="19" t="s">
        <v>131</v>
      </c>
      <c r="D507" s="20" t="s">
        <v>8</v>
      </c>
      <c r="E507" s="21">
        <v>0</v>
      </c>
      <c r="F507" s="21">
        <v>0</v>
      </c>
      <c r="G507" s="21">
        <v>0</v>
      </c>
      <c r="H507" s="21">
        <v>0</v>
      </c>
      <c r="I507" s="21">
        <v>0</v>
      </c>
      <c r="J507" s="21">
        <v>0</v>
      </c>
      <c r="K507" s="21">
        <f t="shared" si="251"/>
        <v>0</v>
      </c>
      <c r="L507" s="21">
        <v>0</v>
      </c>
      <c r="M507" s="21">
        <v>0</v>
      </c>
      <c r="N507" s="21">
        <f t="shared" si="252"/>
        <v>0</v>
      </c>
    </row>
    <row r="508" spans="1:14" s="6" customFormat="1" ht="40.5" thickTop="1" thickBot="1" x14ac:dyDescent="0.3">
      <c r="A508" s="6" t="s">
        <v>213</v>
      </c>
      <c r="B508" s="6" t="str">
        <f t="shared" si="250"/>
        <v>a</v>
      </c>
      <c r="C508" s="54" t="s">
        <v>60</v>
      </c>
      <c r="D508" s="55" t="s">
        <v>63</v>
      </c>
      <c r="E508" s="56">
        <f t="shared" ref="E508:J508" si="268">E511+E519+E520+E521</f>
        <v>5799.62</v>
      </c>
      <c r="F508" s="56">
        <f t="shared" si="268"/>
        <v>5355</v>
      </c>
      <c r="G508" s="56">
        <f t="shared" si="268"/>
        <v>6201.2</v>
      </c>
      <c r="H508" s="56">
        <f t="shared" si="268"/>
        <v>4087.4450000000002</v>
      </c>
      <c r="I508" s="56">
        <f t="shared" si="268"/>
        <v>6650</v>
      </c>
      <c r="J508" s="56">
        <f t="shared" si="268"/>
        <v>6500</v>
      </c>
      <c r="K508" s="56">
        <f t="shared" si="251"/>
        <v>-150</v>
      </c>
      <c r="L508" s="56">
        <f t="shared" ref="L508" si="269">L511+L519+L520+L521</f>
        <v>6650</v>
      </c>
      <c r="M508" s="56">
        <f t="shared" si="255"/>
        <v>0</v>
      </c>
      <c r="N508" s="56">
        <f t="shared" si="252"/>
        <v>150</v>
      </c>
    </row>
    <row r="509" spans="1:14" s="6" customFormat="1" ht="35.25" hidden="1" thickTop="1" x14ac:dyDescent="0.25">
      <c r="B509" s="6" t="str">
        <f t="shared" si="250"/>
        <v>b</v>
      </c>
      <c r="C509" s="11"/>
      <c r="D509" s="12" t="s">
        <v>190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f t="shared" si="251"/>
        <v>0</v>
      </c>
      <c r="L509" s="13">
        <v>0</v>
      </c>
      <c r="M509" s="13">
        <v>0</v>
      </c>
      <c r="N509" s="13">
        <f t="shared" si="252"/>
        <v>0</v>
      </c>
    </row>
    <row r="510" spans="1:14" s="6" customFormat="1" ht="18" hidden="1" thickTop="1" x14ac:dyDescent="0.25">
      <c r="B510" s="6" t="str">
        <f t="shared" si="250"/>
        <v>b</v>
      </c>
      <c r="C510" s="11"/>
      <c r="D510" s="12" t="s">
        <v>189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f t="shared" si="251"/>
        <v>0</v>
      </c>
      <c r="L510" s="13">
        <v>0</v>
      </c>
      <c r="M510" s="13">
        <v>0</v>
      </c>
      <c r="N510" s="13">
        <f t="shared" si="252"/>
        <v>0</v>
      </c>
    </row>
    <row r="511" spans="1:14" s="6" customFormat="1" ht="20.25" thickTop="1" x14ac:dyDescent="0.25">
      <c r="B511" s="6" t="str">
        <f t="shared" si="250"/>
        <v>a</v>
      </c>
      <c r="C511" s="36" t="s">
        <v>131</v>
      </c>
      <c r="D511" s="37" t="s">
        <v>4</v>
      </c>
      <c r="E511" s="38">
        <f t="shared" ref="E511:J511" si="270">E512+E513+E514+E515+E516+E517+E518</f>
        <v>5799.62</v>
      </c>
      <c r="F511" s="38">
        <f t="shared" si="270"/>
        <v>5355</v>
      </c>
      <c r="G511" s="38">
        <f t="shared" si="270"/>
        <v>6201.2</v>
      </c>
      <c r="H511" s="38">
        <f t="shared" si="270"/>
        <v>4087.4450000000002</v>
      </c>
      <c r="I511" s="38">
        <f t="shared" si="270"/>
        <v>6650</v>
      </c>
      <c r="J511" s="38">
        <f t="shared" si="270"/>
        <v>6500</v>
      </c>
      <c r="K511" s="38">
        <f t="shared" si="251"/>
        <v>-150</v>
      </c>
      <c r="L511" s="38">
        <f t="shared" ref="L511" si="271">L512+L513+L514+L515+L516+L517+L518</f>
        <v>6650</v>
      </c>
      <c r="M511" s="38">
        <f t="shared" si="255"/>
        <v>0</v>
      </c>
      <c r="N511" s="38">
        <f t="shared" si="252"/>
        <v>150</v>
      </c>
    </row>
    <row r="512" spans="1:14" s="6" customFormat="1" ht="17.25" hidden="1" x14ac:dyDescent="0.25">
      <c r="B512" s="6" t="str">
        <f t="shared" si="250"/>
        <v>b</v>
      </c>
      <c r="C512" s="11" t="s">
        <v>131</v>
      </c>
      <c r="D512" s="17" t="s">
        <v>195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f t="shared" si="251"/>
        <v>0</v>
      </c>
      <c r="L512" s="18">
        <v>0</v>
      </c>
      <c r="M512" s="18">
        <v>0</v>
      </c>
      <c r="N512" s="18">
        <f t="shared" si="252"/>
        <v>0</v>
      </c>
    </row>
    <row r="513" spans="1:14" s="6" customFormat="1" ht="17.25" hidden="1" x14ac:dyDescent="0.25">
      <c r="B513" s="6" t="str">
        <f t="shared" si="250"/>
        <v>b</v>
      </c>
      <c r="C513" s="11" t="s">
        <v>131</v>
      </c>
      <c r="D513" s="17" t="s">
        <v>196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f t="shared" si="251"/>
        <v>0</v>
      </c>
      <c r="L513" s="18">
        <v>0</v>
      </c>
      <c r="M513" s="18">
        <v>0</v>
      </c>
      <c r="N513" s="18">
        <f t="shared" si="252"/>
        <v>0</v>
      </c>
    </row>
    <row r="514" spans="1:14" s="6" customFormat="1" ht="17.25" hidden="1" x14ac:dyDescent="0.25">
      <c r="B514" s="6" t="str">
        <f t="shared" si="250"/>
        <v>b</v>
      </c>
      <c r="C514" s="11" t="s">
        <v>131</v>
      </c>
      <c r="D514" s="17" t="s">
        <v>197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f t="shared" si="251"/>
        <v>0</v>
      </c>
      <c r="L514" s="18">
        <v>0</v>
      </c>
      <c r="M514" s="18">
        <v>0</v>
      </c>
      <c r="N514" s="18">
        <f t="shared" si="252"/>
        <v>0</v>
      </c>
    </row>
    <row r="515" spans="1:14" s="6" customFormat="1" ht="17.25" hidden="1" x14ac:dyDescent="0.25">
      <c r="B515" s="6" t="str">
        <f t="shared" si="250"/>
        <v>b</v>
      </c>
      <c r="C515" s="11" t="s">
        <v>131</v>
      </c>
      <c r="D515" s="17" t="s">
        <v>198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f t="shared" si="251"/>
        <v>0</v>
      </c>
      <c r="L515" s="18">
        <v>0</v>
      </c>
      <c r="M515" s="18">
        <v>0</v>
      </c>
      <c r="N515" s="18">
        <f t="shared" si="252"/>
        <v>0</v>
      </c>
    </row>
    <row r="516" spans="1:14" s="6" customFormat="1" ht="17.25" hidden="1" x14ac:dyDescent="0.25">
      <c r="B516" s="6" t="str">
        <f t="shared" si="250"/>
        <v>b</v>
      </c>
      <c r="C516" s="11" t="s">
        <v>131</v>
      </c>
      <c r="D516" s="17" t="s">
        <v>199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f t="shared" si="251"/>
        <v>0</v>
      </c>
      <c r="L516" s="18">
        <v>0</v>
      </c>
      <c r="M516" s="18">
        <v>0</v>
      </c>
      <c r="N516" s="18">
        <f t="shared" si="252"/>
        <v>0</v>
      </c>
    </row>
    <row r="517" spans="1:14" s="6" customFormat="1" ht="20.25" thickBot="1" x14ac:dyDescent="0.3">
      <c r="B517" s="6" t="str">
        <f t="shared" ref="B517:B594" si="272">IF(OR(E517&lt;&gt;0,F517&lt;&gt;0,G517&lt;&gt;0,H517&lt;&gt;0,I517&lt;&gt;0,L517&lt;&gt;0,M517&lt;&gt;0),"a","b")</f>
        <v>a</v>
      </c>
      <c r="C517" s="33" t="s">
        <v>131</v>
      </c>
      <c r="D517" s="39" t="s">
        <v>205</v>
      </c>
      <c r="E517" s="40">
        <v>5799.62</v>
      </c>
      <c r="F517" s="40">
        <v>5355</v>
      </c>
      <c r="G517" s="40">
        <v>6201.2</v>
      </c>
      <c r="H517" s="40">
        <v>4087.4450000000002</v>
      </c>
      <c r="I517" s="40">
        <v>6650</v>
      </c>
      <c r="J517" s="40">
        <v>6500</v>
      </c>
      <c r="K517" s="40">
        <f t="shared" ref="K517:K580" si="273">J517-I517</f>
        <v>-150</v>
      </c>
      <c r="L517" s="40">
        <v>6650</v>
      </c>
      <c r="M517" s="40">
        <f t="shared" ref="M517:M592" si="274">L517-I517</f>
        <v>0</v>
      </c>
      <c r="N517" s="40">
        <f t="shared" ref="N517:N580" si="275">L517-J517</f>
        <v>150</v>
      </c>
    </row>
    <row r="518" spans="1:14" s="6" customFormat="1" ht="18" hidden="1" thickBot="1" x14ac:dyDescent="0.3">
      <c r="B518" s="6" t="str">
        <f t="shared" si="272"/>
        <v>b</v>
      </c>
      <c r="C518" s="11" t="s">
        <v>131</v>
      </c>
      <c r="D518" s="17" t="s">
        <v>201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f t="shared" si="273"/>
        <v>0</v>
      </c>
      <c r="L518" s="18">
        <v>0</v>
      </c>
      <c r="M518" s="18">
        <v>0</v>
      </c>
      <c r="N518" s="18">
        <f t="shared" si="275"/>
        <v>0</v>
      </c>
    </row>
    <row r="519" spans="1:14" s="6" customFormat="1" ht="18" hidden="1" thickBot="1" x14ac:dyDescent="0.3">
      <c r="B519" s="6" t="str">
        <f t="shared" si="272"/>
        <v>b</v>
      </c>
      <c r="C519" s="14" t="s">
        <v>131</v>
      </c>
      <c r="D519" s="15" t="s">
        <v>6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f t="shared" si="273"/>
        <v>0</v>
      </c>
      <c r="L519" s="16">
        <v>0</v>
      </c>
      <c r="M519" s="16">
        <v>0</v>
      </c>
      <c r="N519" s="16">
        <f t="shared" si="275"/>
        <v>0</v>
      </c>
    </row>
    <row r="520" spans="1:14" s="6" customFormat="1" ht="18" hidden="1" thickBot="1" x14ac:dyDescent="0.3">
      <c r="B520" s="6" t="str">
        <f t="shared" si="272"/>
        <v>b</v>
      </c>
      <c r="C520" s="14" t="s">
        <v>131</v>
      </c>
      <c r="D520" s="15" t="s">
        <v>7</v>
      </c>
      <c r="E520" s="16">
        <v>0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f t="shared" si="273"/>
        <v>0</v>
      </c>
      <c r="L520" s="16">
        <v>0</v>
      </c>
      <c r="M520" s="16">
        <v>0</v>
      </c>
      <c r="N520" s="16">
        <f t="shared" si="275"/>
        <v>0</v>
      </c>
    </row>
    <row r="521" spans="1:14" s="6" customFormat="1" ht="18" hidden="1" thickBot="1" x14ac:dyDescent="0.3">
      <c r="B521" s="6" t="str">
        <f t="shared" si="272"/>
        <v>b</v>
      </c>
      <c r="C521" s="19" t="s">
        <v>131</v>
      </c>
      <c r="D521" s="20" t="s">
        <v>8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f t="shared" si="273"/>
        <v>0</v>
      </c>
      <c r="L521" s="21">
        <v>0</v>
      </c>
      <c r="M521" s="21">
        <v>0</v>
      </c>
      <c r="N521" s="21">
        <f t="shared" si="275"/>
        <v>0</v>
      </c>
    </row>
    <row r="522" spans="1:14" s="6" customFormat="1" ht="40.5" thickTop="1" thickBot="1" x14ac:dyDescent="0.3">
      <c r="A522" s="6" t="s">
        <v>213</v>
      </c>
      <c r="B522" s="6" t="str">
        <f t="shared" si="272"/>
        <v>a</v>
      </c>
      <c r="C522" s="54" t="s">
        <v>62</v>
      </c>
      <c r="D522" s="55" t="s">
        <v>65</v>
      </c>
      <c r="E522" s="56">
        <f t="shared" ref="E522:J522" si="276">E525+E533+E534+E535</f>
        <v>2243.1190000000001</v>
      </c>
      <c r="F522" s="56">
        <f t="shared" si="276"/>
        <v>2200</v>
      </c>
      <c r="G522" s="56">
        <f t="shared" si="276"/>
        <v>2178.6999999999998</v>
      </c>
      <c r="H522" s="56">
        <f t="shared" si="276"/>
        <v>1477.27</v>
      </c>
      <c r="I522" s="56">
        <f t="shared" si="276"/>
        <v>2628</v>
      </c>
      <c r="J522" s="56">
        <f t="shared" si="276"/>
        <v>2600</v>
      </c>
      <c r="K522" s="56">
        <f t="shared" si="273"/>
        <v>-28</v>
      </c>
      <c r="L522" s="56">
        <f t="shared" ref="L522" si="277">L525+L533+L534+L535</f>
        <v>2628</v>
      </c>
      <c r="M522" s="56">
        <f t="shared" si="274"/>
        <v>0</v>
      </c>
      <c r="N522" s="56">
        <f t="shared" si="275"/>
        <v>28</v>
      </c>
    </row>
    <row r="523" spans="1:14" s="6" customFormat="1" ht="35.25" hidden="1" thickTop="1" x14ac:dyDescent="0.25">
      <c r="B523" s="6" t="str">
        <f t="shared" si="272"/>
        <v>b</v>
      </c>
      <c r="C523" s="11"/>
      <c r="D523" s="12" t="s">
        <v>190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f t="shared" si="273"/>
        <v>0</v>
      </c>
      <c r="L523" s="13">
        <v>0</v>
      </c>
      <c r="M523" s="13">
        <v>0</v>
      </c>
      <c r="N523" s="13">
        <f t="shared" si="275"/>
        <v>0</v>
      </c>
    </row>
    <row r="524" spans="1:14" s="6" customFormat="1" ht="18" hidden="1" thickTop="1" x14ac:dyDescent="0.25">
      <c r="B524" s="6" t="str">
        <f t="shared" si="272"/>
        <v>b</v>
      </c>
      <c r="C524" s="11"/>
      <c r="D524" s="12" t="s">
        <v>189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13">
        <v>0</v>
      </c>
      <c r="K524" s="13">
        <f t="shared" si="273"/>
        <v>0</v>
      </c>
      <c r="L524" s="13">
        <v>0</v>
      </c>
      <c r="M524" s="13">
        <v>0</v>
      </c>
      <c r="N524" s="13">
        <f t="shared" si="275"/>
        <v>0</v>
      </c>
    </row>
    <row r="525" spans="1:14" s="6" customFormat="1" ht="20.25" thickTop="1" x14ac:dyDescent="0.25">
      <c r="B525" s="6" t="str">
        <f t="shared" si="272"/>
        <v>a</v>
      </c>
      <c r="C525" s="36" t="s">
        <v>131</v>
      </c>
      <c r="D525" s="37" t="s">
        <v>4</v>
      </c>
      <c r="E525" s="38">
        <f t="shared" ref="E525:J525" si="278">E526+E527+E528+E529+E530+E531+E532</f>
        <v>2243.1190000000001</v>
      </c>
      <c r="F525" s="38">
        <f t="shared" si="278"/>
        <v>2200</v>
      </c>
      <c r="G525" s="38">
        <f t="shared" si="278"/>
        <v>2178.6999999999998</v>
      </c>
      <c r="H525" s="38">
        <f t="shared" si="278"/>
        <v>1477.27</v>
      </c>
      <c r="I525" s="38">
        <f t="shared" si="278"/>
        <v>2628</v>
      </c>
      <c r="J525" s="38">
        <f t="shared" si="278"/>
        <v>2600</v>
      </c>
      <c r="K525" s="38">
        <f t="shared" si="273"/>
        <v>-28</v>
      </c>
      <c r="L525" s="38">
        <f t="shared" ref="L525" si="279">L526+L527+L528+L529+L530+L531+L532</f>
        <v>2628</v>
      </c>
      <c r="M525" s="38">
        <f t="shared" si="274"/>
        <v>0</v>
      </c>
      <c r="N525" s="38">
        <f t="shared" si="275"/>
        <v>28</v>
      </c>
    </row>
    <row r="526" spans="1:14" s="6" customFormat="1" ht="17.25" hidden="1" x14ac:dyDescent="0.25">
      <c r="B526" s="6" t="str">
        <f t="shared" si="272"/>
        <v>b</v>
      </c>
      <c r="C526" s="11" t="s">
        <v>131</v>
      </c>
      <c r="D526" s="17" t="s">
        <v>195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f t="shared" si="273"/>
        <v>0</v>
      </c>
      <c r="L526" s="18">
        <v>0</v>
      </c>
      <c r="M526" s="18">
        <v>0</v>
      </c>
      <c r="N526" s="18">
        <f t="shared" si="275"/>
        <v>0</v>
      </c>
    </row>
    <row r="527" spans="1:14" s="6" customFormat="1" ht="17.25" hidden="1" x14ac:dyDescent="0.25">
      <c r="B527" s="6" t="str">
        <f t="shared" si="272"/>
        <v>b</v>
      </c>
      <c r="C527" s="11" t="s">
        <v>131</v>
      </c>
      <c r="D527" s="17" t="s">
        <v>196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f t="shared" si="273"/>
        <v>0</v>
      </c>
      <c r="L527" s="18">
        <v>0</v>
      </c>
      <c r="M527" s="18">
        <v>0</v>
      </c>
      <c r="N527" s="18">
        <f t="shared" si="275"/>
        <v>0</v>
      </c>
    </row>
    <row r="528" spans="1:14" s="6" customFormat="1" ht="17.25" hidden="1" x14ac:dyDescent="0.25">
      <c r="B528" s="6" t="str">
        <f t="shared" si="272"/>
        <v>b</v>
      </c>
      <c r="C528" s="11" t="s">
        <v>131</v>
      </c>
      <c r="D528" s="17" t="s">
        <v>197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f t="shared" si="273"/>
        <v>0</v>
      </c>
      <c r="L528" s="18">
        <v>0</v>
      </c>
      <c r="M528" s="18">
        <v>0</v>
      </c>
      <c r="N528" s="18">
        <f t="shared" si="275"/>
        <v>0</v>
      </c>
    </row>
    <row r="529" spans="1:14" s="6" customFormat="1" ht="17.25" hidden="1" x14ac:dyDescent="0.25">
      <c r="B529" s="6" t="str">
        <f t="shared" si="272"/>
        <v>b</v>
      </c>
      <c r="C529" s="11" t="s">
        <v>131</v>
      </c>
      <c r="D529" s="17" t="s">
        <v>198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f t="shared" si="273"/>
        <v>0</v>
      </c>
      <c r="L529" s="18">
        <v>0</v>
      </c>
      <c r="M529" s="18">
        <v>0</v>
      </c>
      <c r="N529" s="18">
        <f t="shared" si="275"/>
        <v>0</v>
      </c>
    </row>
    <row r="530" spans="1:14" s="6" customFormat="1" ht="17.25" hidden="1" x14ac:dyDescent="0.25">
      <c r="B530" s="6" t="str">
        <f t="shared" si="272"/>
        <v>b</v>
      </c>
      <c r="C530" s="11" t="s">
        <v>131</v>
      </c>
      <c r="D530" s="17" t="s">
        <v>199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f t="shared" si="273"/>
        <v>0</v>
      </c>
      <c r="L530" s="18">
        <v>0</v>
      </c>
      <c r="M530" s="18">
        <v>0</v>
      </c>
      <c r="N530" s="18">
        <f t="shared" si="275"/>
        <v>0</v>
      </c>
    </row>
    <row r="531" spans="1:14" s="6" customFormat="1" ht="20.25" thickBot="1" x14ac:dyDescent="0.3">
      <c r="B531" s="6" t="str">
        <f t="shared" si="272"/>
        <v>a</v>
      </c>
      <c r="C531" s="33" t="s">
        <v>131</v>
      </c>
      <c r="D531" s="39" t="s">
        <v>205</v>
      </c>
      <c r="E531" s="40">
        <v>2243.1190000000001</v>
      </c>
      <c r="F531" s="40">
        <v>2200</v>
      </c>
      <c r="G531" s="40">
        <v>2178.6999999999998</v>
      </c>
      <c r="H531" s="40">
        <v>1477.27</v>
      </c>
      <c r="I531" s="40">
        <v>2628</v>
      </c>
      <c r="J531" s="40">
        <v>2600</v>
      </c>
      <c r="K531" s="40">
        <f t="shared" si="273"/>
        <v>-28</v>
      </c>
      <c r="L531" s="40">
        <v>2628</v>
      </c>
      <c r="M531" s="40">
        <f t="shared" si="274"/>
        <v>0</v>
      </c>
      <c r="N531" s="40">
        <f t="shared" si="275"/>
        <v>28</v>
      </c>
    </row>
    <row r="532" spans="1:14" s="6" customFormat="1" ht="18" hidden="1" thickBot="1" x14ac:dyDescent="0.3">
      <c r="B532" s="6" t="str">
        <f t="shared" si="272"/>
        <v>b</v>
      </c>
      <c r="C532" s="11" t="s">
        <v>131</v>
      </c>
      <c r="D532" s="17" t="s">
        <v>201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f t="shared" si="273"/>
        <v>0</v>
      </c>
      <c r="L532" s="18">
        <v>0</v>
      </c>
      <c r="M532" s="18">
        <v>0</v>
      </c>
      <c r="N532" s="18">
        <f t="shared" si="275"/>
        <v>0</v>
      </c>
    </row>
    <row r="533" spans="1:14" s="6" customFormat="1" ht="18" hidden="1" thickBot="1" x14ac:dyDescent="0.3">
      <c r="B533" s="6" t="str">
        <f t="shared" si="272"/>
        <v>b</v>
      </c>
      <c r="C533" s="14" t="s">
        <v>131</v>
      </c>
      <c r="D533" s="15" t="s">
        <v>6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6">
        <f t="shared" si="273"/>
        <v>0</v>
      </c>
      <c r="L533" s="16">
        <v>0</v>
      </c>
      <c r="M533" s="16">
        <v>0</v>
      </c>
      <c r="N533" s="16">
        <f t="shared" si="275"/>
        <v>0</v>
      </c>
    </row>
    <row r="534" spans="1:14" s="6" customFormat="1" ht="18" hidden="1" thickBot="1" x14ac:dyDescent="0.3">
      <c r="B534" s="6" t="str">
        <f t="shared" si="272"/>
        <v>b</v>
      </c>
      <c r="C534" s="14" t="s">
        <v>131</v>
      </c>
      <c r="D534" s="15" t="s">
        <v>7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f t="shared" si="273"/>
        <v>0</v>
      </c>
      <c r="L534" s="16">
        <v>0</v>
      </c>
      <c r="M534" s="16">
        <v>0</v>
      </c>
      <c r="N534" s="16">
        <f t="shared" si="275"/>
        <v>0</v>
      </c>
    </row>
    <row r="535" spans="1:14" s="6" customFormat="1" ht="18" hidden="1" thickBot="1" x14ac:dyDescent="0.3">
      <c r="B535" s="6" t="str">
        <f t="shared" si="272"/>
        <v>b</v>
      </c>
      <c r="C535" s="19" t="s">
        <v>131</v>
      </c>
      <c r="D535" s="20" t="s">
        <v>8</v>
      </c>
      <c r="E535" s="21">
        <v>0</v>
      </c>
      <c r="F535" s="21">
        <v>0</v>
      </c>
      <c r="G535" s="21">
        <v>0</v>
      </c>
      <c r="H535" s="21">
        <v>0</v>
      </c>
      <c r="I535" s="21">
        <v>0</v>
      </c>
      <c r="J535" s="21">
        <v>0</v>
      </c>
      <c r="K535" s="21">
        <f t="shared" si="273"/>
        <v>0</v>
      </c>
      <c r="L535" s="21">
        <v>0</v>
      </c>
      <c r="M535" s="21">
        <v>0</v>
      </c>
      <c r="N535" s="21">
        <f t="shared" si="275"/>
        <v>0</v>
      </c>
    </row>
    <row r="536" spans="1:14" s="6" customFormat="1" ht="40.5" thickTop="1" thickBot="1" x14ac:dyDescent="0.3">
      <c r="A536" s="6" t="s">
        <v>213</v>
      </c>
      <c r="B536" s="6" t="str">
        <f t="shared" si="272"/>
        <v>a</v>
      </c>
      <c r="C536" s="54" t="s">
        <v>64</v>
      </c>
      <c r="D536" s="55" t="s">
        <v>51</v>
      </c>
      <c r="E536" s="56">
        <f t="shared" ref="E536:J536" si="280">E539+E547+E548+E549</f>
        <v>243</v>
      </c>
      <c r="F536" s="56">
        <f t="shared" si="280"/>
        <v>800</v>
      </c>
      <c r="G536" s="56">
        <f t="shared" si="280"/>
        <v>730.1</v>
      </c>
      <c r="H536" s="56">
        <f t="shared" si="280"/>
        <v>333.649</v>
      </c>
      <c r="I536" s="56">
        <f t="shared" si="280"/>
        <v>800</v>
      </c>
      <c r="J536" s="56">
        <f t="shared" si="280"/>
        <v>760</v>
      </c>
      <c r="K536" s="56">
        <f t="shared" si="273"/>
        <v>-40</v>
      </c>
      <c r="L536" s="56">
        <f t="shared" ref="L536" si="281">L539+L547+L548+L549</f>
        <v>800</v>
      </c>
      <c r="M536" s="56">
        <f t="shared" si="274"/>
        <v>0</v>
      </c>
      <c r="N536" s="56">
        <f t="shared" si="275"/>
        <v>40</v>
      </c>
    </row>
    <row r="537" spans="1:14" s="6" customFormat="1" ht="35.25" hidden="1" thickTop="1" x14ac:dyDescent="0.25">
      <c r="B537" s="6" t="str">
        <f t="shared" si="272"/>
        <v>b</v>
      </c>
      <c r="C537" s="11"/>
      <c r="D537" s="12" t="s">
        <v>190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f t="shared" si="273"/>
        <v>0</v>
      </c>
      <c r="L537" s="13">
        <v>0</v>
      </c>
      <c r="M537" s="13">
        <v>0</v>
      </c>
      <c r="N537" s="13">
        <f t="shared" si="275"/>
        <v>0</v>
      </c>
    </row>
    <row r="538" spans="1:14" s="6" customFormat="1" ht="18" hidden="1" thickTop="1" x14ac:dyDescent="0.25">
      <c r="B538" s="6" t="str">
        <f t="shared" si="272"/>
        <v>b</v>
      </c>
      <c r="C538" s="11"/>
      <c r="D538" s="12" t="s">
        <v>189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f t="shared" si="273"/>
        <v>0</v>
      </c>
      <c r="L538" s="13">
        <v>0</v>
      </c>
      <c r="M538" s="13">
        <v>0</v>
      </c>
      <c r="N538" s="13">
        <f t="shared" si="275"/>
        <v>0</v>
      </c>
    </row>
    <row r="539" spans="1:14" s="6" customFormat="1" ht="20.25" thickTop="1" x14ac:dyDescent="0.25">
      <c r="B539" s="6" t="str">
        <f t="shared" si="272"/>
        <v>a</v>
      </c>
      <c r="C539" s="36" t="s">
        <v>131</v>
      </c>
      <c r="D539" s="37" t="s">
        <v>4</v>
      </c>
      <c r="E539" s="38">
        <f t="shared" ref="E539:J539" si="282">E540+E541+E542+E543+E544+E545+E546</f>
        <v>243</v>
      </c>
      <c r="F539" s="38">
        <f t="shared" si="282"/>
        <v>800</v>
      </c>
      <c r="G539" s="38">
        <f t="shared" si="282"/>
        <v>730.1</v>
      </c>
      <c r="H539" s="38">
        <f t="shared" si="282"/>
        <v>333.649</v>
      </c>
      <c r="I539" s="38">
        <f t="shared" si="282"/>
        <v>800</v>
      </c>
      <c r="J539" s="38">
        <f t="shared" si="282"/>
        <v>760</v>
      </c>
      <c r="K539" s="38">
        <f t="shared" si="273"/>
        <v>-40</v>
      </c>
      <c r="L539" s="38">
        <f t="shared" ref="L539" si="283">L540+L541+L542+L543+L544+L545+L546</f>
        <v>800</v>
      </c>
      <c r="M539" s="38">
        <f t="shared" si="274"/>
        <v>0</v>
      </c>
      <c r="N539" s="38">
        <f t="shared" si="275"/>
        <v>40</v>
      </c>
    </row>
    <row r="540" spans="1:14" s="6" customFormat="1" ht="17.25" hidden="1" x14ac:dyDescent="0.25">
      <c r="B540" s="6" t="str">
        <f t="shared" si="272"/>
        <v>b</v>
      </c>
      <c r="C540" s="11" t="s">
        <v>131</v>
      </c>
      <c r="D540" s="17" t="s">
        <v>195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f t="shared" si="273"/>
        <v>0</v>
      </c>
      <c r="L540" s="18">
        <v>0</v>
      </c>
      <c r="M540" s="18">
        <v>0</v>
      </c>
      <c r="N540" s="18">
        <f t="shared" si="275"/>
        <v>0</v>
      </c>
    </row>
    <row r="541" spans="1:14" s="6" customFormat="1" ht="20.25" thickBot="1" x14ac:dyDescent="0.3">
      <c r="B541" s="6" t="str">
        <f t="shared" si="272"/>
        <v>a</v>
      </c>
      <c r="C541" s="33" t="s">
        <v>131</v>
      </c>
      <c r="D541" s="39" t="s">
        <v>203</v>
      </c>
      <c r="E541" s="40">
        <v>243</v>
      </c>
      <c r="F541" s="40">
        <v>800</v>
      </c>
      <c r="G541" s="40">
        <v>730.1</v>
      </c>
      <c r="H541" s="40">
        <v>333.649</v>
      </c>
      <c r="I541" s="40">
        <v>800</v>
      </c>
      <c r="J541" s="40">
        <v>760</v>
      </c>
      <c r="K541" s="40">
        <f t="shared" si="273"/>
        <v>-40</v>
      </c>
      <c r="L541" s="40">
        <v>800</v>
      </c>
      <c r="M541" s="40">
        <f t="shared" si="274"/>
        <v>0</v>
      </c>
      <c r="N541" s="40">
        <f t="shared" si="275"/>
        <v>40</v>
      </c>
    </row>
    <row r="542" spans="1:14" s="6" customFormat="1" ht="18" hidden="1" thickBot="1" x14ac:dyDescent="0.3">
      <c r="B542" s="6" t="str">
        <f t="shared" si="272"/>
        <v>b</v>
      </c>
      <c r="C542" s="11" t="s">
        <v>131</v>
      </c>
      <c r="D542" s="17" t="s">
        <v>197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f t="shared" si="273"/>
        <v>0</v>
      </c>
      <c r="L542" s="18">
        <v>0</v>
      </c>
      <c r="M542" s="18">
        <f t="shared" si="274"/>
        <v>0</v>
      </c>
      <c r="N542" s="18">
        <f t="shared" si="275"/>
        <v>0</v>
      </c>
    </row>
    <row r="543" spans="1:14" s="6" customFormat="1" ht="18" hidden="1" thickBot="1" x14ac:dyDescent="0.3">
      <c r="B543" s="6" t="str">
        <f t="shared" si="272"/>
        <v>b</v>
      </c>
      <c r="C543" s="11" t="s">
        <v>131</v>
      </c>
      <c r="D543" s="17" t="s">
        <v>198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f t="shared" si="273"/>
        <v>0</v>
      </c>
      <c r="L543" s="18">
        <v>0</v>
      </c>
      <c r="M543" s="18">
        <f t="shared" si="274"/>
        <v>0</v>
      </c>
      <c r="N543" s="18">
        <f t="shared" si="275"/>
        <v>0</v>
      </c>
    </row>
    <row r="544" spans="1:14" s="6" customFormat="1" ht="18" hidden="1" thickBot="1" x14ac:dyDescent="0.3">
      <c r="B544" s="6" t="str">
        <f t="shared" si="272"/>
        <v>b</v>
      </c>
      <c r="C544" s="11" t="s">
        <v>131</v>
      </c>
      <c r="D544" s="17" t="s">
        <v>199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f t="shared" si="273"/>
        <v>0</v>
      </c>
      <c r="L544" s="18">
        <v>0</v>
      </c>
      <c r="M544" s="18">
        <f t="shared" si="274"/>
        <v>0</v>
      </c>
      <c r="N544" s="18">
        <f t="shared" si="275"/>
        <v>0</v>
      </c>
    </row>
    <row r="545" spans="1:14" s="6" customFormat="1" ht="18" hidden="1" thickBot="1" x14ac:dyDescent="0.3">
      <c r="B545" s="6" t="str">
        <f t="shared" si="272"/>
        <v>b</v>
      </c>
      <c r="C545" s="11" t="s">
        <v>131</v>
      </c>
      <c r="D545" s="17" t="s">
        <v>200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f t="shared" si="273"/>
        <v>0</v>
      </c>
      <c r="L545" s="18">
        <v>0</v>
      </c>
      <c r="M545" s="18">
        <f t="shared" si="274"/>
        <v>0</v>
      </c>
      <c r="N545" s="18">
        <f t="shared" si="275"/>
        <v>0</v>
      </c>
    </row>
    <row r="546" spans="1:14" s="6" customFormat="1" ht="18" hidden="1" thickBot="1" x14ac:dyDescent="0.3">
      <c r="B546" s="6" t="str">
        <f t="shared" si="272"/>
        <v>b</v>
      </c>
      <c r="C546" s="11" t="s">
        <v>131</v>
      </c>
      <c r="D546" s="17" t="s">
        <v>201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f t="shared" si="273"/>
        <v>0</v>
      </c>
      <c r="L546" s="18">
        <v>0</v>
      </c>
      <c r="M546" s="18">
        <v>0</v>
      </c>
      <c r="N546" s="18">
        <f t="shared" si="275"/>
        <v>0</v>
      </c>
    </row>
    <row r="547" spans="1:14" s="6" customFormat="1" ht="18" hidden="1" thickBot="1" x14ac:dyDescent="0.3">
      <c r="B547" s="6" t="str">
        <f t="shared" si="272"/>
        <v>b</v>
      </c>
      <c r="C547" s="14" t="s">
        <v>131</v>
      </c>
      <c r="D547" s="15" t="s">
        <v>6</v>
      </c>
      <c r="E547" s="16">
        <v>0</v>
      </c>
      <c r="F547" s="16">
        <v>0</v>
      </c>
      <c r="G547" s="16">
        <v>0</v>
      </c>
      <c r="H547" s="16">
        <v>0</v>
      </c>
      <c r="I547" s="16">
        <v>0</v>
      </c>
      <c r="J547" s="16">
        <v>0</v>
      </c>
      <c r="K547" s="16">
        <f t="shared" si="273"/>
        <v>0</v>
      </c>
      <c r="L547" s="16">
        <v>0</v>
      </c>
      <c r="M547" s="16">
        <v>0</v>
      </c>
      <c r="N547" s="16">
        <f t="shared" si="275"/>
        <v>0</v>
      </c>
    </row>
    <row r="548" spans="1:14" s="6" customFormat="1" ht="18" hidden="1" thickBot="1" x14ac:dyDescent="0.3">
      <c r="B548" s="6" t="str">
        <f t="shared" si="272"/>
        <v>b</v>
      </c>
      <c r="C548" s="14" t="s">
        <v>131</v>
      </c>
      <c r="D548" s="15" t="s">
        <v>7</v>
      </c>
      <c r="E548" s="16">
        <v>0</v>
      </c>
      <c r="F548" s="16">
        <v>0</v>
      </c>
      <c r="G548" s="16">
        <v>0</v>
      </c>
      <c r="H548" s="16">
        <v>0</v>
      </c>
      <c r="I548" s="16">
        <v>0</v>
      </c>
      <c r="J548" s="16">
        <v>0</v>
      </c>
      <c r="K548" s="16">
        <f t="shared" si="273"/>
        <v>0</v>
      </c>
      <c r="L548" s="16">
        <v>0</v>
      </c>
      <c r="M548" s="16">
        <v>0</v>
      </c>
      <c r="N548" s="16">
        <f t="shared" si="275"/>
        <v>0</v>
      </c>
    </row>
    <row r="549" spans="1:14" s="6" customFormat="1" ht="18" hidden="1" thickBot="1" x14ac:dyDescent="0.3">
      <c r="B549" s="6" t="str">
        <f t="shared" si="272"/>
        <v>b</v>
      </c>
      <c r="C549" s="19" t="s">
        <v>131</v>
      </c>
      <c r="D549" s="20" t="s">
        <v>8</v>
      </c>
      <c r="E549" s="21">
        <v>0</v>
      </c>
      <c r="F549" s="21">
        <v>0</v>
      </c>
      <c r="G549" s="21">
        <v>0</v>
      </c>
      <c r="H549" s="21">
        <v>0</v>
      </c>
      <c r="I549" s="21">
        <v>0</v>
      </c>
      <c r="J549" s="21">
        <v>0</v>
      </c>
      <c r="K549" s="21">
        <f t="shared" si="273"/>
        <v>0</v>
      </c>
      <c r="L549" s="21">
        <v>0</v>
      </c>
      <c r="M549" s="21">
        <v>0</v>
      </c>
      <c r="N549" s="21">
        <f t="shared" si="275"/>
        <v>0</v>
      </c>
    </row>
    <row r="550" spans="1:14" s="6" customFormat="1" ht="37.5" customHeight="1" thickTop="1" thickBot="1" x14ac:dyDescent="0.3">
      <c r="A550" s="6" t="s">
        <v>213</v>
      </c>
      <c r="B550" s="6" t="str">
        <f t="shared" si="272"/>
        <v>a</v>
      </c>
      <c r="C550" s="54" t="s">
        <v>66</v>
      </c>
      <c r="D550" s="55" t="s">
        <v>53</v>
      </c>
      <c r="E550" s="56">
        <f t="shared" ref="E550:J550" si="284">E553+E561+E562+E563</f>
        <v>815.80600000000004</v>
      </c>
      <c r="F550" s="56">
        <f t="shared" si="284"/>
        <v>1000</v>
      </c>
      <c r="G550" s="56">
        <f t="shared" si="284"/>
        <v>1044.3</v>
      </c>
      <c r="H550" s="56">
        <f t="shared" si="284"/>
        <v>652.096</v>
      </c>
      <c r="I550" s="56">
        <f t="shared" si="284"/>
        <v>1642</v>
      </c>
      <c r="J550" s="56">
        <f t="shared" si="284"/>
        <v>1500</v>
      </c>
      <c r="K550" s="56">
        <f t="shared" si="273"/>
        <v>-142</v>
      </c>
      <c r="L550" s="56">
        <f t="shared" ref="L550" si="285">L553+L561+L562+L563</f>
        <v>1642</v>
      </c>
      <c r="M550" s="56">
        <f t="shared" si="274"/>
        <v>0</v>
      </c>
      <c r="N550" s="56">
        <f t="shared" si="275"/>
        <v>142</v>
      </c>
    </row>
    <row r="551" spans="1:14" s="6" customFormat="1" ht="35.25" hidden="1" thickTop="1" x14ac:dyDescent="0.25">
      <c r="B551" s="6" t="str">
        <f t="shared" si="272"/>
        <v>b</v>
      </c>
      <c r="C551" s="11"/>
      <c r="D551" s="12" t="s">
        <v>190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f t="shared" si="273"/>
        <v>0</v>
      </c>
      <c r="L551" s="13">
        <v>0</v>
      </c>
      <c r="M551" s="13">
        <v>0</v>
      </c>
      <c r="N551" s="13">
        <f t="shared" si="275"/>
        <v>0</v>
      </c>
    </row>
    <row r="552" spans="1:14" s="6" customFormat="1" ht="18" hidden="1" thickTop="1" x14ac:dyDescent="0.25">
      <c r="B552" s="6" t="str">
        <f t="shared" si="272"/>
        <v>b</v>
      </c>
      <c r="C552" s="11"/>
      <c r="D552" s="12" t="s">
        <v>189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f t="shared" si="273"/>
        <v>0</v>
      </c>
      <c r="L552" s="13">
        <v>0</v>
      </c>
      <c r="M552" s="13">
        <v>0</v>
      </c>
      <c r="N552" s="13">
        <f t="shared" si="275"/>
        <v>0</v>
      </c>
    </row>
    <row r="553" spans="1:14" s="6" customFormat="1" ht="20.25" thickTop="1" x14ac:dyDescent="0.25">
      <c r="B553" s="6" t="str">
        <f t="shared" si="272"/>
        <v>a</v>
      </c>
      <c r="C553" s="36" t="s">
        <v>131</v>
      </c>
      <c r="D553" s="37" t="s">
        <v>4</v>
      </c>
      <c r="E553" s="38">
        <f t="shared" ref="E553:J553" si="286">E554+E555+E556+E557+E558+E559+E560</f>
        <v>815.80600000000004</v>
      </c>
      <c r="F553" s="38">
        <f t="shared" si="286"/>
        <v>1000</v>
      </c>
      <c r="G553" s="38">
        <f t="shared" si="286"/>
        <v>1044.3</v>
      </c>
      <c r="H553" s="38">
        <f t="shared" si="286"/>
        <v>652.096</v>
      </c>
      <c r="I553" s="38">
        <f t="shared" si="286"/>
        <v>1642</v>
      </c>
      <c r="J553" s="38">
        <f t="shared" si="286"/>
        <v>1500</v>
      </c>
      <c r="K553" s="38">
        <f t="shared" si="273"/>
        <v>-142</v>
      </c>
      <c r="L553" s="38">
        <f t="shared" ref="L553" si="287">L554+L555+L556+L557+L558+L559+L560</f>
        <v>1642</v>
      </c>
      <c r="M553" s="38">
        <f t="shared" si="274"/>
        <v>0</v>
      </c>
      <c r="N553" s="38">
        <f t="shared" si="275"/>
        <v>142</v>
      </c>
    </row>
    <row r="554" spans="1:14" s="6" customFormat="1" ht="17.25" hidden="1" x14ac:dyDescent="0.25">
      <c r="B554" s="6" t="str">
        <f t="shared" si="272"/>
        <v>b</v>
      </c>
      <c r="C554" s="11" t="s">
        <v>131</v>
      </c>
      <c r="D554" s="17" t="s">
        <v>195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f t="shared" si="273"/>
        <v>0</v>
      </c>
      <c r="L554" s="18">
        <v>0</v>
      </c>
      <c r="M554" s="18">
        <v>0</v>
      </c>
      <c r="N554" s="18">
        <f t="shared" si="275"/>
        <v>0</v>
      </c>
    </row>
    <row r="555" spans="1:14" s="6" customFormat="1" ht="17.25" hidden="1" x14ac:dyDescent="0.25">
      <c r="B555" s="6" t="str">
        <f t="shared" si="272"/>
        <v>b</v>
      </c>
      <c r="C555" s="11" t="s">
        <v>131</v>
      </c>
      <c r="D555" s="17" t="s">
        <v>196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f t="shared" si="273"/>
        <v>0</v>
      </c>
      <c r="L555" s="18">
        <v>0</v>
      </c>
      <c r="M555" s="18">
        <v>0</v>
      </c>
      <c r="N555" s="18">
        <f t="shared" si="275"/>
        <v>0</v>
      </c>
    </row>
    <row r="556" spans="1:14" s="6" customFormat="1" ht="17.25" hidden="1" x14ac:dyDescent="0.25">
      <c r="B556" s="6" t="str">
        <f t="shared" si="272"/>
        <v>b</v>
      </c>
      <c r="C556" s="11" t="s">
        <v>131</v>
      </c>
      <c r="D556" s="17" t="s">
        <v>197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f t="shared" si="273"/>
        <v>0</v>
      </c>
      <c r="L556" s="18">
        <v>0</v>
      </c>
      <c r="M556" s="18">
        <v>0</v>
      </c>
      <c r="N556" s="18">
        <f t="shared" si="275"/>
        <v>0</v>
      </c>
    </row>
    <row r="557" spans="1:14" s="6" customFormat="1" ht="17.25" hidden="1" x14ac:dyDescent="0.25">
      <c r="B557" s="6" t="str">
        <f t="shared" si="272"/>
        <v>b</v>
      </c>
      <c r="C557" s="11" t="s">
        <v>131</v>
      </c>
      <c r="D557" s="17" t="s">
        <v>198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f t="shared" si="273"/>
        <v>0</v>
      </c>
      <c r="L557" s="18">
        <v>0</v>
      </c>
      <c r="M557" s="18">
        <v>0</v>
      </c>
      <c r="N557" s="18">
        <f t="shared" si="275"/>
        <v>0</v>
      </c>
    </row>
    <row r="558" spans="1:14" s="6" customFormat="1" ht="17.25" hidden="1" x14ac:dyDescent="0.25">
      <c r="B558" s="6" t="str">
        <f t="shared" si="272"/>
        <v>b</v>
      </c>
      <c r="C558" s="11" t="s">
        <v>131</v>
      </c>
      <c r="D558" s="17" t="s">
        <v>199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f t="shared" si="273"/>
        <v>0</v>
      </c>
      <c r="L558" s="18">
        <v>0</v>
      </c>
      <c r="M558" s="18">
        <v>0</v>
      </c>
      <c r="N558" s="18">
        <f t="shared" si="275"/>
        <v>0</v>
      </c>
    </row>
    <row r="559" spans="1:14" s="6" customFormat="1" ht="20.25" thickBot="1" x14ac:dyDescent="0.3">
      <c r="B559" s="6" t="str">
        <f t="shared" si="272"/>
        <v>a</v>
      </c>
      <c r="C559" s="33" t="s">
        <v>131</v>
      </c>
      <c r="D559" s="39" t="s">
        <v>205</v>
      </c>
      <c r="E559" s="40">
        <v>815.80600000000004</v>
      </c>
      <c r="F559" s="40">
        <v>1000</v>
      </c>
      <c r="G559" s="40">
        <v>1044.3</v>
      </c>
      <c r="H559" s="40">
        <v>652.096</v>
      </c>
      <c r="I559" s="40">
        <v>1642</v>
      </c>
      <c r="J559" s="40">
        <v>1500</v>
      </c>
      <c r="K559" s="40">
        <f t="shared" si="273"/>
        <v>-142</v>
      </c>
      <c r="L559" s="40">
        <v>1642</v>
      </c>
      <c r="M559" s="40">
        <f t="shared" si="274"/>
        <v>0</v>
      </c>
      <c r="N559" s="40">
        <f t="shared" si="275"/>
        <v>142</v>
      </c>
    </row>
    <row r="560" spans="1:14" s="6" customFormat="1" ht="18" hidden="1" thickBot="1" x14ac:dyDescent="0.3">
      <c r="B560" s="6" t="str">
        <f t="shared" si="272"/>
        <v>b</v>
      </c>
      <c r="C560" s="11" t="s">
        <v>131</v>
      </c>
      <c r="D560" s="17" t="s">
        <v>201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f t="shared" si="273"/>
        <v>0</v>
      </c>
      <c r="L560" s="18">
        <v>0</v>
      </c>
      <c r="M560" s="18">
        <v>0</v>
      </c>
      <c r="N560" s="18">
        <f t="shared" si="275"/>
        <v>0</v>
      </c>
    </row>
    <row r="561" spans="1:14" s="6" customFormat="1" ht="18" hidden="1" thickBot="1" x14ac:dyDescent="0.3">
      <c r="B561" s="6" t="str">
        <f t="shared" si="272"/>
        <v>b</v>
      </c>
      <c r="C561" s="14" t="s">
        <v>131</v>
      </c>
      <c r="D561" s="15" t="s">
        <v>6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f t="shared" si="273"/>
        <v>0</v>
      </c>
      <c r="L561" s="16">
        <v>0</v>
      </c>
      <c r="M561" s="16">
        <v>0</v>
      </c>
      <c r="N561" s="16">
        <f t="shared" si="275"/>
        <v>0</v>
      </c>
    </row>
    <row r="562" spans="1:14" s="6" customFormat="1" ht="18" hidden="1" thickBot="1" x14ac:dyDescent="0.3">
      <c r="B562" s="6" t="str">
        <f t="shared" si="272"/>
        <v>b</v>
      </c>
      <c r="C562" s="14" t="s">
        <v>131</v>
      </c>
      <c r="D562" s="15" t="s">
        <v>7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f t="shared" si="273"/>
        <v>0</v>
      </c>
      <c r="L562" s="16">
        <v>0</v>
      </c>
      <c r="M562" s="16">
        <v>0</v>
      </c>
      <c r="N562" s="16">
        <f t="shared" si="275"/>
        <v>0</v>
      </c>
    </row>
    <row r="563" spans="1:14" s="6" customFormat="1" ht="18" hidden="1" thickBot="1" x14ac:dyDescent="0.3">
      <c r="B563" s="6" t="str">
        <f t="shared" si="272"/>
        <v>b</v>
      </c>
      <c r="C563" s="19" t="s">
        <v>131</v>
      </c>
      <c r="D563" s="20" t="s">
        <v>8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f t="shared" si="273"/>
        <v>0</v>
      </c>
      <c r="L563" s="21">
        <v>0</v>
      </c>
      <c r="M563" s="21">
        <v>0</v>
      </c>
      <c r="N563" s="21">
        <f t="shared" si="275"/>
        <v>0</v>
      </c>
    </row>
    <row r="564" spans="1:14" s="6" customFormat="1" ht="75.75" customHeight="1" thickTop="1" thickBot="1" x14ac:dyDescent="0.3">
      <c r="A564" s="6" t="s">
        <v>213</v>
      </c>
      <c r="B564" s="6" t="str">
        <f t="shared" si="272"/>
        <v>a</v>
      </c>
      <c r="C564" s="57" t="s">
        <v>144</v>
      </c>
      <c r="D564" s="55" t="s">
        <v>192</v>
      </c>
      <c r="E564" s="56">
        <f t="shared" ref="E564:L564" si="288">E567+E575+E576+E577</f>
        <v>0</v>
      </c>
      <c r="F564" s="56">
        <f t="shared" si="288"/>
        <v>0</v>
      </c>
      <c r="G564" s="56">
        <f t="shared" si="288"/>
        <v>0</v>
      </c>
      <c r="H564" s="56">
        <f t="shared" si="288"/>
        <v>0</v>
      </c>
      <c r="I564" s="56">
        <f t="shared" si="288"/>
        <v>144</v>
      </c>
      <c r="J564" s="56">
        <f t="shared" si="288"/>
        <v>144</v>
      </c>
      <c r="K564" s="56">
        <f t="shared" si="273"/>
        <v>0</v>
      </c>
      <c r="L564" s="56">
        <f t="shared" si="288"/>
        <v>144</v>
      </c>
      <c r="M564" s="56">
        <f t="shared" si="274"/>
        <v>0</v>
      </c>
      <c r="N564" s="56">
        <f t="shared" si="275"/>
        <v>0</v>
      </c>
    </row>
    <row r="565" spans="1:14" s="6" customFormat="1" ht="35.25" hidden="1" thickTop="1" x14ac:dyDescent="0.25">
      <c r="B565" s="6" t="str">
        <f t="shared" si="272"/>
        <v>b</v>
      </c>
      <c r="C565" s="11"/>
      <c r="D565" s="12" t="s">
        <v>190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f t="shared" si="273"/>
        <v>0</v>
      </c>
      <c r="L565" s="13">
        <v>0</v>
      </c>
      <c r="M565" s="13">
        <v>0</v>
      </c>
      <c r="N565" s="13">
        <f t="shared" si="275"/>
        <v>0</v>
      </c>
    </row>
    <row r="566" spans="1:14" s="6" customFormat="1" ht="18" hidden="1" thickTop="1" x14ac:dyDescent="0.25">
      <c r="B566" s="6" t="str">
        <f t="shared" si="272"/>
        <v>b</v>
      </c>
      <c r="C566" s="11"/>
      <c r="D566" s="12" t="s">
        <v>189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f t="shared" si="273"/>
        <v>0</v>
      </c>
      <c r="L566" s="13">
        <v>0</v>
      </c>
      <c r="M566" s="13">
        <v>0</v>
      </c>
      <c r="N566" s="13">
        <f t="shared" si="275"/>
        <v>0</v>
      </c>
    </row>
    <row r="567" spans="1:14" s="6" customFormat="1" ht="20.25" thickTop="1" x14ac:dyDescent="0.25">
      <c r="B567" s="6" t="str">
        <f t="shared" si="272"/>
        <v>a</v>
      </c>
      <c r="C567" s="36" t="s">
        <v>131</v>
      </c>
      <c r="D567" s="37" t="s">
        <v>4</v>
      </c>
      <c r="E567" s="38">
        <f t="shared" ref="E567:L567" si="289">E568+E569+E570+E571+E572+E573+E574</f>
        <v>0</v>
      </c>
      <c r="F567" s="38">
        <f t="shared" si="289"/>
        <v>0</v>
      </c>
      <c r="G567" s="38">
        <f t="shared" si="289"/>
        <v>0</v>
      </c>
      <c r="H567" s="38">
        <f t="shared" si="289"/>
        <v>0</v>
      </c>
      <c r="I567" s="38">
        <f t="shared" si="289"/>
        <v>144</v>
      </c>
      <c r="J567" s="38">
        <f t="shared" si="289"/>
        <v>144</v>
      </c>
      <c r="K567" s="38">
        <f t="shared" si="273"/>
        <v>0</v>
      </c>
      <c r="L567" s="38">
        <f t="shared" si="289"/>
        <v>144</v>
      </c>
      <c r="M567" s="38">
        <f t="shared" si="274"/>
        <v>0</v>
      </c>
      <c r="N567" s="38">
        <f t="shared" si="275"/>
        <v>0</v>
      </c>
    </row>
    <row r="568" spans="1:14" s="6" customFormat="1" ht="17.25" hidden="1" x14ac:dyDescent="0.25">
      <c r="B568" s="6" t="str">
        <f t="shared" si="272"/>
        <v>b</v>
      </c>
      <c r="C568" s="11" t="s">
        <v>131</v>
      </c>
      <c r="D568" s="17" t="s">
        <v>195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f t="shared" si="273"/>
        <v>0</v>
      </c>
      <c r="L568" s="18">
        <v>0</v>
      </c>
      <c r="M568" s="18">
        <v>0</v>
      </c>
      <c r="N568" s="18">
        <f t="shared" si="275"/>
        <v>0</v>
      </c>
    </row>
    <row r="569" spans="1:14" s="6" customFormat="1" ht="17.25" hidden="1" x14ac:dyDescent="0.25">
      <c r="B569" s="6" t="str">
        <f t="shared" si="272"/>
        <v>b</v>
      </c>
      <c r="C569" s="11" t="s">
        <v>131</v>
      </c>
      <c r="D569" s="17" t="s">
        <v>196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f t="shared" si="273"/>
        <v>0</v>
      </c>
      <c r="L569" s="18">
        <v>0</v>
      </c>
      <c r="M569" s="18">
        <v>0</v>
      </c>
      <c r="N569" s="18">
        <f t="shared" si="275"/>
        <v>0</v>
      </c>
    </row>
    <row r="570" spans="1:14" s="6" customFormat="1" ht="17.25" hidden="1" x14ac:dyDescent="0.25">
      <c r="B570" s="6" t="str">
        <f t="shared" si="272"/>
        <v>b</v>
      </c>
      <c r="C570" s="11" t="s">
        <v>131</v>
      </c>
      <c r="D570" s="17" t="s">
        <v>197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f t="shared" si="273"/>
        <v>0</v>
      </c>
      <c r="L570" s="18">
        <v>0</v>
      </c>
      <c r="M570" s="18">
        <v>0</v>
      </c>
      <c r="N570" s="18">
        <f t="shared" si="275"/>
        <v>0</v>
      </c>
    </row>
    <row r="571" spans="1:14" s="6" customFormat="1" ht="17.25" hidden="1" x14ac:dyDescent="0.25">
      <c r="B571" s="6" t="str">
        <f t="shared" si="272"/>
        <v>b</v>
      </c>
      <c r="C571" s="11" t="s">
        <v>131</v>
      </c>
      <c r="D571" s="17" t="s">
        <v>198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f t="shared" si="273"/>
        <v>0</v>
      </c>
      <c r="L571" s="18">
        <v>0</v>
      </c>
      <c r="M571" s="18">
        <v>0</v>
      </c>
      <c r="N571" s="18">
        <f t="shared" si="275"/>
        <v>0</v>
      </c>
    </row>
    <row r="572" spans="1:14" s="6" customFormat="1" ht="17.25" hidden="1" x14ac:dyDescent="0.25">
      <c r="B572" s="6" t="str">
        <f t="shared" si="272"/>
        <v>b</v>
      </c>
      <c r="C572" s="11" t="s">
        <v>131</v>
      </c>
      <c r="D572" s="17" t="s">
        <v>199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f t="shared" si="273"/>
        <v>0</v>
      </c>
      <c r="L572" s="18">
        <v>0</v>
      </c>
      <c r="M572" s="18">
        <v>0</v>
      </c>
      <c r="N572" s="18">
        <f t="shared" si="275"/>
        <v>0</v>
      </c>
    </row>
    <row r="573" spans="1:14" s="6" customFormat="1" ht="20.25" thickBot="1" x14ac:dyDescent="0.3">
      <c r="B573" s="6" t="str">
        <f t="shared" si="272"/>
        <v>a</v>
      </c>
      <c r="C573" s="33" t="s">
        <v>131</v>
      </c>
      <c r="D573" s="39" t="s">
        <v>205</v>
      </c>
      <c r="E573" s="40">
        <v>0</v>
      </c>
      <c r="F573" s="40">
        <v>0</v>
      </c>
      <c r="G573" s="40">
        <v>0</v>
      </c>
      <c r="H573" s="40">
        <v>0</v>
      </c>
      <c r="I573" s="40">
        <v>144</v>
      </c>
      <c r="J573" s="40">
        <v>144</v>
      </c>
      <c r="K573" s="40">
        <f t="shared" si="273"/>
        <v>0</v>
      </c>
      <c r="L573" s="40">
        <v>144</v>
      </c>
      <c r="M573" s="40">
        <f t="shared" si="274"/>
        <v>0</v>
      </c>
      <c r="N573" s="40">
        <f t="shared" si="275"/>
        <v>0</v>
      </c>
    </row>
    <row r="574" spans="1:14" s="6" customFormat="1" ht="18" hidden="1" thickBot="1" x14ac:dyDescent="0.3">
      <c r="B574" s="6" t="str">
        <f t="shared" si="272"/>
        <v>b</v>
      </c>
      <c r="C574" s="11" t="s">
        <v>131</v>
      </c>
      <c r="D574" s="17" t="s">
        <v>201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f t="shared" si="273"/>
        <v>0</v>
      </c>
      <c r="L574" s="18">
        <v>0</v>
      </c>
      <c r="M574" s="18">
        <f t="shared" si="274"/>
        <v>0</v>
      </c>
      <c r="N574" s="18">
        <f t="shared" si="275"/>
        <v>0</v>
      </c>
    </row>
    <row r="575" spans="1:14" s="6" customFormat="1" ht="18" hidden="1" thickBot="1" x14ac:dyDescent="0.3">
      <c r="B575" s="6" t="str">
        <f t="shared" si="272"/>
        <v>b</v>
      </c>
      <c r="C575" s="14" t="s">
        <v>131</v>
      </c>
      <c r="D575" s="15" t="s">
        <v>6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f t="shared" si="273"/>
        <v>0</v>
      </c>
      <c r="L575" s="16">
        <v>0</v>
      </c>
      <c r="M575" s="16">
        <f t="shared" si="274"/>
        <v>0</v>
      </c>
      <c r="N575" s="16">
        <f t="shared" si="275"/>
        <v>0</v>
      </c>
    </row>
    <row r="576" spans="1:14" s="6" customFormat="1" ht="18" hidden="1" thickBot="1" x14ac:dyDescent="0.3">
      <c r="B576" s="6" t="str">
        <f t="shared" si="272"/>
        <v>b</v>
      </c>
      <c r="C576" s="14" t="s">
        <v>131</v>
      </c>
      <c r="D576" s="15" t="s">
        <v>7</v>
      </c>
      <c r="E576" s="16">
        <v>0</v>
      </c>
      <c r="F576" s="16">
        <v>0</v>
      </c>
      <c r="G576" s="16">
        <v>0</v>
      </c>
      <c r="H576" s="16">
        <v>0</v>
      </c>
      <c r="I576" s="16">
        <v>0</v>
      </c>
      <c r="J576" s="16">
        <v>0</v>
      </c>
      <c r="K576" s="16">
        <f t="shared" si="273"/>
        <v>0</v>
      </c>
      <c r="L576" s="16">
        <v>0</v>
      </c>
      <c r="M576" s="16">
        <f t="shared" si="274"/>
        <v>0</v>
      </c>
      <c r="N576" s="16">
        <f t="shared" si="275"/>
        <v>0</v>
      </c>
    </row>
    <row r="577" spans="1:14" s="6" customFormat="1" ht="18" hidden="1" thickBot="1" x14ac:dyDescent="0.3">
      <c r="B577" s="6" t="str">
        <f t="shared" si="272"/>
        <v>b</v>
      </c>
      <c r="C577" s="19" t="s">
        <v>131</v>
      </c>
      <c r="D577" s="20" t="s">
        <v>8</v>
      </c>
      <c r="E577" s="21">
        <v>0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f t="shared" si="273"/>
        <v>0</v>
      </c>
      <c r="L577" s="21">
        <v>0</v>
      </c>
      <c r="M577" s="21">
        <f t="shared" si="274"/>
        <v>0</v>
      </c>
      <c r="N577" s="21">
        <f t="shared" si="275"/>
        <v>0</v>
      </c>
    </row>
    <row r="578" spans="1:14" s="6" customFormat="1" ht="40.5" thickTop="1" thickBot="1" x14ac:dyDescent="0.3">
      <c r="A578" s="6" t="s">
        <v>213</v>
      </c>
      <c r="B578" s="6" t="str">
        <f t="shared" ref="B578:B591" si="290">IF(OR(E578&lt;&gt;0,F578&lt;&gt;0,G578&lt;&gt;0,H578&lt;&gt;0,I578&lt;&gt;0,L578&lt;&gt;0,M578&lt;&gt;0),"a","b")</f>
        <v>a</v>
      </c>
      <c r="C578" s="57" t="s">
        <v>191</v>
      </c>
      <c r="D578" s="55" t="s">
        <v>212</v>
      </c>
      <c r="E578" s="56">
        <f t="shared" ref="E578:L578" si="291">E581+E589+E590+E591</f>
        <v>0</v>
      </c>
      <c r="F578" s="56">
        <f t="shared" si="291"/>
        <v>0</v>
      </c>
      <c r="G578" s="56">
        <f t="shared" si="291"/>
        <v>0</v>
      </c>
      <c r="H578" s="56">
        <f t="shared" si="291"/>
        <v>0</v>
      </c>
      <c r="I578" s="56">
        <f t="shared" si="291"/>
        <v>46</v>
      </c>
      <c r="J578" s="56">
        <f t="shared" si="291"/>
        <v>46</v>
      </c>
      <c r="K578" s="56">
        <f t="shared" si="273"/>
        <v>0</v>
      </c>
      <c r="L578" s="56">
        <f t="shared" si="291"/>
        <v>46</v>
      </c>
      <c r="M578" s="56">
        <f t="shared" ref="M578" si="292">L578-I578</f>
        <v>0</v>
      </c>
      <c r="N578" s="56">
        <f t="shared" si="275"/>
        <v>0</v>
      </c>
    </row>
    <row r="579" spans="1:14" s="6" customFormat="1" ht="35.25" hidden="1" thickTop="1" x14ac:dyDescent="0.25">
      <c r="B579" s="6" t="str">
        <f t="shared" si="290"/>
        <v>b</v>
      </c>
      <c r="C579" s="11"/>
      <c r="D579" s="12" t="s">
        <v>190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f t="shared" si="273"/>
        <v>0</v>
      </c>
      <c r="L579" s="13">
        <v>0</v>
      </c>
      <c r="M579" s="13">
        <v>0</v>
      </c>
      <c r="N579" s="13">
        <f t="shared" si="275"/>
        <v>0</v>
      </c>
    </row>
    <row r="580" spans="1:14" s="6" customFormat="1" ht="18" hidden="1" thickTop="1" x14ac:dyDescent="0.25">
      <c r="B580" s="6" t="str">
        <f t="shared" si="290"/>
        <v>b</v>
      </c>
      <c r="C580" s="11"/>
      <c r="D580" s="12" t="s">
        <v>189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f t="shared" si="273"/>
        <v>0</v>
      </c>
      <c r="L580" s="13">
        <v>0</v>
      </c>
      <c r="M580" s="13">
        <v>0</v>
      </c>
      <c r="N580" s="13">
        <f t="shared" si="275"/>
        <v>0</v>
      </c>
    </row>
    <row r="581" spans="1:14" s="6" customFormat="1" ht="20.25" thickTop="1" x14ac:dyDescent="0.25">
      <c r="B581" s="6" t="str">
        <f t="shared" si="290"/>
        <v>a</v>
      </c>
      <c r="C581" s="36" t="s">
        <v>131</v>
      </c>
      <c r="D581" s="37" t="s">
        <v>4</v>
      </c>
      <c r="E581" s="38">
        <f t="shared" ref="E581:L581" si="293">E582+E583+E584+E585+E586+E587+E588</f>
        <v>0</v>
      </c>
      <c r="F581" s="38">
        <f t="shared" si="293"/>
        <v>0</v>
      </c>
      <c r="G581" s="38">
        <f t="shared" si="293"/>
        <v>0</v>
      </c>
      <c r="H581" s="38">
        <f t="shared" si="293"/>
        <v>0</v>
      </c>
      <c r="I581" s="38">
        <f t="shared" si="293"/>
        <v>46</v>
      </c>
      <c r="J581" s="38">
        <f t="shared" si="293"/>
        <v>46</v>
      </c>
      <c r="K581" s="38">
        <f t="shared" ref="K581:K644" si="294">J581-I581</f>
        <v>0</v>
      </c>
      <c r="L581" s="38">
        <f t="shared" si="293"/>
        <v>46</v>
      </c>
      <c r="M581" s="38">
        <f t="shared" ref="M581" si="295">L581-I581</f>
        <v>0</v>
      </c>
      <c r="N581" s="38">
        <f t="shared" ref="N581:N644" si="296">L581-J581</f>
        <v>0</v>
      </c>
    </row>
    <row r="582" spans="1:14" s="6" customFormat="1" ht="17.25" hidden="1" x14ac:dyDescent="0.25">
      <c r="B582" s="6" t="str">
        <f t="shared" si="290"/>
        <v>b</v>
      </c>
      <c r="C582" s="11" t="s">
        <v>131</v>
      </c>
      <c r="D582" s="17" t="s">
        <v>195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f t="shared" si="294"/>
        <v>0</v>
      </c>
      <c r="L582" s="18">
        <v>0</v>
      </c>
      <c r="M582" s="18">
        <v>0</v>
      </c>
      <c r="N582" s="18">
        <f t="shared" si="296"/>
        <v>0</v>
      </c>
    </row>
    <row r="583" spans="1:14" s="6" customFormat="1" ht="17.25" hidden="1" x14ac:dyDescent="0.25">
      <c r="B583" s="6" t="str">
        <f t="shared" si="290"/>
        <v>b</v>
      </c>
      <c r="C583" s="11" t="s">
        <v>131</v>
      </c>
      <c r="D583" s="17" t="s">
        <v>196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f t="shared" si="294"/>
        <v>0</v>
      </c>
      <c r="L583" s="18">
        <v>0</v>
      </c>
      <c r="M583" s="18">
        <v>0</v>
      </c>
      <c r="N583" s="18">
        <f t="shared" si="296"/>
        <v>0</v>
      </c>
    </row>
    <row r="584" spans="1:14" s="6" customFormat="1" ht="17.25" hidden="1" x14ac:dyDescent="0.25">
      <c r="B584" s="6" t="str">
        <f t="shared" si="290"/>
        <v>b</v>
      </c>
      <c r="C584" s="11" t="s">
        <v>131</v>
      </c>
      <c r="D584" s="17" t="s">
        <v>197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f t="shared" si="294"/>
        <v>0</v>
      </c>
      <c r="L584" s="18">
        <v>0</v>
      </c>
      <c r="M584" s="18">
        <v>0</v>
      </c>
      <c r="N584" s="18">
        <f t="shared" si="296"/>
        <v>0</v>
      </c>
    </row>
    <row r="585" spans="1:14" s="6" customFormat="1" ht="17.25" hidden="1" x14ac:dyDescent="0.25">
      <c r="B585" s="6" t="str">
        <f t="shared" si="290"/>
        <v>b</v>
      </c>
      <c r="C585" s="11" t="s">
        <v>131</v>
      </c>
      <c r="D585" s="17" t="s">
        <v>198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f t="shared" si="294"/>
        <v>0</v>
      </c>
      <c r="L585" s="18">
        <v>0</v>
      </c>
      <c r="M585" s="18">
        <v>0</v>
      </c>
      <c r="N585" s="18">
        <f t="shared" si="296"/>
        <v>0</v>
      </c>
    </row>
    <row r="586" spans="1:14" s="6" customFormat="1" ht="17.25" hidden="1" x14ac:dyDescent="0.25">
      <c r="B586" s="6" t="str">
        <f t="shared" si="290"/>
        <v>b</v>
      </c>
      <c r="C586" s="11" t="s">
        <v>131</v>
      </c>
      <c r="D586" s="17" t="s">
        <v>199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f t="shared" si="294"/>
        <v>0</v>
      </c>
      <c r="L586" s="18">
        <v>0</v>
      </c>
      <c r="M586" s="18">
        <v>0</v>
      </c>
      <c r="N586" s="18">
        <f t="shared" si="296"/>
        <v>0</v>
      </c>
    </row>
    <row r="587" spans="1:14" s="6" customFormat="1" ht="20.25" thickBot="1" x14ac:dyDescent="0.3">
      <c r="B587" s="6" t="str">
        <f t="shared" si="290"/>
        <v>a</v>
      </c>
      <c r="C587" s="33" t="s">
        <v>131</v>
      </c>
      <c r="D587" s="39" t="s">
        <v>205</v>
      </c>
      <c r="E587" s="40">
        <v>0</v>
      </c>
      <c r="F587" s="40">
        <v>0</v>
      </c>
      <c r="G587" s="40">
        <v>0</v>
      </c>
      <c r="H587" s="40">
        <v>0</v>
      </c>
      <c r="I587" s="40">
        <v>46</v>
      </c>
      <c r="J587" s="40">
        <v>46</v>
      </c>
      <c r="K587" s="40">
        <f t="shared" si="294"/>
        <v>0</v>
      </c>
      <c r="L587" s="40">
        <v>46</v>
      </c>
      <c r="M587" s="40">
        <f t="shared" ref="M587" si="297">L587-I587</f>
        <v>0</v>
      </c>
      <c r="N587" s="40">
        <f t="shared" si="296"/>
        <v>0</v>
      </c>
    </row>
    <row r="588" spans="1:14" s="6" customFormat="1" ht="18" hidden="1" thickBot="1" x14ac:dyDescent="0.3">
      <c r="B588" s="6" t="str">
        <f t="shared" si="290"/>
        <v>b</v>
      </c>
      <c r="C588" s="11" t="s">
        <v>131</v>
      </c>
      <c r="D588" s="17" t="s">
        <v>201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f t="shared" si="294"/>
        <v>0</v>
      </c>
      <c r="L588" s="18">
        <v>0</v>
      </c>
      <c r="M588" s="18">
        <v>0</v>
      </c>
      <c r="N588" s="18">
        <f t="shared" si="296"/>
        <v>0</v>
      </c>
    </row>
    <row r="589" spans="1:14" s="6" customFormat="1" ht="18" hidden="1" thickBot="1" x14ac:dyDescent="0.3">
      <c r="B589" s="6" t="str">
        <f t="shared" si="290"/>
        <v>b</v>
      </c>
      <c r="C589" s="14" t="s">
        <v>131</v>
      </c>
      <c r="D589" s="15" t="s">
        <v>6</v>
      </c>
      <c r="E589" s="16">
        <v>0</v>
      </c>
      <c r="F589" s="16">
        <v>0</v>
      </c>
      <c r="G589" s="16">
        <v>0</v>
      </c>
      <c r="H589" s="16">
        <v>0</v>
      </c>
      <c r="I589" s="16">
        <v>0</v>
      </c>
      <c r="J589" s="16">
        <v>0</v>
      </c>
      <c r="K589" s="16">
        <f t="shared" si="294"/>
        <v>0</v>
      </c>
      <c r="L589" s="16">
        <v>0</v>
      </c>
      <c r="M589" s="16">
        <v>0</v>
      </c>
      <c r="N589" s="16">
        <f t="shared" si="296"/>
        <v>0</v>
      </c>
    </row>
    <row r="590" spans="1:14" s="6" customFormat="1" ht="18" hidden="1" thickBot="1" x14ac:dyDescent="0.3">
      <c r="B590" s="6" t="str">
        <f t="shared" si="290"/>
        <v>b</v>
      </c>
      <c r="C590" s="14" t="s">
        <v>131</v>
      </c>
      <c r="D590" s="15" t="s">
        <v>7</v>
      </c>
      <c r="E590" s="16">
        <v>0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f t="shared" si="294"/>
        <v>0</v>
      </c>
      <c r="L590" s="16">
        <v>0</v>
      </c>
      <c r="M590" s="16">
        <v>0</v>
      </c>
      <c r="N590" s="16">
        <f t="shared" si="296"/>
        <v>0</v>
      </c>
    </row>
    <row r="591" spans="1:14" s="6" customFormat="1" ht="18" hidden="1" thickBot="1" x14ac:dyDescent="0.3">
      <c r="B591" s="6" t="str">
        <f t="shared" si="290"/>
        <v>b</v>
      </c>
      <c r="C591" s="19" t="s">
        <v>131</v>
      </c>
      <c r="D591" s="20" t="s">
        <v>8</v>
      </c>
      <c r="E591" s="21">
        <v>0</v>
      </c>
      <c r="F591" s="21">
        <v>0</v>
      </c>
      <c r="G591" s="21">
        <v>0</v>
      </c>
      <c r="H591" s="21">
        <v>0</v>
      </c>
      <c r="I591" s="21">
        <v>0</v>
      </c>
      <c r="J591" s="21">
        <v>0</v>
      </c>
      <c r="K591" s="21">
        <f t="shared" si="294"/>
        <v>0</v>
      </c>
      <c r="L591" s="21">
        <v>0</v>
      </c>
      <c r="M591" s="21">
        <v>0</v>
      </c>
      <c r="N591" s="21">
        <f t="shared" si="296"/>
        <v>0</v>
      </c>
    </row>
    <row r="592" spans="1:14" s="6" customFormat="1" ht="40.5" thickTop="1" thickBot="1" x14ac:dyDescent="0.3">
      <c r="A592" s="6" t="s">
        <v>213</v>
      </c>
      <c r="B592" s="6" t="str">
        <f t="shared" si="272"/>
        <v>a</v>
      </c>
      <c r="C592" s="57" t="s">
        <v>211</v>
      </c>
      <c r="D592" s="55" t="s">
        <v>125</v>
      </c>
      <c r="E592" s="56">
        <f t="shared" ref="E592:L592" si="298">E595+E603+E604+E605</f>
        <v>775.17568999999992</v>
      </c>
      <c r="F592" s="56">
        <f t="shared" si="298"/>
        <v>1035</v>
      </c>
      <c r="G592" s="56">
        <f t="shared" si="298"/>
        <v>223.41399999999999</v>
      </c>
      <c r="H592" s="56">
        <f t="shared" si="298"/>
        <v>223.41</v>
      </c>
      <c r="I592" s="56">
        <f t="shared" ref="I592:J592" si="299">I595+I603+I604+I605</f>
        <v>0</v>
      </c>
      <c r="J592" s="56">
        <f t="shared" si="299"/>
        <v>0</v>
      </c>
      <c r="K592" s="56">
        <f t="shared" si="294"/>
        <v>0</v>
      </c>
      <c r="L592" s="56">
        <f t="shared" si="298"/>
        <v>0</v>
      </c>
      <c r="M592" s="56">
        <f t="shared" si="274"/>
        <v>0</v>
      </c>
      <c r="N592" s="56">
        <f t="shared" si="296"/>
        <v>0</v>
      </c>
    </row>
    <row r="593" spans="1:14" s="6" customFormat="1" ht="35.25" hidden="1" thickTop="1" x14ac:dyDescent="0.25">
      <c r="B593" s="6" t="str">
        <f t="shared" si="272"/>
        <v>b</v>
      </c>
      <c r="C593" s="11"/>
      <c r="D593" s="12" t="s">
        <v>190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f t="shared" si="294"/>
        <v>0</v>
      </c>
      <c r="L593" s="13">
        <v>0</v>
      </c>
      <c r="M593" s="13">
        <v>0</v>
      </c>
      <c r="N593" s="13">
        <f t="shared" si="296"/>
        <v>0</v>
      </c>
    </row>
    <row r="594" spans="1:14" s="6" customFormat="1" ht="18" hidden="1" thickTop="1" x14ac:dyDescent="0.25">
      <c r="B594" s="6" t="str">
        <f t="shared" si="272"/>
        <v>b</v>
      </c>
      <c r="C594" s="11"/>
      <c r="D594" s="12" t="s">
        <v>189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f t="shared" si="294"/>
        <v>0</v>
      </c>
      <c r="L594" s="13">
        <v>0</v>
      </c>
      <c r="M594" s="13">
        <v>0</v>
      </c>
      <c r="N594" s="13">
        <f t="shared" si="296"/>
        <v>0</v>
      </c>
    </row>
    <row r="595" spans="1:14" s="6" customFormat="1" ht="20.25" thickTop="1" x14ac:dyDescent="0.25">
      <c r="B595" s="6" t="str">
        <f t="shared" ref="B595:B658" si="300">IF(OR(E595&lt;&gt;0,F595&lt;&gt;0,G595&lt;&gt;0,H595&lt;&gt;0,I595&lt;&gt;0,L595&lt;&gt;0,M595&lt;&gt;0),"a","b")</f>
        <v>a</v>
      </c>
      <c r="C595" s="36" t="s">
        <v>131</v>
      </c>
      <c r="D595" s="37" t="s">
        <v>4</v>
      </c>
      <c r="E595" s="38">
        <f t="shared" ref="E595:L595" si="301">E596+E597+E598+E599+E600+E601+E602</f>
        <v>775.17568999999992</v>
      </c>
      <c r="F595" s="38">
        <f t="shared" si="301"/>
        <v>1035</v>
      </c>
      <c r="G595" s="38">
        <f t="shared" si="301"/>
        <v>223.41399999999999</v>
      </c>
      <c r="H595" s="38">
        <f t="shared" si="301"/>
        <v>223.41</v>
      </c>
      <c r="I595" s="38">
        <f t="shared" ref="I595:J595" si="302">I596+I597+I598+I599+I600+I601+I602</f>
        <v>0</v>
      </c>
      <c r="J595" s="38">
        <f t="shared" si="302"/>
        <v>0</v>
      </c>
      <c r="K595" s="38">
        <f t="shared" si="294"/>
        <v>0</v>
      </c>
      <c r="L595" s="38">
        <f t="shared" si="301"/>
        <v>0</v>
      </c>
      <c r="M595" s="38">
        <f t="shared" ref="M595:M658" si="303">L595-I595</f>
        <v>0</v>
      </c>
      <c r="N595" s="38">
        <f t="shared" si="296"/>
        <v>0</v>
      </c>
    </row>
    <row r="596" spans="1:14" s="6" customFormat="1" ht="17.25" hidden="1" x14ac:dyDescent="0.25">
      <c r="B596" s="6" t="str">
        <f t="shared" si="300"/>
        <v>b</v>
      </c>
      <c r="C596" s="11" t="s">
        <v>131</v>
      </c>
      <c r="D596" s="17" t="s">
        <v>195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f t="shared" si="294"/>
        <v>0</v>
      </c>
      <c r="L596" s="18">
        <v>0</v>
      </c>
      <c r="M596" s="18">
        <v>0</v>
      </c>
      <c r="N596" s="18">
        <f t="shared" si="296"/>
        <v>0</v>
      </c>
    </row>
    <row r="597" spans="1:14" s="6" customFormat="1" ht="17.25" hidden="1" x14ac:dyDescent="0.25">
      <c r="B597" s="6" t="str">
        <f t="shared" si="300"/>
        <v>b</v>
      </c>
      <c r="C597" s="11" t="s">
        <v>131</v>
      </c>
      <c r="D597" s="17" t="s">
        <v>196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f t="shared" si="294"/>
        <v>0</v>
      </c>
      <c r="L597" s="18">
        <v>0</v>
      </c>
      <c r="M597" s="18">
        <v>0</v>
      </c>
      <c r="N597" s="18">
        <f t="shared" si="296"/>
        <v>0</v>
      </c>
    </row>
    <row r="598" spans="1:14" s="6" customFormat="1" ht="17.25" hidden="1" x14ac:dyDescent="0.25">
      <c r="B598" s="6" t="str">
        <f t="shared" si="300"/>
        <v>b</v>
      </c>
      <c r="C598" s="11" t="s">
        <v>131</v>
      </c>
      <c r="D598" s="17" t="s">
        <v>197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f t="shared" si="294"/>
        <v>0</v>
      </c>
      <c r="L598" s="18">
        <v>0</v>
      </c>
      <c r="M598" s="18">
        <v>0</v>
      </c>
      <c r="N598" s="18">
        <f t="shared" si="296"/>
        <v>0</v>
      </c>
    </row>
    <row r="599" spans="1:14" s="6" customFormat="1" ht="17.25" hidden="1" x14ac:dyDescent="0.25">
      <c r="B599" s="6" t="str">
        <f t="shared" si="300"/>
        <v>b</v>
      </c>
      <c r="C599" s="11" t="s">
        <v>131</v>
      </c>
      <c r="D599" s="17" t="s">
        <v>198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f t="shared" si="294"/>
        <v>0</v>
      </c>
      <c r="L599" s="18">
        <v>0</v>
      </c>
      <c r="M599" s="18">
        <v>0</v>
      </c>
      <c r="N599" s="18">
        <f t="shared" si="296"/>
        <v>0</v>
      </c>
    </row>
    <row r="600" spans="1:14" s="6" customFormat="1" ht="17.25" hidden="1" x14ac:dyDescent="0.25">
      <c r="B600" s="6" t="str">
        <f t="shared" si="300"/>
        <v>b</v>
      </c>
      <c r="C600" s="11" t="s">
        <v>131</v>
      </c>
      <c r="D600" s="17" t="s">
        <v>199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f t="shared" si="294"/>
        <v>0</v>
      </c>
      <c r="L600" s="18">
        <v>0</v>
      </c>
      <c r="M600" s="18">
        <v>0</v>
      </c>
      <c r="N600" s="18">
        <f t="shared" si="296"/>
        <v>0</v>
      </c>
    </row>
    <row r="601" spans="1:14" s="6" customFormat="1" ht="20.25" thickBot="1" x14ac:dyDescent="0.3">
      <c r="B601" s="6" t="str">
        <f t="shared" si="300"/>
        <v>a</v>
      </c>
      <c r="C601" s="33" t="s">
        <v>131</v>
      </c>
      <c r="D601" s="39" t="s">
        <v>205</v>
      </c>
      <c r="E601" s="40">
        <v>775.17568999999992</v>
      </c>
      <c r="F601" s="40">
        <v>1035</v>
      </c>
      <c r="G601" s="40">
        <v>223.41399999999999</v>
      </c>
      <c r="H601" s="40">
        <v>223.41</v>
      </c>
      <c r="I601" s="40">
        <v>0</v>
      </c>
      <c r="J601" s="40">
        <v>0</v>
      </c>
      <c r="K601" s="40">
        <f t="shared" si="294"/>
        <v>0</v>
      </c>
      <c r="L601" s="40">
        <v>0</v>
      </c>
      <c r="M601" s="40">
        <f t="shared" si="303"/>
        <v>0</v>
      </c>
      <c r="N601" s="40">
        <f t="shared" si="296"/>
        <v>0</v>
      </c>
    </row>
    <row r="602" spans="1:14" s="6" customFormat="1" ht="18" hidden="1" thickBot="1" x14ac:dyDescent="0.3">
      <c r="B602" s="6" t="str">
        <f t="shared" si="300"/>
        <v>b</v>
      </c>
      <c r="C602" s="11" t="s">
        <v>131</v>
      </c>
      <c r="D602" s="17" t="s">
        <v>201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f t="shared" si="294"/>
        <v>0</v>
      </c>
      <c r="L602" s="18">
        <v>0</v>
      </c>
      <c r="M602" s="18">
        <v>0</v>
      </c>
      <c r="N602" s="18">
        <f t="shared" si="296"/>
        <v>0</v>
      </c>
    </row>
    <row r="603" spans="1:14" s="6" customFormat="1" ht="18" hidden="1" thickBot="1" x14ac:dyDescent="0.3">
      <c r="B603" s="6" t="str">
        <f t="shared" si="300"/>
        <v>b</v>
      </c>
      <c r="C603" s="14" t="s">
        <v>131</v>
      </c>
      <c r="D603" s="15" t="s">
        <v>6</v>
      </c>
      <c r="E603" s="16">
        <v>0</v>
      </c>
      <c r="F603" s="16">
        <v>0</v>
      </c>
      <c r="G603" s="16">
        <v>0</v>
      </c>
      <c r="H603" s="16">
        <v>0</v>
      </c>
      <c r="I603" s="16">
        <v>0</v>
      </c>
      <c r="J603" s="16">
        <v>0</v>
      </c>
      <c r="K603" s="16">
        <f t="shared" si="294"/>
        <v>0</v>
      </c>
      <c r="L603" s="16">
        <v>0</v>
      </c>
      <c r="M603" s="16">
        <v>0</v>
      </c>
      <c r="N603" s="16">
        <f t="shared" si="296"/>
        <v>0</v>
      </c>
    </row>
    <row r="604" spans="1:14" s="6" customFormat="1" ht="18" hidden="1" thickBot="1" x14ac:dyDescent="0.3">
      <c r="B604" s="6" t="str">
        <f t="shared" si="300"/>
        <v>b</v>
      </c>
      <c r="C604" s="14" t="s">
        <v>131</v>
      </c>
      <c r="D604" s="15" t="s">
        <v>7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6">
        <f t="shared" si="294"/>
        <v>0</v>
      </c>
      <c r="L604" s="16">
        <v>0</v>
      </c>
      <c r="M604" s="16">
        <v>0</v>
      </c>
      <c r="N604" s="16">
        <f t="shared" si="296"/>
        <v>0</v>
      </c>
    </row>
    <row r="605" spans="1:14" s="6" customFormat="1" ht="18" hidden="1" thickBot="1" x14ac:dyDescent="0.3">
      <c r="B605" s="6" t="str">
        <f t="shared" si="300"/>
        <v>b</v>
      </c>
      <c r="C605" s="19" t="s">
        <v>131</v>
      </c>
      <c r="D605" s="20" t="s">
        <v>8</v>
      </c>
      <c r="E605" s="21">
        <v>0</v>
      </c>
      <c r="F605" s="21">
        <v>0</v>
      </c>
      <c r="G605" s="21">
        <v>0</v>
      </c>
      <c r="H605" s="21">
        <v>0</v>
      </c>
      <c r="I605" s="21">
        <v>0</v>
      </c>
      <c r="J605" s="21">
        <v>0</v>
      </c>
      <c r="K605" s="21">
        <f t="shared" si="294"/>
        <v>0</v>
      </c>
      <c r="L605" s="21">
        <v>0</v>
      </c>
      <c r="M605" s="21">
        <v>0</v>
      </c>
      <c r="N605" s="21">
        <f t="shared" si="296"/>
        <v>0</v>
      </c>
    </row>
    <row r="606" spans="1:14" s="6" customFormat="1" ht="57.75" customHeight="1" thickTop="1" thickBot="1" x14ac:dyDescent="0.3">
      <c r="A606" s="6" t="s">
        <v>213</v>
      </c>
      <c r="B606" s="6" t="str">
        <f t="shared" si="300"/>
        <v>a</v>
      </c>
      <c r="C606" s="59" t="s">
        <v>68</v>
      </c>
      <c r="D606" s="60" t="s">
        <v>222</v>
      </c>
      <c r="E606" s="61">
        <f t="shared" ref="E606:H606" si="304">E620+E634+E956+E1166+E1208+E1222</f>
        <v>573807.49193000002</v>
      </c>
      <c r="F606" s="61">
        <f t="shared" si="304"/>
        <v>656161</v>
      </c>
      <c r="G606" s="61">
        <f t="shared" si="304"/>
        <v>658478.82200000004</v>
      </c>
      <c r="H606" s="61">
        <f t="shared" si="304"/>
        <v>495502.89780999999</v>
      </c>
      <c r="I606" s="61">
        <f t="shared" ref="I606:J606" si="305">I620+I634+I956+I1166+I1208+I1222</f>
        <v>868949</v>
      </c>
      <c r="J606" s="61">
        <f t="shared" si="305"/>
        <v>858549</v>
      </c>
      <c r="K606" s="61">
        <f t="shared" si="294"/>
        <v>-10400</v>
      </c>
      <c r="L606" s="61">
        <f t="shared" ref="L606" si="306">L620+L634+L956+L1166+L1208+L1222</f>
        <v>868949</v>
      </c>
      <c r="M606" s="61">
        <f t="shared" si="303"/>
        <v>0</v>
      </c>
      <c r="N606" s="61">
        <f t="shared" si="296"/>
        <v>10400</v>
      </c>
    </row>
    <row r="607" spans="1:14" s="6" customFormat="1" ht="35.25" hidden="1" thickTop="1" x14ac:dyDescent="0.25">
      <c r="B607" s="6" t="str">
        <f t="shared" si="300"/>
        <v>b</v>
      </c>
      <c r="C607" s="11"/>
      <c r="D607" s="12" t="s">
        <v>190</v>
      </c>
      <c r="E607" s="13">
        <f>E621+E635+E957+E1167</f>
        <v>0</v>
      </c>
      <c r="F607" s="13">
        <f t="shared" ref="F607:M607" si="307">F621+F635+F957+F1167</f>
        <v>0</v>
      </c>
      <c r="G607" s="13">
        <f t="shared" si="307"/>
        <v>0</v>
      </c>
      <c r="H607" s="13">
        <f t="shared" si="307"/>
        <v>0</v>
      </c>
      <c r="I607" s="13">
        <f t="shared" si="307"/>
        <v>0</v>
      </c>
      <c r="J607" s="13">
        <f t="shared" ref="J607" si="308">J621+J635+J957+J1167</f>
        <v>0</v>
      </c>
      <c r="K607" s="13">
        <f t="shared" si="294"/>
        <v>0</v>
      </c>
      <c r="L607" s="13">
        <f t="shared" si="307"/>
        <v>0</v>
      </c>
      <c r="M607" s="13">
        <f t="shared" si="307"/>
        <v>0</v>
      </c>
      <c r="N607" s="13">
        <f t="shared" si="296"/>
        <v>0</v>
      </c>
    </row>
    <row r="608" spans="1:14" s="6" customFormat="1" ht="20.25" thickTop="1" x14ac:dyDescent="0.25">
      <c r="B608" s="6" t="str">
        <f t="shared" si="300"/>
        <v>a</v>
      </c>
      <c r="C608" s="33"/>
      <c r="D608" s="34" t="s">
        <v>189</v>
      </c>
      <c r="E608" s="35">
        <f t="shared" ref="E608:M619" si="309">E622+E636+E958+E1168+E1210+E1224</f>
        <v>3189</v>
      </c>
      <c r="F608" s="35">
        <f t="shared" si="309"/>
        <v>3550</v>
      </c>
      <c r="G608" s="35">
        <f t="shared" si="309"/>
        <v>3550</v>
      </c>
      <c r="H608" s="35">
        <f t="shared" si="309"/>
        <v>3550</v>
      </c>
      <c r="I608" s="35">
        <f t="shared" si="309"/>
        <v>3550</v>
      </c>
      <c r="J608" s="35">
        <f t="shared" ref="J608" si="310">J622+J636+J958+J1168+J1210+J1224</f>
        <v>3550</v>
      </c>
      <c r="K608" s="35">
        <f t="shared" si="294"/>
        <v>0</v>
      </c>
      <c r="L608" s="35">
        <f t="shared" si="309"/>
        <v>3550</v>
      </c>
      <c r="M608" s="35">
        <f t="shared" si="309"/>
        <v>0</v>
      </c>
      <c r="N608" s="35">
        <f t="shared" si="296"/>
        <v>0</v>
      </c>
    </row>
    <row r="609" spans="1:14" s="6" customFormat="1" ht="19.5" x14ac:dyDescent="0.25">
      <c r="B609" s="6" t="str">
        <f t="shared" si="300"/>
        <v>a</v>
      </c>
      <c r="C609" s="36" t="s">
        <v>131</v>
      </c>
      <c r="D609" s="37" t="s">
        <v>4</v>
      </c>
      <c r="E609" s="38">
        <f t="shared" si="309"/>
        <v>568052.66622999997</v>
      </c>
      <c r="F609" s="38">
        <f t="shared" ref="F609:H619" si="311">F623+F637+F959+F1169+F1211+F1225</f>
        <v>656161</v>
      </c>
      <c r="G609" s="38">
        <f t="shared" si="311"/>
        <v>658367.42000000004</v>
      </c>
      <c r="H609" s="38">
        <f t="shared" si="311"/>
        <v>495391.51384999999</v>
      </c>
      <c r="I609" s="38">
        <f t="shared" ref="I609:J609" si="312">I623+I637+I959+I1169+I1211+I1225</f>
        <v>868919</v>
      </c>
      <c r="J609" s="38">
        <f t="shared" si="312"/>
        <v>858519</v>
      </c>
      <c r="K609" s="38">
        <f t="shared" si="294"/>
        <v>-10400</v>
      </c>
      <c r="L609" s="38">
        <f t="shared" ref="L609" si="313">L623+L637+L959+L1169+L1211+L1225</f>
        <v>868919</v>
      </c>
      <c r="M609" s="38">
        <f t="shared" si="303"/>
        <v>0</v>
      </c>
      <c r="N609" s="38">
        <f t="shared" si="296"/>
        <v>10400</v>
      </c>
    </row>
    <row r="610" spans="1:14" s="6" customFormat="1" ht="17.25" hidden="1" x14ac:dyDescent="0.25">
      <c r="B610" s="6" t="str">
        <f t="shared" si="300"/>
        <v>b</v>
      </c>
      <c r="C610" s="11" t="s">
        <v>131</v>
      </c>
      <c r="D610" s="17" t="s">
        <v>195</v>
      </c>
      <c r="E610" s="18">
        <f t="shared" si="309"/>
        <v>0</v>
      </c>
      <c r="F610" s="18">
        <f t="shared" si="311"/>
        <v>0</v>
      </c>
      <c r="G610" s="18">
        <f t="shared" si="311"/>
        <v>0</v>
      </c>
      <c r="H610" s="18">
        <f t="shared" si="311"/>
        <v>0</v>
      </c>
      <c r="I610" s="18">
        <f t="shared" ref="I610:J610" si="314">I624+I638+I960+I1170+I1212+I1226</f>
        <v>0</v>
      </c>
      <c r="J610" s="18">
        <f t="shared" si="314"/>
        <v>0</v>
      </c>
      <c r="K610" s="18">
        <f t="shared" si="294"/>
        <v>0</v>
      </c>
      <c r="L610" s="18">
        <f t="shared" ref="L610" si="315">L624+L638+L960+L1170+L1212+L1226</f>
        <v>0</v>
      </c>
      <c r="M610" s="18">
        <f t="shared" si="303"/>
        <v>0</v>
      </c>
      <c r="N610" s="18">
        <f t="shared" si="296"/>
        <v>0</v>
      </c>
    </row>
    <row r="611" spans="1:14" s="6" customFormat="1" ht="19.5" x14ac:dyDescent="0.25">
      <c r="B611" s="6" t="str">
        <f t="shared" si="300"/>
        <v>a</v>
      </c>
      <c r="C611" s="33" t="s">
        <v>131</v>
      </c>
      <c r="D611" s="39" t="s">
        <v>203</v>
      </c>
      <c r="E611" s="40">
        <f t="shared" si="309"/>
        <v>20515.093489999999</v>
      </c>
      <c r="F611" s="40">
        <f t="shared" si="311"/>
        <v>38864</v>
      </c>
      <c r="G611" s="40">
        <f t="shared" si="311"/>
        <v>43020.594000000005</v>
      </c>
      <c r="H611" s="40">
        <f t="shared" si="311"/>
        <v>27716.965889999999</v>
      </c>
      <c r="I611" s="40">
        <f t="shared" ref="I611:J611" si="316">I625+I639+I961+I1171+I1213+I1227</f>
        <v>53724</v>
      </c>
      <c r="J611" s="40">
        <f t="shared" si="316"/>
        <v>53524</v>
      </c>
      <c r="K611" s="40">
        <f t="shared" si="294"/>
        <v>-200</v>
      </c>
      <c r="L611" s="40">
        <f t="shared" ref="L611" si="317">L625+L639+L961+L1171+L1213+L1227</f>
        <v>53724</v>
      </c>
      <c r="M611" s="40">
        <f t="shared" si="303"/>
        <v>0</v>
      </c>
      <c r="N611" s="40">
        <f t="shared" si="296"/>
        <v>200</v>
      </c>
    </row>
    <row r="612" spans="1:14" s="6" customFormat="1" ht="17.25" hidden="1" x14ac:dyDescent="0.25">
      <c r="B612" s="6" t="str">
        <f t="shared" si="300"/>
        <v>b</v>
      </c>
      <c r="C612" s="11" t="s">
        <v>131</v>
      </c>
      <c r="D612" s="17" t="s">
        <v>197</v>
      </c>
      <c r="E612" s="18">
        <f t="shared" si="309"/>
        <v>0</v>
      </c>
      <c r="F612" s="18">
        <f t="shared" si="311"/>
        <v>0</v>
      </c>
      <c r="G612" s="18">
        <f t="shared" si="311"/>
        <v>0</v>
      </c>
      <c r="H612" s="18">
        <f t="shared" si="311"/>
        <v>0</v>
      </c>
      <c r="I612" s="18">
        <f t="shared" ref="I612:J612" si="318">I626+I640+I962+I1172+I1214+I1228</f>
        <v>0</v>
      </c>
      <c r="J612" s="18">
        <f t="shared" si="318"/>
        <v>0</v>
      </c>
      <c r="K612" s="18">
        <f t="shared" si="294"/>
        <v>0</v>
      </c>
      <c r="L612" s="18">
        <f t="shared" ref="L612" si="319">L626+L640+L962+L1172+L1214+L1228</f>
        <v>0</v>
      </c>
      <c r="M612" s="18">
        <f t="shared" si="303"/>
        <v>0</v>
      </c>
      <c r="N612" s="18">
        <f t="shared" si="296"/>
        <v>0</v>
      </c>
    </row>
    <row r="613" spans="1:14" s="6" customFormat="1" ht="17.25" hidden="1" x14ac:dyDescent="0.25">
      <c r="B613" s="6" t="str">
        <f t="shared" si="300"/>
        <v>b</v>
      </c>
      <c r="C613" s="11" t="s">
        <v>131</v>
      </c>
      <c r="D613" s="17" t="s">
        <v>198</v>
      </c>
      <c r="E613" s="18">
        <f t="shared" si="309"/>
        <v>0</v>
      </c>
      <c r="F613" s="18">
        <f t="shared" si="311"/>
        <v>0</v>
      </c>
      <c r="G613" s="18">
        <f t="shared" si="311"/>
        <v>0</v>
      </c>
      <c r="H613" s="18">
        <f t="shared" si="311"/>
        <v>0</v>
      </c>
      <c r="I613" s="18">
        <f t="shared" ref="I613:J613" si="320">I627+I641+I963+I1173+I1215+I1229</f>
        <v>0</v>
      </c>
      <c r="J613" s="18">
        <f t="shared" si="320"/>
        <v>0</v>
      </c>
      <c r="K613" s="18">
        <f t="shared" si="294"/>
        <v>0</v>
      </c>
      <c r="L613" s="18">
        <f t="shared" ref="L613" si="321">L627+L641+L963+L1173+L1215+L1229</f>
        <v>0</v>
      </c>
      <c r="M613" s="18">
        <f t="shared" si="303"/>
        <v>0</v>
      </c>
      <c r="N613" s="18">
        <f t="shared" si="296"/>
        <v>0</v>
      </c>
    </row>
    <row r="614" spans="1:14" s="6" customFormat="1" ht="17.25" hidden="1" x14ac:dyDescent="0.25">
      <c r="B614" s="6" t="str">
        <f t="shared" si="300"/>
        <v>b</v>
      </c>
      <c r="C614" s="11" t="s">
        <v>131</v>
      </c>
      <c r="D614" s="17" t="s">
        <v>199</v>
      </c>
      <c r="E614" s="18">
        <f t="shared" si="309"/>
        <v>0</v>
      </c>
      <c r="F614" s="18">
        <f t="shared" si="311"/>
        <v>0</v>
      </c>
      <c r="G614" s="18">
        <f t="shared" si="311"/>
        <v>0</v>
      </c>
      <c r="H614" s="18">
        <f t="shared" si="311"/>
        <v>0</v>
      </c>
      <c r="I614" s="18">
        <f t="shared" ref="I614:J614" si="322">I628+I642+I964+I1174+I1216+I1230</f>
        <v>0</v>
      </c>
      <c r="J614" s="18">
        <f t="shared" si="322"/>
        <v>0</v>
      </c>
      <c r="K614" s="18">
        <f t="shared" si="294"/>
        <v>0</v>
      </c>
      <c r="L614" s="18">
        <f t="shared" ref="L614" si="323">L628+L642+L964+L1174+L1216+L1230</f>
        <v>0</v>
      </c>
      <c r="M614" s="18">
        <f t="shared" si="303"/>
        <v>0</v>
      </c>
      <c r="N614" s="18">
        <f t="shared" si="296"/>
        <v>0</v>
      </c>
    </row>
    <row r="615" spans="1:14" s="6" customFormat="1" ht="19.5" x14ac:dyDescent="0.25">
      <c r="B615" s="6" t="str">
        <f t="shared" si="300"/>
        <v>a</v>
      </c>
      <c r="C615" s="33" t="s">
        <v>131</v>
      </c>
      <c r="D615" s="39" t="s">
        <v>205</v>
      </c>
      <c r="E615" s="40">
        <f t="shared" si="309"/>
        <v>546569.05194999999</v>
      </c>
      <c r="F615" s="40">
        <f t="shared" si="311"/>
        <v>616632</v>
      </c>
      <c r="G615" s="40">
        <f t="shared" si="311"/>
        <v>615027.63800000004</v>
      </c>
      <c r="H615" s="40">
        <f t="shared" si="311"/>
        <v>467546.75932000007</v>
      </c>
      <c r="I615" s="40">
        <f t="shared" ref="I615:J615" si="324">I629+I643+I965+I1175+I1217+I1231</f>
        <v>814525</v>
      </c>
      <c r="J615" s="40">
        <f t="shared" si="324"/>
        <v>804525</v>
      </c>
      <c r="K615" s="40">
        <f t="shared" si="294"/>
        <v>-10000</v>
      </c>
      <c r="L615" s="40">
        <f t="shared" ref="L615" si="325">L629+L643+L965+L1175+L1217+L1231</f>
        <v>814525</v>
      </c>
      <c r="M615" s="40">
        <f t="shared" si="303"/>
        <v>0</v>
      </c>
      <c r="N615" s="40">
        <f t="shared" si="296"/>
        <v>10000</v>
      </c>
    </row>
    <row r="616" spans="1:14" s="6" customFormat="1" ht="19.5" x14ac:dyDescent="0.25">
      <c r="B616" s="6" t="str">
        <f t="shared" si="300"/>
        <v>a</v>
      </c>
      <c r="C616" s="33" t="s">
        <v>131</v>
      </c>
      <c r="D616" s="39" t="s">
        <v>206</v>
      </c>
      <c r="E616" s="40">
        <f t="shared" si="309"/>
        <v>968.52078999999992</v>
      </c>
      <c r="F616" s="40">
        <f t="shared" si="311"/>
        <v>665</v>
      </c>
      <c r="G616" s="40">
        <f t="shared" si="311"/>
        <v>319.18799999999999</v>
      </c>
      <c r="H616" s="40">
        <f t="shared" si="311"/>
        <v>127.78864000000002</v>
      </c>
      <c r="I616" s="40">
        <f t="shared" ref="I616:J616" si="326">I630+I644+I966+I1176+I1218+I1232</f>
        <v>670</v>
      </c>
      <c r="J616" s="40">
        <f t="shared" si="326"/>
        <v>670</v>
      </c>
      <c r="K616" s="40">
        <f t="shared" si="294"/>
        <v>0</v>
      </c>
      <c r="L616" s="40">
        <f t="shared" ref="L616" si="327">L630+L644+L966+L1176+L1218+L1232</f>
        <v>670</v>
      </c>
      <c r="M616" s="40">
        <f t="shared" si="303"/>
        <v>0</v>
      </c>
      <c r="N616" s="40">
        <f t="shared" si="296"/>
        <v>0</v>
      </c>
    </row>
    <row r="617" spans="1:14" s="6" customFormat="1" ht="19.5" x14ac:dyDescent="0.25">
      <c r="B617" s="6" t="str">
        <f t="shared" si="300"/>
        <v>a</v>
      </c>
      <c r="C617" s="36" t="s">
        <v>131</v>
      </c>
      <c r="D617" s="37" t="s">
        <v>6</v>
      </c>
      <c r="E617" s="38">
        <f t="shared" si="309"/>
        <v>798.95139000000006</v>
      </c>
      <c r="F617" s="38">
        <f t="shared" si="311"/>
        <v>0</v>
      </c>
      <c r="G617" s="38">
        <f t="shared" si="311"/>
        <v>0</v>
      </c>
      <c r="H617" s="38">
        <f t="shared" si="311"/>
        <v>0</v>
      </c>
      <c r="I617" s="38">
        <f t="shared" ref="I617:J617" si="328">I631+I645+I967+I1177+I1219+I1233</f>
        <v>30</v>
      </c>
      <c r="J617" s="38">
        <f t="shared" si="328"/>
        <v>30</v>
      </c>
      <c r="K617" s="38">
        <f t="shared" si="294"/>
        <v>0</v>
      </c>
      <c r="L617" s="38">
        <f t="shared" ref="L617" si="329">L631+L645+L967+L1177+L1219+L1233</f>
        <v>30</v>
      </c>
      <c r="M617" s="38">
        <f t="shared" si="303"/>
        <v>0</v>
      </c>
      <c r="N617" s="38">
        <f t="shared" si="296"/>
        <v>0</v>
      </c>
    </row>
    <row r="618" spans="1:14" s="6" customFormat="1" ht="19.5" x14ac:dyDescent="0.25">
      <c r="B618" s="6" t="str">
        <f t="shared" si="300"/>
        <v>a</v>
      </c>
      <c r="C618" s="36" t="s">
        <v>131</v>
      </c>
      <c r="D618" s="37" t="s">
        <v>7</v>
      </c>
      <c r="E618" s="38">
        <f t="shared" si="309"/>
        <v>4954.6843099999996</v>
      </c>
      <c r="F618" s="38">
        <f t="shared" si="311"/>
        <v>0</v>
      </c>
      <c r="G618" s="38">
        <f t="shared" si="311"/>
        <v>0</v>
      </c>
      <c r="H618" s="38">
        <f t="shared" si="311"/>
        <v>0</v>
      </c>
      <c r="I618" s="38">
        <f t="shared" ref="I618:J618" si="330">I632+I646+I968+I1178+I1220+I1234</f>
        <v>0</v>
      </c>
      <c r="J618" s="38">
        <f t="shared" si="330"/>
        <v>0</v>
      </c>
      <c r="K618" s="38">
        <f t="shared" si="294"/>
        <v>0</v>
      </c>
      <c r="L618" s="38">
        <f t="shared" ref="L618" si="331">L632+L646+L968+L1178+L1220+L1234</f>
        <v>0</v>
      </c>
      <c r="M618" s="38">
        <f t="shared" si="303"/>
        <v>0</v>
      </c>
      <c r="N618" s="38">
        <f t="shared" si="296"/>
        <v>0</v>
      </c>
    </row>
    <row r="619" spans="1:14" s="6" customFormat="1" ht="20.25" thickBot="1" x14ac:dyDescent="0.3">
      <c r="B619" s="6" t="str">
        <f t="shared" si="300"/>
        <v>a</v>
      </c>
      <c r="C619" s="41" t="s">
        <v>131</v>
      </c>
      <c r="D619" s="42" t="s">
        <v>8</v>
      </c>
      <c r="E619" s="43">
        <f t="shared" si="309"/>
        <v>1.19</v>
      </c>
      <c r="F619" s="43">
        <f t="shared" si="311"/>
        <v>0</v>
      </c>
      <c r="G619" s="43">
        <f t="shared" si="311"/>
        <v>111.402</v>
      </c>
      <c r="H619" s="43">
        <f t="shared" si="311"/>
        <v>111.38396</v>
      </c>
      <c r="I619" s="43">
        <f t="shared" ref="I619:J619" si="332">I633+I647+I969+I1179+I1221+I1235</f>
        <v>0</v>
      </c>
      <c r="J619" s="43">
        <f t="shared" si="332"/>
        <v>0</v>
      </c>
      <c r="K619" s="43">
        <f t="shared" si="294"/>
        <v>0</v>
      </c>
      <c r="L619" s="43">
        <f t="shared" ref="L619" si="333">L633+L647+L969+L1179+L1221+L1235</f>
        <v>0</v>
      </c>
      <c r="M619" s="43">
        <f t="shared" si="303"/>
        <v>0</v>
      </c>
      <c r="N619" s="43">
        <f t="shared" si="296"/>
        <v>0</v>
      </c>
    </row>
    <row r="620" spans="1:14" s="6" customFormat="1" ht="40.5" thickTop="1" thickBot="1" x14ac:dyDescent="0.3">
      <c r="A620" s="6" t="s">
        <v>213</v>
      </c>
      <c r="B620" s="6" t="str">
        <f t="shared" si="300"/>
        <v>a</v>
      </c>
      <c r="C620" s="30" t="s">
        <v>69</v>
      </c>
      <c r="D620" s="31" t="s">
        <v>72</v>
      </c>
      <c r="E620" s="32">
        <f t="shared" ref="E620:L620" si="334">E623+E631+E632+E633</f>
        <v>338473.05504999997</v>
      </c>
      <c r="F620" s="32">
        <f t="shared" si="334"/>
        <v>470000</v>
      </c>
      <c r="G620" s="32">
        <f t="shared" si="334"/>
        <v>470000</v>
      </c>
      <c r="H620" s="32">
        <f t="shared" si="334"/>
        <v>370362.93923000002</v>
      </c>
      <c r="I620" s="32">
        <f t="shared" ref="I620:J620" si="335">I623+I631+I632+I633</f>
        <v>620000</v>
      </c>
      <c r="J620" s="32">
        <f t="shared" si="335"/>
        <v>610000</v>
      </c>
      <c r="K620" s="32">
        <f t="shared" si="294"/>
        <v>-10000</v>
      </c>
      <c r="L620" s="32">
        <f t="shared" si="334"/>
        <v>620000</v>
      </c>
      <c r="M620" s="32">
        <f t="shared" si="303"/>
        <v>0</v>
      </c>
      <c r="N620" s="32">
        <f t="shared" si="296"/>
        <v>10000</v>
      </c>
    </row>
    <row r="621" spans="1:14" s="6" customFormat="1" ht="35.25" hidden="1" thickTop="1" x14ac:dyDescent="0.25">
      <c r="B621" s="6" t="str">
        <f t="shared" si="300"/>
        <v>b</v>
      </c>
      <c r="C621" s="11"/>
      <c r="D621" s="12" t="s">
        <v>190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13">
        <v>0</v>
      </c>
      <c r="K621" s="13">
        <f t="shared" si="294"/>
        <v>0</v>
      </c>
      <c r="L621" s="13">
        <v>0</v>
      </c>
      <c r="M621" s="13">
        <v>0</v>
      </c>
      <c r="N621" s="13">
        <f t="shared" si="296"/>
        <v>0</v>
      </c>
    </row>
    <row r="622" spans="1:14" s="6" customFormat="1" ht="20.25" thickTop="1" x14ac:dyDescent="0.25">
      <c r="B622" s="6" t="str">
        <f t="shared" si="300"/>
        <v>a</v>
      </c>
      <c r="C622" s="33"/>
      <c r="D622" s="34" t="s">
        <v>189</v>
      </c>
      <c r="E622" s="35">
        <v>300</v>
      </c>
      <c r="F622" s="35">
        <v>300</v>
      </c>
      <c r="G622" s="35">
        <v>300</v>
      </c>
      <c r="H622" s="35">
        <v>300</v>
      </c>
      <c r="I622" s="35">
        <v>300</v>
      </c>
      <c r="J622" s="35">
        <v>300</v>
      </c>
      <c r="K622" s="35">
        <f t="shared" si="294"/>
        <v>0</v>
      </c>
      <c r="L622" s="35">
        <v>300</v>
      </c>
      <c r="M622" s="35">
        <f t="shared" si="303"/>
        <v>0</v>
      </c>
      <c r="N622" s="35">
        <f t="shared" si="296"/>
        <v>0</v>
      </c>
    </row>
    <row r="623" spans="1:14" s="6" customFormat="1" ht="19.5" x14ac:dyDescent="0.25">
      <c r="B623" s="6" t="str">
        <f t="shared" si="300"/>
        <v>a</v>
      </c>
      <c r="C623" s="36" t="s">
        <v>131</v>
      </c>
      <c r="D623" s="37" t="s">
        <v>4</v>
      </c>
      <c r="E623" s="38">
        <f t="shared" ref="E623:L623" si="336">E624+E625+E626+E627+E628+E629+E630</f>
        <v>338473.05504999997</v>
      </c>
      <c r="F623" s="38">
        <f t="shared" si="336"/>
        <v>470000</v>
      </c>
      <c r="G623" s="38">
        <f t="shared" si="336"/>
        <v>470000</v>
      </c>
      <c r="H623" s="38">
        <f t="shared" si="336"/>
        <v>370362.93923000002</v>
      </c>
      <c r="I623" s="38">
        <f t="shared" ref="I623:J623" si="337">I624+I625+I626+I627+I628+I629+I630</f>
        <v>620000</v>
      </c>
      <c r="J623" s="38">
        <f t="shared" si="337"/>
        <v>610000</v>
      </c>
      <c r="K623" s="38">
        <f t="shared" si="294"/>
        <v>-10000</v>
      </c>
      <c r="L623" s="38">
        <f t="shared" si="336"/>
        <v>620000</v>
      </c>
      <c r="M623" s="38">
        <f t="shared" si="303"/>
        <v>0</v>
      </c>
      <c r="N623" s="38">
        <f t="shared" si="296"/>
        <v>10000</v>
      </c>
    </row>
    <row r="624" spans="1:14" s="6" customFormat="1" ht="17.25" hidden="1" x14ac:dyDescent="0.25">
      <c r="B624" s="6" t="str">
        <f t="shared" si="300"/>
        <v>b</v>
      </c>
      <c r="C624" s="11" t="s">
        <v>131</v>
      </c>
      <c r="D624" s="17" t="s">
        <v>195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f t="shared" si="294"/>
        <v>0</v>
      </c>
      <c r="L624" s="18">
        <v>0</v>
      </c>
      <c r="M624" s="18">
        <f t="shared" si="303"/>
        <v>0</v>
      </c>
      <c r="N624" s="18">
        <f t="shared" si="296"/>
        <v>0</v>
      </c>
    </row>
    <row r="625" spans="1:14" s="6" customFormat="1" ht="19.5" x14ac:dyDescent="0.25">
      <c r="B625" s="6" t="str">
        <f t="shared" si="300"/>
        <v>a</v>
      </c>
      <c r="C625" s="33" t="s">
        <v>131</v>
      </c>
      <c r="D625" s="39" t="s">
        <v>203</v>
      </c>
      <c r="E625" s="40">
        <v>2848.5900200000001</v>
      </c>
      <c r="F625" s="40">
        <v>3000</v>
      </c>
      <c r="G625" s="40">
        <v>2745</v>
      </c>
      <c r="H625" s="40">
        <v>1639.5389399999999</v>
      </c>
      <c r="I625" s="40">
        <v>4000</v>
      </c>
      <c r="J625" s="40">
        <v>4000</v>
      </c>
      <c r="K625" s="40">
        <f t="shared" si="294"/>
        <v>0</v>
      </c>
      <c r="L625" s="40">
        <v>4000</v>
      </c>
      <c r="M625" s="40">
        <f t="shared" si="303"/>
        <v>0</v>
      </c>
      <c r="N625" s="40">
        <f t="shared" si="296"/>
        <v>0</v>
      </c>
    </row>
    <row r="626" spans="1:14" s="6" customFormat="1" ht="17.25" hidden="1" x14ac:dyDescent="0.25">
      <c r="B626" s="6" t="str">
        <f t="shared" si="300"/>
        <v>b</v>
      </c>
      <c r="C626" s="11" t="s">
        <v>131</v>
      </c>
      <c r="D626" s="17" t="s">
        <v>197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f t="shared" si="294"/>
        <v>0</v>
      </c>
      <c r="L626" s="18">
        <v>0</v>
      </c>
      <c r="M626" s="18">
        <f t="shared" si="303"/>
        <v>0</v>
      </c>
      <c r="N626" s="18">
        <f t="shared" si="296"/>
        <v>0</v>
      </c>
    </row>
    <row r="627" spans="1:14" s="6" customFormat="1" ht="17.25" hidden="1" x14ac:dyDescent="0.25">
      <c r="B627" s="6" t="str">
        <f t="shared" si="300"/>
        <v>b</v>
      </c>
      <c r="C627" s="11" t="s">
        <v>131</v>
      </c>
      <c r="D627" s="17" t="s">
        <v>198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f t="shared" si="294"/>
        <v>0</v>
      </c>
      <c r="L627" s="18">
        <v>0</v>
      </c>
      <c r="M627" s="18">
        <f t="shared" si="303"/>
        <v>0</v>
      </c>
      <c r="N627" s="18">
        <f t="shared" si="296"/>
        <v>0</v>
      </c>
    </row>
    <row r="628" spans="1:14" s="6" customFormat="1" ht="17.25" hidden="1" x14ac:dyDescent="0.25">
      <c r="B628" s="6" t="str">
        <f t="shared" si="300"/>
        <v>b</v>
      </c>
      <c r="C628" s="11" t="s">
        <v>131</v>
      </c>
      <c r="D628" s="17" t="s">
        <v>199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f t="shared" si="294"/>
        <v>0</v>
      </c>
      <c r="L628" s="18">
        <v>0</v>
      </c>
      <c r="M628" s="18">
        <f t="shared" si="303"/>
        <v>0</v>
      </c>
      <c r="N628" s="18">
        <f t="shared" si="296"/>
        <v>0</v>
      </c>
    </row>
    <row r="629" spans="1:14" s="6" customFormat="1" ht="20.25" thickBot="1" x14ac:dyDescent="0.3">
      <c r="B629" s="6" t="str">
        <f t="shared" si="300"/>
        <v>a</v>
      </c>
      <c r="C629" s="33" t="s">
        <v>131</v>
      </c>
      <c r="D629" s="39" t="s">
        <v>205</v>
      </c>
      <c r="E629" s="40">
        <v>335624.46502999996</v>
      </c>
      <c r="F629" s="40">
        <v>467000</v>
      </c>
      <c r="G629" s="40">
        <v>467255</v>
      </c>
      <c r="H629" s="40">
        <v>368723.40029000002</v>
      </c>
      <c r="I629" s="40">
        <v>616000</v>
      </c>
      <c r="J629" s="40">
        <v>606000</v>
      </c>
      <c r="K629" s="40">
        <f t="shared" si="294"/>
        <v>-10000</v>
      </c>
      <c r="L629" s="40">
        <v>616000</v>
      </c>
      <c r="M629" s="40">
        <f t="shared" si="303"/>
        <v>0</v>
      </c>
      <c r="N629" s="40">
        <f t="shared" si="296"/>
        <v>10000</v>
      </c>
    </row>
    <row r="630" spans="1:14" s="6" customFormat="1" ht="18" hidden="1" thickBot="1" x14ac:dyDescent="0.3">
      <c r="B630" s="6" t="str">
        <f t="shared" si="300"/>
        <v>b</v>
      </c>
      <c r="C630" s="11" t="s">
        <v>131</v>
      </c>
      <c r="D630" s="17" t="s">
        <v>201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f t="shared" si="294"/>
        <v>0</v>
      </c>
      <c r="L630" s="18">
        <v>0</v>
      </c>
      <c r="M630" s="18">
        <f t="shared" si="303"/>
        <v>0</v>
      </c>
      <c r="N630" s="18">
        <f t="shared" si="296"/>
        <v>0</v>
      </c>
    </row>
    <row r="631" spans="1:14" s="6" customFormat="1" ht="18" hidden="1" thickBot="1" x14ac:dyDescent="0.3">
      <c r="B631" s="6" t="str">
        <f t="shared" si="300"/>
        <v>b</v>
      </c>
      <c r="C631" s="14" t="s">
        <v>131</v>
      </c>
      <c r="D631" s="15" t="s">
        <v>6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16">
        <v>0</v>
      </c>
      <c r="K631" s="16">
        <f t="shared" si="294"/>
        <v>0</v>
      </c>
      <c r="L631" s="16">
        <v>0</v>
      </c>
      <c r="M631" s="16">
        <f t="shared" si="303"/>
        <v>0</v>
      </c>
      <c r="N631" s="16">
        <f t="shared" si="296"/>
        <v>0</v>
      </c>
    </row>
    <row r="632" spans="1:14" s="6" customFormat="1" ht="18" hidden="1" thickBot="1" x14ac:dyDescent="0.3">
      <c r="B632" s="6" t="str">
        <f t="shared" si="300"/>
        <v>b</v>
      </c>
      <c r="C632" s="14" t="s">
        <v>131</v>
      </c>
      <c r="D632" s="15" t="s">
        <v>7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16">
        <v>0</v>
      </c>
      <c r="K632" s="16">
        <f t="shared" si="294"/>
        <v>0</v>
      </c>
      <c r="L632" s="16">
        <v>0</v>
      </c>
      <c r="M632" s="16">
        <f t="shared" si="303"/>
        <v>0</v>
      </c>
      <c r="N632" s="16">
        <f t="shared" si="296"/>
        <v>0</v>
      </c>
    </row>
    <row r="633" spans="1:14" s="6" customFormat="1" ht="18" hidden="1" thickBot="1" x14ac:dyDescent="0.3">
      <c r="B633" s="6" t="str">
        <f t="shared" si="300"/>
        <v>b</v>
      </c>
      <c r="C633" s="19" t="s">
        <v>131</v>
      </c>
      <c r="D633" s="20" t="s">
        <v>8</v>
      </c>
      <c r="E633" s="21">
        <v>0</v>
      </c>
      <c r="F633" s="21">
        <v>0</v>
      </c>
      <c r="G633" s="21">
        <v>0</v>
      </c>
      <c r="H633" s="21">
        <v>0</v>
      </c>
      <c r="I633" s="21">
        <v>0</v>
      </c>
      <c r="J633" s="21">
        <v>0</v>
      </c>
      <c r="K633" s="21">
        <f t="shared" si="294"/>
        <v>0</v>
      </c>
      <c r="L633" s="21">
        <v>0</v>
      </c>
      <c r="M633" s="21">
        <f t="shared" si="303"/>
        <v>0</v>
      </c>
      <c r="N633" s="21">
        <f t="shared" si="296"/>
        <v>0</v>
      </c>
    </row>
    <row r="634" spans="1:14" s="6" customFormat="1" ht="40.5" thickTop="1" thickBot="1" x14ac:dyDescent="0.3">
      <c r="A634" s="6" t="s">
        <v>213</v>
      </c>
      <c r="B634" s="6" t="str">
        <f t="shared" si="300"/>
        <v>a</v>
      </c>
      <c r="C634" s="30" t="s">
        <v>71</v>
      </c>
      <c r="D634" s="31" t="s">
        <v>74</v>
      </c>
      <c r="E634" s="32">
        <f t="shared" ref="E634:L634" si="338">E648+E662+E676+E690+E704+E718+E760+E816+E872+E914+E928+E942</f>
        <v>38330.931240000005</v>
      </c>
      <c r="F634" s="32">
        <f t="shared" si="338"/>
        <v>52362</v>
      </c>
      <c r="G634" s="32">
        <f t="shared" si="338"/>
        <v>54931.891000000003</v>
      </c>
      <c r="H634" s="32">
        <f t="shared" si="338"/>
        <v>35474.227809999997</v>
      </c>
      <c r="I634" s="32">
        <f t="shared" si="338"/>
        <v>84934</v>
      </c>
      <c r="J634" s="32">
        <f t="shared" ref="J634" si="339">J648+J662+J676+J690+J704+J718+J760+J816+J872+J914+J928+J942</f>
        <v>84734</v>
      </c>
      <c r="K634" s="32">
        <f t="shared" si="294"/>
        <v>-200</v>
      </c>
      <c r="L634" s="32">
        <f t="shared" si="338"/>
        <v>84934</v>
      </c>
      <c r="M634" s="32">
        <f t="shared" si="303"/>
        <v>0</v>
      </c>
      <c r="N634" s="32">
        <f t="shared" si="296"/>
        <v>200</v>
      </c>
    </row>
    <row r="635" spans="1:14" s="6" customFormat="1" ht="35.25" hidden="1" thickTop="1" x14ac:dyDescent="0.25">
      <c r="B635" s="6" t="str">
        <f t="shared" si="300"/>
        <v>b</v>
      </c>
      <c r="C635" s="11"/>
      <c r="D635" s="12" t="s">
        <v>190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f t="shared" si="294"/>
        <v>0</v>
      </c>
      <c r="L635" s="13">
        <v>0</v>
      </c>
      <c r="M635" s="13">
        <v>0</v>
      </c>
      <c r="N635" s="13">
        <f t="shared" si="296"/>
        <v>0</v>
      </c>
    </row>
    <row r="636" spans="1:14" s="6" customFormat="1" ht="18" hidden="1" thickTop="1" x14ac:dyDescent="0.25">
      <c r="B636" s="6" t="str">
        <f t="shared" si="300"/>
        <v>b</v>
      </c>
      <c r="C636" s="11"/>
      <c r="D636" s="12" t="s">
        <v>189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f t="shared" si="294"/>
        <v>0</v>
      </c>
      <c r="L636" s="13">
        <v>0</v>
      </c>
      <c r="M636" s="13">
        <v>0</v>
      </c>
      <c r="N636" s="13">
        <f t="shared" si="296"/>
        <v>0</v>
      </c>
    </row>
    <row r="637" spans="1:14" s="6" customFormat="1" ht="20.25" thickTop="1" x14ac:dyDescent="0.25">
      <c r="B637" s="6" t="str">
        <f t="shared" si="300"/>
        <v>a</v>
      </c>
      <c r="C637" s="36" t="s">
        <v>131</v>
      </c>
      <c r="D637" s="37" t="s">
        <v>4</v>
      </c>
      <c r="E637" s="38">
        <f t="shared" ref="E637:L637" si="340">E651+E665+E679+E693+E707+E721+E763+E819+E875+E917+E931+E945</f>
        <v>37530.789850000001</v>
      </c>
      <c r="F637" s="38">
        <f t="shared" si="340"/>
        <v>52362</v>
      </c>
      <c r="G637" s="38">
        <f t="shared" si="340"/>
        <v>54931.891000000003</v>
      </c>
      <c r="H637" s="38">
        <f t="shared" si="340"/>
        <v>35474.227809999997</v>
      </c>
      <c r="I637" s="38">
        <f t="shared" si="340"/>
        <v>84934</v>
      </c>
      <c r="J637" s="38">
        <f t="shared" si="340"/>
        <v>84734</v>
      </c>
      <c r="K637" s="38">
        <f t="shared" si="294"/>
        <v>-200</v>
      </c>
      <c r="L637" s="38">
        <f t="shared" si="340"/>
        <v>84934</v>
      </c>
      <c r="M637" s="38">
        <f t="shared" si="303"/>
        <v>0</v>
      </c>
      <c r="N637" s="38">
        <f t="shared" si="296"/>
        <v>200</v>
      </c>
    </row>
    <row r="638" spans="1:14" s="6" customFormat="1" ht="17.25" hidden="1" x14ac:dyDescent="0.25">
      <c r="B638" s="6" t="str">
        <f t="shared" si="300"/>
        <v>b</v>
      </c>
      <c r="C638" s="11" t="s">
        <v>131</v>
      </c>
      <c r="D638" s="17" t="s">
        <v>195</v>
      </c>
      <c r="E638" s="18">
        <v>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f t="shared" si="294"/>
        <v>0</v>
      </c>
      <c r="L638" s="18">
        <v>0</v>
      </c>
      <c r="M638" s="18">
        <f t="shared" si="303"/>
        <v>0</v>
      </c>
      <c r="N638" s="18">
        <f t="shared" si="296"/>
        <v>0</v>
      </c>
    </row>
    <row r="639" spans="1:14" s="6" customFormat="1" ht="19.5" x14ac:dyDescent="0.25">
      <c r="B639" s="6" t="str">
        <f t="shared" si="300"/>
        <v>a</v>
      </c>
      <c r="C639" s="33" t="s">
        <v>131</v>
      </c>
      <c r="D639" s="39" t="s">
        <v>203</v>
      </c>
      <c r="E639" s="40">
        <v>8447.5993600000002</v>
      </c>
      <c r="F639" s="40">
        <v>14363</v>
      </c>
      <c r="G639" s="40">
        <v>18295.435000000001</v>
      </c>
      <c r="H639" s="40">
        <v>13584.678300000001</v>
      </c>
      <c r="I639" s="40">
        <v>24913</v>
      </c>
      <c r="J639" s="40">
        <v>24913</v>
      </c>
      <c r="K639" s="40">
        <f t="shared" si="294"/>
        <v>0</v>
      </c>
      <c r="L639" s="40">
        <v>24913</v>
      </c>
      <c r="M639" s="40">
        <f t="shared" si="303"/>
        <v>0</v>
      </c>
      <c r="N639" s="40">
        <f t="shared" si="296"/>
        <v>0</v>
      </c>
    </row>
    <row r="640" spans="1:14" s="6" customFormat="1" ht="17.25" hidden="1" x14ac:dyDescent="0.25">
      <c r="B640" s="6" t="str">
        <f t="shared" si="300"/>
        <v>b</v>
      </c>
      <c r="C640" s="11" t="s">
        <v>131</v>
      </c>
      <c r="D640" s="17" t="s">
        <v>197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f t="shared" si="294"/>
        <v>0</v>
      </c>
      <c r="L640" s="18">
        <v>0</v>
      </c>
      <c r="M640" s="18">
        <f t="shared" si="303"/>
        <v>0</v>
      </c>
      <c r="N640" s="18">
        <f t="shared" si="296"/>
        <v>0</v>
      </c>
    </row>
    <row r="641" spans="1:14" s="6" customFormat="1" ht="17.25" hidden="1" x14ac:dyDescent="0.25">
      <c r="B641" s="6" t="str">
        <f t="shared" si="300"/>
        <v>b</v>
      </c>
      <c r="C641" s="11" t="s">
        <v>131</v>
      </c>
      <c r="D641" s="17" t="s">
        <v>198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f t="shared" si="294"/>
        <v>0</v>
      </c>
      <c r="L641" s="18">
        <v>0</v>
      </c>
      <c r="M641" s="18">
        <f t="shared" si="303"/>
        <v>0</v>
      </c>
      <c r="N641" s="18">
        <f t="shared" si="296"/>
        <v>0</v>
      </c>
    </row>
    <row r="642" spans="1:14" s="6" customFormat="1" ht="17.25" hidden="1" x14ac:dyDescent="0.25">
      <c r="B642" s="6" t="str">
        <f t="shared" si="300"/>
        <v>b</v>
      </c>
      <c r="C642" s="11" t="s">
        <v>131</v>
      </c>
      <c r="D642" s="17" t="s">
        <v>199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f t="shared" si="294"/>
        <v>0</v>
      </c>
      <c r="L642" s="18">
        <v>0</v>
      </c>
      <c r="M642" s="18">
        <f t="shared" si="303"/>
        <v>0</v>
      </c>
      <c r="N642" s="18">
        <f t="shared" si="296"/>
        <v>0</v>
      </c>
    </row>
    <row r="643" spans="1:14" s="6" customFormat="1" ht="19.5" x14ac:dyDescent="0.25">
      <c r="B643" s="6" t="str">
        <f t="shared" si="300"/>
        <v>a</v>
      </c>
      <c r="C643" s="33" t="s">
        <v>131</v>
      </c>
      <c r="D643" s="39" t="s">
        <v>205</v>
      </c>
      <c r="E643" s="40">
        <v>29083.190489999997</v>
      </c>
      <c r="F643" s="40">
        <v>37999</v>
      </c>
      <c r="G643" s="40">
        <v>36630.955999999998</v>
      </c>
      <c r="H643" s="40">
        <v>21889.149510000003</v>
      </c>
      <c r="I643" s="40">
        <v>60011</v>
      </c>
      <c r="J643" s="40">
        <v>60011</v>
      </c>
      <c r="K643" s="40">
        <f t="shared" si="294"/>
        <v>0</v>
      </c>
      <c r="L643" s="40">
        <v>60011</v>
      </c>
      <c r="M643" s="40">
        <f t="shared" si="303"/>
        <v>0</v>
      </c>
      <c r="N643" s="40">
        <f t="shared" si="296"/>
        <v>0</v>
      </c>
    </row>
    <row r="644" spans="1:14" s="6" customFormat="1" ht="19.5" x14ac:dyDescent="0.25">
      <c r="B644" s="6" t="str">
        <f t="shared" si="300"/>
        <v>a</v>
      </c>
      <c r="C644" s="33" t="s">
        <v>131</v>
      </c>
      <c r="D644" s="39" t="s">
        <v>206</v>
      </c>
      <c r="E644" s="40">
        <v>0</v>
      </c>
      <c r="F644" s="40">
        <v>0</v>
      </c>
      <c r="G644" s="40">
        <v>5.5</v>
      </c>
      <c r="H644" s="40">
        <v>0.4</v>
      </c>
      <c r="I644" s="40">
        <v>10</v>
      </c>
      <c r="J644" s="40">
        <v>10</v>
      </c>
      <c r="K644" s="40">
        <f t="shared" si="294"/>
        <v>0</v>
      </c>
      <c r="L644" s="40">
        <v>10</v>
      </c>
      <c r="M644" s="40">
        <f t="shared" si="303"/>
        <v>0</v>
      </c>
      <c r="N644" s="40">
        <f t="shared" si="296"/>
        <v>0</v>
      </c>
    </row>
    <row r="645" spans="1:14" s="6" customFormat="1" ht="19.5" x14ac:dyDescent="0.25">
      <c r="B645" s="6" t="str">
        <f t="shared" si="300"/>
        <v>a</v>
      </c>
      <c r="C645" s="36" t="s">
        <v>131</v>
      </c>
      <c r="D645" s="37" t="s">
        <v>6</v>
      </c>
      <c r="E645" s="38">
        <v>798.95139000000006</v>
      </c>
      <c r="F645" s="38">
        <v>0</v>
      </c>
      <c r="G645" s="38">
        <v>0</v>
      </c>
      <c r="H645" s="38">
        <v>0</v>
      </c>
      <c r="I645" s="38">
        <v>0</v>
      </c>
      <c r="J645" s="38">
        <v>0</v>
      </c>
      <c r="K645" s="38">
        <f t="shared" ref="K645:K708" si="341">J645-I645</f>
        <v>0</v>
      </c>
      <c r="L645" s="38">
        <v>0</v>
      </c>
      <c r="M645" s="38">
        <f t="shared" si="303"/>
        <v>0</v>
      </c>
      <c r="N645" s="38">
        <f t="shared" ref="N645:N708" si="342">L645-J645</f>
        <v>0</v>
      </c>
    </row>
    <row r="646" spans="1:14" s="6" customFormat="1" ht="17.25" hidden="1" x14ac:dyDescent="0.25">
      <c r="B646" s="6" t="str">
        <f t="shared" si="300"/>
        <v>b</v>
      </c>
      <c r="C646" s="14" t="s">
        <v>131</v>
      </c>
      <c r="D646" s="15" t="s">
        <v>7</v>
      </c>
      <c r="E646" s="16">
        <v>0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f t="shared" si="341"/>
        <v>0</v>
      </c>
      <c r="L646" s="16">
        <v>0</v>
      </c>
      <c r="M646" s="16">
        <f t="shared" si="303"/>
        <v>0</v>
      </c>
      <c r="N646" s="16">
        <f t="shared" si="342"/>
        <v>0</v>
      </c>
    </row>
    <row r="647" spans="1:14" s="6" customFormat="1" ht="20.25" thickBot="1" x14ac:dyDescent="0.3">
      <c r="B647" s="6" t="str">
        <f t="shared" si="300"/>
        <v>a</v>
      </c>
      <c r="C647" s="41" t="s">
        <v>131</v>
      </c>
      <c r="D647" s="42" t="s">
        <v>8</v>
      </c>
      <c r="E647" s="43">
        <v>1.19</v>
      </c>
      <c r="F647" s="43">
        <v>0</v>
      </c>
      <c r="G647" s="43">
        <v>0</v>
      </c>
      <c r="H647" s="43">
        <v>0</v>
      </c>
      <c r="I647" s="43">
        <v>0</v>
      </c>
      <c r="J647" s="43">
        <v>0</v>
      </c>
      <c r="K647" s="43">
        <f t="shared" si="341"/>
        <v>0</v>
      </c>
      <c r="L647" s="43">
        <v>0</v>
      </c>
      <c r="M647" s="43">
        <f t="shared" si="303"/>
        <v>0</v>
      </c>
      <c r="N647" s="43">
        <f t="shared" si="342"/>
        <v>0</v>
      </c>
    </row>
    <row r="648" spans="1:14" s="6" customFormat="1" ht="40.5" thickTop="1" thickBot="1" x14ac:dyDescent="0.3">
      <c r="A648" s="6" t="s">
        <v>213</v>
      </c>
      <c r="B648" s="6" t="str">
        <f t="shared" si="300"/>
        <v>a</v>
      </c>
      <c r="C648" s="54" t="s">
        <v>145</v>
      </c>
      <c r="D648" s="55" t="s">
        <v>76</v>
      </c>
      <c r="E648" s="56">
        <f t="shared" ref="E648:L648" si="343">E651+E659+E660+E661</f>
        <v>1475.13942</v>
      </c>
      <c r="F648" s="56">
        <f t="shared" si="343"/>
        <v>2000</v>
      </c>
      <c r="G648" s="56">
        <f t="shared" si="343"/>
        <v>1770</v>
      </c>
      <c r="H648" s="56">
        <f t="shared" si="343"/>
        <v>990.84100000000001</v>
      </c>
      <c r="I648" s="56">
        <f t="shared" ref="I648:J648" si="344">I651+I659+I660+I661</f>
        <v>2000</v>
      </c>
      <c r="J648" s="56">
        <f t="shared" si="344"/>
        <v>2000</v>
      </c>
      <c r="K648" s="56">
        <f t="shared" si="341"/>
        <v>0</v>
      </c>
      <c r="L648" s="56">
        <f t="shared" si="343"/>
        <v>2000</v>
      </c>
      <c r="M648" s="56">
        <f t="shared" si="303"/>
        <v>0</v>
      </c>
      <c r="N648" s="56">
        <f t="shared" si="342"/>
        <v>0</v>
      </c>
    </row>
    <row r="649" spans="1:14" s="6" customFormat="1" ht="35.25" hidden="1" thickTop="1" x14ac:dyDescent="0.25">
      <c r="B649" s="6" t="str">
        <f t="shared" si="300"/>
        <v>b</v>
      </c>
      <c r="C649" s="11"/>
      <c r="D649" s="12" t="s">
        <v>190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0</v>
      </c>
      <c r="K649" s="13">
        <f t="shared" si="341"/>
        <v>0</v>
      </c>
      <c r="L649" s="13">
        <v>0</v>
      </c>
      <c r="M649" s="13">
        <v>0</v>
      </c>
      <c r="N649" s="13">
        <f t="shared" si="342"/>
        <v>0</v>
      </c>
    </row>
    <row r="650" spans="1:14" s="6" customFormat="1" ht="18" hidden="1" thickTop="1" x14ac:dyDescent="0.25">
      <c r="B650" s="6" t="str">
        <f t="shared" si="300"/>
        <v>b</v>
      </c>
      <c r="C650" s="11"/>
      <c r="D650" s="12" t="s">
        <v>189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f t="shared" si="341"/>
        <v>0</v>
      </c>
      <c r="L650" s="13">
        <v>0</v>
      </c>
      <c r="M650" s="13">
        <v>0</v>
      </c>
      <c r="N650" s="13">
        <f t="shared" si="342"/>
        <v>0</v>
      </c>
    </row>
    <row r="651" spans="1:14" s="6" customFormat="1" ht="20.25" thickTop="1" x14ac:dyDescent="0.25">
      <c r="B651" s="6" t="str">
        <f t="shared" si="300"/>
        <v>a</v>
      </c>
      <c r="C651" s="36" t="s">
        <v>131</v>
      </c>
      <c r="D651" s="37" t="s">
        <v>4</v>
      </c>
      <c r="E651" s="38">
        <f t="shared" ref="E651:L651" si="345">E652+E653+E654+E655+E656+E657+E658</f>
        <v>1475.13942</v>
      </c>
      <c r="F651" s="38">
        <f t="shared" si="345"/>
        <v>2000</v>
      </c>
      <c r="G651" s="38">
        <f t="shared" si="345"/>
        <v>1770</v>
      </c>
      <c r="H651" s="38">
        <f t="shared" si="345"/>
        <v>990.84100000000001</v>
      </c>
      <c r="I651" s="38">
        <f t="shared" ref="I651:J651" si="346">I652+I653+I654+I655+I656+I657+I658</f>
        <v>2000</v>
      </c>
      <c r="J651" s="38">
        <f t="shared" si="346"/>
        <v>2000</v>
      </c>
      <c r="K651" s="38">
        <f t="shared" si="341"/>
        <v>0</v>
      </c>
      <c r="L651" s="38">
        <f t="shared" si="345"/>
        <v>2000</v>
      </c>
      <c r="M651" s="38">
        <f t="shared" si="303"/>
        <v>0</v>
      </c>
      <c r="N651" s="38">
        <f t="shared" si="342"/>
        <v>0</v>
      </c>
    </row>
    <row r="652" spans="1:14" s="6" customFormat="1" ht="17.25" hidden="1" x14ac:dyDescent="0.25">
      <c r="B652" s="6" t="str">
        <f t="shared" si="300"/>
        <v>b</v>
      </c>
      <c r="C652" s="11" t="s">
        <v>131</v>
      </c>
      <c r="D652" s="17" t="s">
        <v>195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f t="shared" si="341"/>
        <v>0</v>
      </c>
      <c r="L652" s="18">
        <v>0</v>
      </c>
      <c r="M652" s="18">
        <f t="shared" si="303"/>
        <v>0</v>
      </c>
      <c r="N652" s="18">
        <f t="shared" si="342"/>
        <v>0</v>
      </c>
    </row>
    <row r="653" spans="1:14" s="6" customFormat="1" ht="20.25" thickBot="1" x14ac:dyDescent="0.3">
      <c r="B653" s="6" t="str">
        <f t="shared" si="300"/>
        <v>a</v>
      </c>
      <c r="C653" s="33" t="s">
        <v>131</v>
      </c>
      <c r="D653" s="39" t="s">
        <v>203</v>
      </c>
      <c r="E653" s="40">
        <v>1475.13942</v>
      </c>
      <c r="F653" s="40">
        <v>2000</v>
      </c>
      <c r="G653" s="40">
        <v>1770</v>
      </c>
      <c r="H653" s="40">
        <v>990.84100000000001</v>
      </c>
      <c r="I653" s="40">
        <v>2000</v>
      </c>
      <c r="J653" s="40">
        <v>2000</v>
      </c>
      <c r="K653" s="40">
        <f t="shared" si="341"/>
        <v>0</v>
      </c>
      <c r="L653" s="40">
        <v>2000</v>
      </c>
      <c r="M653" s="40">
        <f t="shared" si="303"/>
        <v>0</v>
      </c>
      <c r="N653" s="40">
        <f t="shared" si="342"/>
        <v>0</v>
      </c>
    </row>
    <row r="654" spans="1:14" s="6" customFormat="1" ht="18" hidden="1" thickBot="1" x14ac:dyDescent="0.3">
      <c r="B654" s="6" t="str">
        <f t="shared" si="300"/>
        <v>b</v>
      </c>
      <c r="C654" s="11" t="s">
        <v>131</v>
      </c>
      <c r="D654" s="17" t="s">
        <v>197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f t="shared" si="341"/>
        <v>0</v>
      </c>
      <c r="L654" s="18">
        <v>0</v>
      </c>
      <c r="M654" s="18">
        <f t="shared" si="303"/>
        <v>0</v>
      </c>
      <c r="N654" s="18">
        <f t="shared" si="342"/>
        <v>0</v>
      </c>
    </row>
    <row r="655" spans="1:14" s="6" customFormat="1" ht="18" hidden="1" thickBot="1" x14ac:dyDescent="0.3">
      <c r="B655" s="6" t="str">
        <f t="shared" si="300"/>
        <v>b</v>
      </c>
      <c r="C655" s="11" t="s">
        <v>131</v>
      </c>
      <c r="D655" s="17" t="s">
        <v>198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f t="shared" si="341"/>
        <v>0</v>
      </c>
      <c r="L655" s="18">
        <v>0</v>
      </c>
      <c r="M655" s="18">
        <f t="shared" si="303"/>
        <v>0</v>
      </c>
      <c r="N655" s="18">
        <f t="shared" si="342"/>
        <v>0</v>
      </c>
    </row>
    <row r="656" spans="1:14" s="6" customFormat="1" ht="18" hidden="1" thickBot="1" x14ac:dyDescent="0.3">
      <c r="B656" s="6" t="str">
        <f t="shared" si="300"/>
        <v>b</v>
      </c>
      <c r="C656" s="11" t="s">
        <v>131</v>
      </c>
      <c r="D656" s="17" t="s">
        <v>199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f t="shared" si="341"/>
        <v>0</v>
      </c>
      <c r="L656" s="18">
        <v>0</v>
      </c>
      <c r="M656" s="18">
        <f t="shared" si="303"/>
        <v>0</v>
      </c>
      <c r="N656" s="18">
        <f t="shared" si="342"/>
        <v>0</v>
      </c>
    </row>
    <row r="657" spans="1:14" s="6" customFormat="1" ht="18" hidden="1" thickBot="1" x14ac:dyDescent="0.3">
      <c r="B657" s="6" t="str">
        <f t="shared" si="300"/>
        <v>b</v>
      </c>
      <c r="C657" s="11" t="s">
        <v>131</v>
      </c>
      <c r="D657" s="17" t="s">
        <v>200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f t="shared" si="341"/>
        <v>0</v>
      </c>
      <c r="L657" s="18">
        <v>0</v>
      </c>
      <c r="M657" s="18">
        <f t="shared" si="303"/>
        <v>0</v>
      </c>
      <c r="N657" s="18">
        <f t="shared" si="342"/>
        <v>0</v>
      </c>
    </row>
    <row r="658" spans="1:14" s="6" customFormat="1" ht="18" hidden="1" thickBot="1" x14ac:dyDescent="0.3">
      <c r="B658" s="6" t="str">
        <f t="shared" si="300"/>
        <v>b</v>
      </c>
      <c r="C658" s="11" t="s">
        <v>131</v>
      </c>
      <c r="D658" s="17" t="s">
        <v>201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f t="shared" si="341"/>
        <v>0</v>
      </c>
      <c r="L658" s="18">
        <v>0</v>
      </c>
      <c r="M658" s="18">
        <f t="shared" si="303"/>
        <v>0</v>
      </c>
      <c r="N658" s="18">
        <f t="shared" si="342"/>
        <v>0</v>
      </c>
    </row>
    <row r="659" spans="1:14" s="6" customFormat="1" ht="18" hidden="1" thickBot="1" x14ac:dyDescent="0.3">
      <c r="B659" s="6" t="str">
        <f t="shared" ref="B659:B722" si="347">IF(OR(E659&lt;&gt;0,F659&lt;&gt;0,G659&lt;&gt;0,H659&lt;&gt;0,I659&lt;&gt;0,L659&lt;&gt;0,M659&lt;&gt;0),"a","b")</f>
        <v>b</v>
      </c>
      <c r="C659" s="14" t="s">
        <v>131</v>
      </c>
      <c r="D659" s="15" t="s">
        <v>6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f t="shared" si="341"/>
        <v>0</v>
      </c>
      <c r="L659" s="16">
        <v>0</v>
      </c>
      <c r="M659" s="16">
        <f t="shared" ref="M659:M722" si="348">L659-I659</f>
        <v>0</v>
      </c>
      <c r="N659" s="16">
        <f t="shared" si="342"/>
        <v>0</v>
      </c>
    </row>
    <row r="660" spans="1:14" s="6" customFormat="1" ht="18" hidden="1" thickBot="1" x14ac:dyDescent="0.3">
      <c r="B660" s="6" t="str">
        <f t="shared" si="347"/>
        <v>b</v>
      </c>
      <c r="C660" s="14" t="s">
        <v>131</v>
      </c>
      <c r="D660" s="15" t="s">
        <v>7</v>
      </c>
      <c r="E660" s="16">
        <v>0</v>
      </c>
      <c r="F660" s="16">
        <v>0</v>
      </c>
      <c r="G660" s="16">
        <v>0</v>
      </c>
      <c r="H660" s="16">
        <v>0</v>
      </c>
      <c r="I660" s="16">
        <v>0</v>
      </c>
      <c r="J660" s="16">
        <v>0</v>
      </c>
      <c r="K660" s="16">
        <f t="shared" si="341"/>
        <v>0</v>
      </c>
      <c r="L660" s="16">
        <v>0</v>
      </c>
      <c r="M660" s="16">
        <f t="shared" si="348"/>
        <v>0</v>
      </c>
      <c r="N660" s="16">
        <f t="shared" si="342"/>
        <v>0</v>
      </c>
    </row>
    <row r="661" spans="1:14" s="6" customFormat="1" ht="18" hidden="1" thickBot="1" x14ac:dyDescent="0.3">
      <c r="B661" s="6" t="str">
        <f t="shared" si="347"/>
        <v>b</v>
      </c>
      <c r="C661" s="19" t="s">
        <v>131</v>
      </c>
      <c r="D661" s="20" t="s">
        <v>8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f t="shared" si="341"/>
        <v>0</v>
      </c>
      <c r="L661" s="21">
        <v>0</v>
      </c>
      <c r="M661" s="21">
        <f t="shared" si="348"/>
        <v>0</v>
      </c>
      <c r="N661" s="21">
        <f t="shared" si="342"/>
        <v>0</v>
      </c>
    </row>
    <row r="662" spans="1:14" s="6" customFormat="1" ht="37.5" customHeight="1" thickTop="1" thickBot="1" x14ac:dyDescent="0.3">
      <c r="A662" s="6" t="s">
        <v>213</v>
      </c>
      <c r="B662" s="6" t="str">
        <f t="shared" si="347"/>
        <v>a</v>
      </c>
      <c r="C662" s="54" t="s">
        <v>146</v>
      </c>
      <c r="D662" s="55" t="s">
        <v>77</v>
      </c>
      <c r="E662" s="56">
        <f>E665+E673+E674+E675</f>
        <v>4430.8203899999999</v>
      </c>
      <c r="F662" s="56">
        <f t="shared" ref="F662:L662" si="349">F665+F673+F674+F675</f>
        <v>8340</v>
      </c>
      <c r="G662" s="56">
        <f t="shared" si="349"/>
        <v>10389.902</v>
      </c>
      <c r="H662" s="56">
        <f t="shared" si="349"/>
        <v>10207.091189999999</v>
      </c>
      <c r="I662" s="56">
        <f t="shared" si="349"/>
        <v>14280</v>
      </c>
      <c r="J662" s="56">
        <f t="shared" ref="J662" si="350">J665+J673+J674+J675</f>
        <v>14280</v>
      </c>
      <c r="K662" s="56">
        <f t="shared" si="341"/>
        <v>0</v>
      </c>
      <c r="L662" s="56">
        <f t="shared" si="349"/>
        <v>14280</v>
      </c>
      <c r="M662" s="56">
        <f t="shared" si="348"/>
        <v>0</v>
      </c>
      <c r="N662" s="56">
        <f t="shared" si="342"/>
        <v>0</v>
      </c>
    </row>
    <row r="663" spans="1:14" s="6" customFormat="1" ht="35.25" hidden="1" thickTop="1" x14ac:dyDescent="0.25">
      <c r="B663" s="6" t="str">
        <f t="shared" si="347"/>
        <v>b</v>
      </c>
      <c r="C663" s="11"/>
      <c r="D663" s="12" t="s">
        <v>190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f t="shared" si="341"/>
        <v>0</v>
      </c>
      <c r="L663" s="13">
        <v>0</v>
      </c>
      <c r="M663" s="13">
        <v>0</v>
      </c>
      <c r="N663" s="13">
        <f t="shared" si="342"/>
        <v>0</v>
      </c>
    </row>
    <row r="664" spans="1:14" s="6" customFormat="1" ht="18" hidden="1" thickTop="1" x14ac:dyDescent="0.25">
      <c r="B664" s="6" t="str">
        <f t="shared" si="347"/>
        <v>b</v>
      </c>
      <c r="C664" s="11"/>
      <c r="D664" s="12" t="s">
        <v>189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f t="shared" si="341"/>
        <v>0</v>
      </c>
      <c r="L664" s="13">
        <v>0</v>
      </c>
      <c r="M664" s="13">
        <v>0</v>
      </c>
      <c r="N664" s="13">
        <f t="shared" si="342"/>
        <v>0</v>
      </c>
    </row>
    <row r="665" spans="1:14" s="6" customFormat="1" ht="20.25" thickTop="1" x14ac:dyDescent="0.25">
      <c r="B665" s="6" t="str">
        <f t="shared" si="347"/>
        <v>a</v>
      </c>
      <c r="C665" s="36" t="s">
        <v>131</v>
      </c>
      <c r="D665" s="37" t="s">
        <v>4</v>
      </c>
      <c r="E665" s="38">
        <f>SUM(E666:E672)</f>
        <v>3631.8690000000001</v>
      </c>
      <c r="F665" s="38">
        <f t="shared" ref="F665:L665" si="351">SUM(F666:F672)</f>
        <v>8340</v>
      </c>
      <c r="G665" s="38">
        <f t="shared" si="351"/>
        <v>10389.902</v>
      </c>
      <c r="H665" s="38">
        <f t="shared" si="351"/>
        <v>10207.091189999999</v>
      </c>
      <c r="I665" s="38">
        <f t="shared" si="351"/>
        <v>14280</v>
      </c>
      <c r="J665" s="38">
        <f t="shared" ref="J665" si="352">SUM(J666:J672)</f>
        <v>14280</v>
      </c>
      <c r="K665" s="38">
        <f t="shared" si="341"/>
        <v>0</v>
      </c>
      <c r="L665" s="38">
        <f t="shared" si="351"/>
        <v>14280</v>
      </c>
      <c r="M665" s="38">
        <f t="shared" si="348"/>
        <v>0</v>
      </c>
      <c r="N665" s="38">
        <f t="shared" si="342"/>
        <v>0</v>
      </c>
    </row>
    <row r="666" spans="1:14" s="6" customFormat="1" ht="17.25" hidden="1" x14ac:dyDescent="0.25">
      <c r="B666" s="6" t="str">
        <f t="shared" si="347"/>
        <v>b</v>
      </c>
      <c r="C666" s="11" t="s">
        <v>131</v>
      </c>
      <c r="D666" s="17" t="s">
        <v>195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f t="shared" si="341"/>
        <v>0</v>
      </c>
      <c r="L666" s="18">
        <v>0</v>
      </c>
      <c r="M666" s="18">
        <f t="shared" si="348"/>
        <v>0</v>
      </c>
      <c r="N666" s="18">
        <f t="shared" si="342"/>
        <v>0</v>
      </c>
    </row>
    <row r="667" spans="1:14" s="6" customFormat="1" ht="19.5" x14ac:dyDescent="0.25">
      <c r="B667" s="6" t="str">
        <f t="shared" si="347"/>
        <v>a</v>
      </c>
      <c r="C667" s="33" t="s">
        <v>131</v>
      </c>
      <c r="D667" s="39" t="s">
        <v>203</v>
      </c>
      <c r="E667" s="40">
        <v>3617.15</v>
      </c>
      <c r="F667" s="40">
        <v>5560</v>
      </c>
      <c r="G667" s="40">
        <v>10359.902</v>
      </c>
      <c r="H667" s="40">
        <v>10191.64719</v>
      </c>
      <c r="I667" s="40">
        <v>14200</v>
      </c>
      <c r="J667" s="40">
        <v>14200</v>
      </c>
      <c r="K667" s="40">
        <f t="shared" si="341"/>
        <v>0</v>
      </c>
      <c r="L667" s="40">
        <v>14200</v>
      </c>
      <c r="M667" s="40">
        <f t="shared" si="348"/>
        <v>0</v>
      </c>
      <c r="N667" s="40">
        <f t="shared" si="342"/>
        <v>0</v>
      </c>
    </row>
    <row r="668" spans="1:14" s="6" customFormat="1" ht="17.25" hidden="1" x14ac:dyDescent="0.25">
      <c r="B668" s="6" t="str">
        <f t="shared" si="347"/>
        <v>b</v>
      </c>
      <c r="C668" s="11" t="s">
        <v>131</v>
      </c>
      <c r="D668" s="17" t="s">
        <v>197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f t="shared" si="341"/>
        <v>0</v>
      </c>
      <c r="L668" s="18">
        <v>0</v>
      </c>
      <c r="M668" s="18">
        <f t="shared" si="348"/>
        <v>0</v>
      </c>
      <c r="N668" s="18">
        <f t="shared" si="342"/>
        <v>0</v>
      </c>
    </row>
    <row r="669" spans="1:14" s="6" customFormat="1" ht="17.25" hidden="1" x14ac:dyDescent="0.25">
      <c r="B669" s="6" t="str">
        <f t="shared" si="347"/>
        <v>b</v>
      </c>
      <c r="C669" s="11" t="s">
        <v>131</v>
      </c>
      <c r="D669" s="17" t="s">
        <v>198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f t="shared" si="341"/>
        <v>0</v>
      </c>
      <c r="L669" s="18">
        <v>0</v>
      </c>
      <c r="M669" s="18">
        <f t="shared" si="348"/>
        <v>0</v>
      </c>
      <c r="N669" s="18">
        <f t="shared" si="342"/>
        <v>0</v>
      </c>
    </row>
    <row r="670" spans="1:14" s="6" customFormat="1" ht="17.25" hidden="1" x14ac:dyDescent="0.25">
      <c r="B670" s="6" t="str">
        <f t="shared" si="347"/>
        <v>b</v>
      </c>
      <c r="C670" s="11" t="s">
        <v>131</v>
      </c>
      <c r="D670" s="17" t="s">
        <v>199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f t="shared" si="341"/>
        <v>0</v>
      </c>
      <c r="L670" s="18">
        <v>0</v>
      </c>
      <c r="M670" s="18">
        <f t="shared" si="348"/>
        <v>0</v>
      </c>
      <c r="N670" s="18">
        <f t="shared" si="342"/>
        <v>0</v>
      </c>
    </row>
    <row r="671" spans="1:14" s="6" customFormat="1" ht="19.5" x14ac:dyDescent="0.25">
      <c r="B671" s="6" t="str">
        <f t="shared" si="347"/>
        <v>a</v>
      </c>
      <c r="C671" s="33" t="s">
        <v>131</v>
      </c>
      <c r="D671" s="39" t="s">
        <v>205</v>
      </c>
      <c r="E671" s="40">
        <v>14.718999999999999</v>
      </c>
      <c r="F671" s="40">
        <v>2780</v>
      </c>
      <c r="G671" s="40">
        <v>30</v>
      </c>
      <c r="H671" s="40">
        <v>15.444000000000001</v>
      </c>
      <c r="I671" s="40">
        <v>80</v>
      </c>
      <c r="J671" s="40">
        <v>80</v>
      </c>
      <c r="K671" s="40">
        <f t="shared" si="341"/>
        <v>0</v>
      </c>
      <c r="L671" s="40">
        <v>80</v>
      </c>
      <c r="M671" s="40">
        <f t="shared" si="348"/>
        <v>0</v>
      </c>
      <c r="N671" s="40">
        <f t="shared" si="342"/>
        <v>0</v>
      </c>
    </row>
    <row r="672" spans="1:14" s="6" customFormat="1" ht="17.25" hidden="1" x14ac:dyDescent="0.25">
      <c r="B672" s="6" t="str">
        <f t="shared" si="347"/>
        <v>b</v>
      </c>
      <c r="C672" s="11" t="s">
        <v>131</v>
      </c>
      <c r="D672" s="17" t="s">
        <v>201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f t="shared" si="341"/>
        <v>0</v>
      </c>
      <c r="L672" s="18">
        <v>0</v>
      </c>
      <c r="M672" s="18">
        <f t="shared" si="348"/>
        <v>0</v>
      </c>
      <c r="N672" s="18">
        <f t="shared" si="342"/>
        <v>0</v>
      </c>
    </row>
    <row r="673" spans="1:14" s="6" customFormat="1" ht="20.25" thickBot="1" x14ac:dyDescent="0.3">
      <c r="B673" s="6" t="str">
        <f t="shared" si="347"/>
        <v>a</v>
      </c>
      <c r="C673" s="36" t="s">
        <v>131</v>
      </c>
      <c r="D673" s="37" t="s">
        <v>6</v>
      </c>
      <c r="E673" s="38">
        <v>798.95139000000006</v>
      </c>
      <c r="F673" s="38">
        <v>0</v>
      </c>
      <c r="G673" s="38">
        <v>0</v>
      </c>
      <c r="H673" s="38">
        <v>0</v>
      </c>
      <c r="I673" s="38">
        <v>0</v>
      </c>
      <c r="J673" s="38">
        <v>0</v>
      </c>
      <c r="K673" s="38">
        <f t="shared" si="341"/>
        <v>0</v>
      </c>
      <c r="L673" s="38">
        <v>0</v>
      </c>
      <c r="M673" s="38">
        <f t="shared" si="348"/>
        <v>0</v>
      </c>
      <c r="N673" s="38">
        <f t="shared" si="342"/>
        <v>0</v>
      </c>
    </row>
    <row r="674" spans="1:14" s="6" customFormat="1" ht="18" hidden="1" thickBot="1" x14ac:dyDescent="0.3">
      <c r="B674" s="6" t="str">
        <f t="shared" si="347"/>
        <v>b</v>
      </c>
      <c r="C674" s="14" t="s">
        <v>131</v>
      </c>
      <c r="D674" s="15" t="s">
        <v>7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f t="shared" si="341"/>
        <v>0</v>
      </c>
      <c r="L674" s="16">
        <v>0</v>
      </c>
      <c r="M674" s="16">
        <f t="shared" si="348"/>
        <v>0</v>
      </c>
      <c r="N674" s="16">
        <f t="shared" si="342"/>
        <v>0</v>
      </c>
    </row>
    <row r="675" spans="1:14" s="6" customFormat="1" ht="18" hidden="1" thickBot="1" x14ac:dyDescent="0.3">
      <c r="B675" s="6" t="str">
        <f t="shared" si="347"/>
        <v>b</v>
      </c>
      <c r="C675" s="19" t="s">
        <v>131</v>
      </c>
      <c r="D675" s="20" t="s">
        <v>8</v>
      </c>
      <c r="E675" s="21">
        <v>0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21">
        <f t="shared" si="341"/>
        <v>0</v>
      </c>
      <c r="L675" s="21">
        <v>0</v>
      </c>
      <c r="M675" s="21">
        <f t="shared" si="348"/>
        <v>0</v>
      </c>
      <c r="N675" s="21">
        <f t="shared" si="342"/>
        <v>0</v>
      </c>
    </row>
    <row r="676" spans="1:14" s="6" customFormat="1" ht="42.75" customHeight="1" thickTop="1" thickBot="1" x14ac:dyDescent="0.3">
      <c r="A676" s="6" t="s">
        <v>213</v>
      </c>
      <c r="B676" s="6" t="str">
        <f t="shared" si="347"/>
        <v>a</v>
      </c>
      <c r="C676" s="54" t="s">
        <v>147</v>
      </c>
      <c r="D676" s="55" t="s">
        <v>79</v>
      </c>
      <c r="E676" s="56">
        <f t="shared" ref="E676:L676" si="353">E679+E687+E688+E689</f>
        <v>918.72532999999999</v>
      </c>
      <c r="F676" s="56">
        <f t="shared" si="353"/>
        <v>1000</v>
      </c>
      <c r="G676" s="56">
        <f t="shared" si="353"/>
        <v>650</v>
      </c>
      <c r="H676" s="56">
        <f t="shared" si="353"/>
        <v>322.85384000000005</v>
      </c>
      <c r="I676" s="56">
        <f t="shared" ref="I676:J676" si="354">I679+I687+I688+I689</f>
        <v>1000</v>
      </c>
      <c r="J676" s="56">
        <f t="shared" si="354"/>
        <v>1000</v>
      </c>
      <c r="K676" s="56">
        <f t="shared" si="341"/>
        <v>0</v>
      </c>
      <c r="L676" s="56">
        <f t="shared" si="353"/>
        <v>1000</v>
      </c>
      <c r="M676" s="56">
        <f t="shared" si="348"/>
        <v>0</v>
      </c>
      <c r="N676" s="56">
        <f t="shared" si="342"/>
        <v>0</v>
      </c>
    </row>
    <row r="677" spans="1:14" s="6" customFormat="1" ht="35.25" hidden="1" thickTop="1" x14ac:dyDescent="0.25">
      <c r="B677" s="6" t="str">
        <f t="shared" si="347"/>
        <v>b</v>
      </c>
      <c r="C677" s="11"/>
      <c r="D677" s="12" t="s">
        <v>190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f t="shared" si="341"/>
        <v>0</v>
      </c>
      <c r="L677" s="13">
        <v>0</v>
      </c>
      <c r="M677" s="13">
        <v>0</v>
      </c>
      <c r="N677" s="13">
        <f t="shared" si="342"/>
        <v>0</v>
      </c>
    </row>
    <row r="678" spans="1:14" s="6" customFormat="1" ht="18" hidden="1" thickTop="1" x14ac:dyDescent="0.25">
      <c r="B678" s="6" t="str">
        <f t="shared" si="347"/>
        <v>b</v>
      </c>
      <c r="C678" s="11"/>
      <c r="D678" s="12" t="s">
        <v>189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f t="shared" si="341"/>
        <v>0</v>
      </c>
      <c r="L678" s="13">
        <v>0</v>
      </c>
      <c r="M678" s="13">
        <v>0</v>
      </c>
      <c r="N678" s="13">
        <f t="shared" si="342"/>
        <v>0</v>
      </c>
    </row>
    <row r="679" spans="1:14" s="6" customFormat="1" ht="20.25" thickTop="1" x14ac:dyDescent="0.25">
      <c r="B679" s="6" t="str">
        <f t="shared" si="347"/>
        <v>a</v>
      </c>
      <c r="C679" s="36" t="s">
        <v>131</v>
      </c>
      <c r="D679" s="37" t="s">
        <v>4</v>
      </c>
      <c r="E679" s="38">
        <f t="shared" ref="E679:L679" si="355">E680+E681+E682+E683+E684+E685+E686</f>
        <v>917.53532999999993</v>
      </c>
      <c r="F679" s="38">
        <f t="shared" si="355"/>
        <v>1000</v>
      </c>
      <c r="G679" s="38">
        <f t="shared" si="355"/>
        <v>650</v>
      </c>
      <c r="H679" s="38">
        <f t="shared" si="355"/>
        <v>322.85384000000005</v>
      </c>
      <c r="I679" s="38">
        <f t="shared" ref="I679:J679" si="356">I680+I681+I682+I683+I684+I685+I686</f>
        <v>1000</v>
      </c>
      <c r="J679" s="38">
        <f t="shared" si="356"/>
        <v>1000</v>
      </c>
      <c r="K679" s="38">
        <f t="shared" si="341"/>
        <v>0</v>
      </c>
      <c r="L679" s="38">
        <f t="shared" si="355"/>
        <v>1000</v>
      </c>
      <c r="M679" s="38">
        <f t="shared" si="348"/>
        <v>0</v>
      </c>
      <c r="N679" s="38">
        <f t="shared" si="342"/>
        <v>0</v>
      </c>
    </row>
    <row r="680" spans="1:14" s="6" customFormat="1" ht="17.25" hidden="1" x14ac:dyDescent="0.25">
      <c r="B680" s="6" t="str">
        <f t="shared" si="347"/>
        <v>b</v>
      </c>
      <c r="C680" s="11" t="s">
        <v>131</v>
      </c>
      <c r="D680" s="17" t="s">
        <v>195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f t="shared" si="341"/>
        <v>0</v>
      </c>
      <c r="L680" s="18">
        <v>0</v>
      </c>
      <c r="M680" s="18">
        <f t="shared" si="348"/>
        <v>0</v>
      </c>
      <c r="N680" s="18">
        <f t="shared" si="342"/>
        <v>0</v>
      </c>
    </row>
    <row r="681" spans="1:14" s="6" customFormat="1" ht="19.5" x14ac:dyDescent="0.25">
      <c r="B681" s="6" t="str">
        <f t="shared" si="347"/>
        <v>a</v>
      </c>
      <c r="C681" s="33" t="s">
        <v>131</v>
      </c>
      <c r="D681" s="39" t="s">
        <v>203</v>
      </c>
      <c r="E681" s="40">
        <v>917.53532999999993</v>
      </c>
      <c r="F681" s="40">
        <v>1000</v>
      </c>
      <c r="G681" s="40">
        <v>650</v>
      </c>
      <c r="H681" s="40">
        <v>322.85384000000005</v>
      </c>
      <c r="I681" s="40">
        <v>1000</v>
      </c>
      <c r="J681" s="40">
        <v>1000</v>
      </c>
      <c r="K681" s="40">
        <f t="shared" si="341"/>
        <v>0</v>
      </c>
      <c r="L681" s="40">
        <v>1000</v>
      </c>
      <c r="M681" s="40">
        <f t="shared" si="348"/>
        <v>0</v>
      </c>
      <c r="N681" s="40">
        <f t="shared" si="342"/>
        <v>0</v>
      </c>
    </row>
    <row r="682" spans="1:14" s="6" customFormat="1" ht="17.25" hidden="1" x14ac:dyDescent="0.25">
      <c r="B682" s="6" t="str">
        <f t="shared" si="347"/>
        <v>b</v>
      </c>
      <c r="C682" s="11" t="s">
        <v>131</v>
      </c>
      <c r="D682" s="17" t="s">
        <v>197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f t="shared" si="341"/>
        <v>0</v>
      </c>
      <c r="L682" s="18">
        <v>0</v>
      </c>
      <c r="M682" s="18">
        <f t="shared" si="348"/>
        <v>0</v>
      </c>
      <c r="N682" s="18">
        <f t="shared" si="342"/>
        <v>0</v>
      </c>
    </row>
    <row r="683" spans="1:14" s="6" customFormat="1" ht="17.25" hidden="1" x14ac:dyDescent="0.25">
      <c r="B683" s="6" t="str">
        <f t="shared" si="347"/>
        <v>b</v>
      </c>
      <c r="C683" s="11" t="s">
        <v>131</v>
      </c>
      <c r="D683" s="17" t="s">
        <v>198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f t="shared" si="341"/>
        <v>0</v>
      </c>
      <c r="L683" s="18">
        <v>0</v>
      </c>
      <c r="M683" s="18">
        <f t="shared" si="348"/>
        <v>0</v>
      </c>
      <c r="N683" s="18">
        <f t="shared" si="342"/>
        <v>0</v>
      </c>
    </row>
    <row r="684" spans="1:14" s="6" customFormat="1" ht="17.25" hidden="1" x14ac:dyDescent="0.25">
      <c r="B684" s="6" t="str">
        <f t="shared" si="347"/>
        <v>b</v>
      </c>
      <c r="C684" s="11" t="s">
        <v>131</v>
      </c>
      <c r="D684" s="17" t="s">
        <v>199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f t="shared" si="341"/>
        <v>0</v>
      </c>
      <c r="L684" s="18">
        <v>0</v>
      </c>
      <c r="M684" s="18">
        <f t="shared" si="348"/>
        <v>0</v>
      </c>
      <c r="N684" s="18">
        <f t="shared" si="342"/>
        <v>0</v>
      </c>
    </row>
    <row r="685" spans="1:14" s="6" customFormat="1" ht="17.25" hidden="1" x14ac:dyDescent="0.25">
      <c r="B685" s="6" t="str">
        <f t="shared" si="347"/>
        <v>b</v>
      </c>
      <c r="C685" s="11" t="s">
        <v>131</v>
      </c>
      <c r="D685" s="17" t="s">
        <v>200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f t="shared" si="341"/>
        <v>0</v>
      </c>
      <c r="L685" s="18">
        <v>0</v>
      </c>
      <c r="M685" s="18">
        <f t="shared" si="348"/>
        <v>0</v>
      </c>
      <c r="N685" s="18">
        <f t="shared" si="342"/>
        <v>0</v>
      </c>
    </row>
    <row r="686" spans="1:14" s="6" customFormat="1" ht="17.25" hidden="1" x14ac:dyDescent="0.25">
      <c r="B686" s="6" t="str">
        <f t="shared" si="347"/>
        <v>b</v>
      </c>
      <c r="C686" s="11" t="s">
        <v>131</v>
      </c>
      <c r="D686" s="17" t="s">
        <v>201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f t="shared" si="341"/>
        <v>0</v>
      </c>
      <c r="L686" s="18">
        <v>0</v>
      </c>
      <c r="M686" s="18">
        <f t="shared" si="348"/>
        <v>0</v>
      </c>
      <c r="N686" s="18">
        <f t="shared" si="342"/>
        <v>0</v>
      </c>
    </row>
    <row r="687" spans="1:14" s="6" customFormat="1" ht="17.25" hidden="1" x14ac:dyDescent="0.25">
      <c r="B687" s="6" t="str">
        <f t="shared" si="347"/>
        <v>b</v>
      </c>
      <c r="C687" s="14" t="s">
        <v>131</v>
      </c>
      <c r="D687" s="15" t="s">
        <v>6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6">
        <f t="shared" si="341"/>
        <v>0</v>
      </c>
      <c r="L687" s="16">
        <v>0</v>
      </c>
      <c r="M687" s="16">
        <f t="shared" si="348"/>
        <v>0</v>
      </c>
      <c r="N687" s="16">
        <f t="shared" si="342"/>
        <v>0</v>
      </c>
    </row>
    <row r="688" spans="1:14" s="6" customFormat="1" ht="17.25" hidden="1" x14ac:dyDescent="0.25">
      <c r="B688" s="6" t="str">
        <f t="shared" si="347"/>
        <v>b</v>
      </c>
      <c r="C688" s="14" t="s">
        <v>131</v>
      </c>
      <c r="D688" s="15" t="s">
        <v>7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6">
        <f t="shared" si="341"/>
        <v>0</v>
      </c>
      <c r="L688" s="16">
        <v>0</v>
      </c>
      <c r="M688" s="16">
        <f t="shared" si="348"/>
        <v>0</v>
      </c>
      <c r="N688" s="16">
        <f t="shared" si="342"/>
        <v>0</v>
      </c>
    </row>
    <row r="689" spans="1:14" s="6" customFormat="1" ht="20.25" thickBot="1" x14ac:dyDescent="0.3">
      <c r="B689" s="6" t="str">
        <f t="shared" si="347"/>
        <v>a</v>
      </c>
      <c r="C689" s="41" t="s">
        <v>131</v>
      </c>
      <c r="D689" s="42" t="s">
        <v>8</v>
      </c>
      <c r="E689" s="43">
        <v>1.19</v>
      </c>
      <c r="F689" s="43">
        <v>0</v>
      </c>
      <c r="G689" s="43">
        <v>0</v>
      </c>
      <c r="H689" s="43">
        <v>0</v>
      </c>
      <c r="I689" s="43">
        <v>0</v>
      </c>
      <c r="J689" s="43">
        <v>0</v>
      </c>
      <c r="K689" s="43">
        <f t="shared" si="341"/>
        <v>0</v>
      </c>
      <c r="L689" s="43">
        <v>0</v>
      </c>
      <c r="M689" s="43">
        <f t="shared" si="348"/>
        <v>0</v>
      </c>
      <c r="N689" s="43">
        <f t="shared" si="342"/>
        <v>0</v>
      </c>
    </row>
    <row r="690" spans="1:14" s="6" customFormat="1" ht="54.75" customHeight="1" thickTop="1" thickBot="1" x14ac:dyDescent="0.3">
      <c r="A690" s="6" t="s">
        <v>213</v>
      </c>
      <c r="B690" s="6" t="str">
        <f t="shared" si="347"/>
        <v>a</v>
      </c>
      <c r="C690" s="54" t="s">
        <v>148</v>
      </c>
      <c r="D690" s="55" t="s">
        <v>81</v>
      </c>
      <c r="E690" s="56">
        <f t="shared" ref="E690:L690" si="357">E693+E701+E702+E703</f>
        <v>1073.354</v>
      </c>
      <c r="F690" s="56">
        <f t="shared" si="357"/>
        <v>1502</v>
      </c>
      <c r="G690" s="56">
        <f t="shared" si="357"/>
        <v>1402</v>
      </c>
      <c r="H690" s="56">
        <f t="shared" si="357"/>
        <v>841.84480000000008</v>
      </c>
      <c r="I690" s="56">
        <f t="shared" ref="I690:J690" si="358">I693+I701+I702+I703</f>
        <v>1650</v>
      </c>
      <c r="J690" s="56">
        <f t="shared" si="358"/>
        <v>1650</v>
      </c>
      <c r="K690" s="56">
        <f t="shared" si="341"/>
        <v>0</v>
      </c>
      <c r="L690" s="56">
        <f t="shared" si="357"/>
        <v>1650</v>
      </c>
      <c r="M690" s="56">
        <f t="shared" si="348"/>
        <v>0</v>
      </c>
      <c r="N690" s="56">
        <f t="shared" si="342"/>
        <v>0</v>
      </c>
    </row>
    <row r="691" spans="1:14" s="6" customFormat="1" ht="35.25" hidden="1" thickTop="1" x14ac:dyDescent="0.25">
      <c r="B691" s="6" t="str">
        <f t="shared" si="347"/>
        <v>b</v>
      </c>
      <c r="C691" s="11"/>
      <c r="D691" s="12" t="s">
        <v>190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f t="shared" si="341"/>
        <v>0</v>
      </c>
      <c r="L691" s="13">
        <v>0</v>
      </c>
      <c r="M691" s="13">
        <v>0</v>
      </c>
      <c r="N691" s="13">
        <f t="shared" si="342"/>
        <v>0</v>
      </c>
    </row>
    <row r="692" spans="1:14" s="6" customFormat="1" ht="18" hidden="1" thickTop="1" x14ac:dyDescent="0.25">
      <c r="B692" s="6" t="str">
        <f t="shared" si="347"/>
        <v>b</v>
      </c>
      <c r="C692" s="11"/>
      <c r="D692" s="12" t="s">
        <v>189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f t="shared" si="341"/>
        <v>0</v>
      </c>
      <c r="L692" s="13">
        <v>0</v>
      </c>
      <c r="M692" s="13">
        <v>0</v>
      </c>
      <c r="N692" s="13">
        <f t="shared" si="342"/>
        <v>0</v>
      </c>
    </row>
    <row r="693" spans="1:14" s="6" customFormat="1" ht="20.25" thickTop="1" x14ac:dyDescent="0.25">
      <c r="B693" s="6" t="str">
        <f t="shared" si="347"/>
        <v>a</v>
      </c>
      <c r="C693" s="36" t="s">
        <v>131</v>
      </c>
      <c r="D693" s="37" t="s">
        <v>4</v>
      </c>
      <c r="E693" s="38">
        <f t="shared" ref="E693:L693" si="359">E694+E695+E696+E697+E698+E699+E700</f>
        <v>1073.354</v>
      </c>
      <c r="F693" s="38">
        <f t="shared" si="359"/>
        <v>1502</v>
      </c>
      <c r="G693" s="38">
        <f t="shared" si="359"/>
        <v>1402</v>
      </c>
      <c r="H693" s="38">
        <f t="shared" si="359"/>
        <v>841.84480000000008</v>
      </c>
      <c r="I693" s="38">
        <f t="shared" ref="I693:J693" si="360">I694+I695+I696+I697+I698+I699+I700</f>
        <v>1650</v>
      </c>
      <c r="J693" s="38">
        <f t="shared" si="360"/>
        <v>1650</v>
      </c>
      <c r="K693" s="38">
        <f t="shared" si="341"/>
        <v>0</v>
      </c>
      <c r="L693" s="38">
        <f t="shared" si="359"/>
        <v>1650</v>
      </c>
      <c r="M693" s="38">
        <f t="shared" si="348"/>
        <v>0</v>
      </c>
      <c r="N693" s="38">
        <f t="shared" si="342"/>
        <v>0</v>
      </c>
    </row>
    <row r="694" spans="1:14" s="6" customFormat="1" ht="17.25" hidden="1" x14ac:dyDescent="0.25">
      <c r="B694" s="6" t="str">
        <f t="shared" si="347"/>
        <v>b</v>
      </c>
      <c r="C694" s="11" t="s">
        <v>131</v>
      </c>
      <c r="D694" s="17" t="s">
        <v>195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f t="shared" si="341"/>
        <v>0</v>
      </c>
      <c r="L694" s="18">
        <v>0</v>
      </c>
      <c r="M694" s="18">
        <f t="shared" si="348"/>
        <v>0</v>
      </c>
      <c r="N694" s="18">
        <f t="shared" si="342"/>
        <v>0</v>
      </c>
    </row>
    <row r="695" spans="1:14" s="6" customFormat="1" ht="20.25" thickBot="1" x14ac:dyDescent="0.3">
      <c r="B695" s="6" t="str">
        <f t="shared" si="347"/>
        <v>a</v>
      </c>
      <c r="C695" s="33" t="s">
        <v>131</v>
      </c>
      <c r="D695" s="39" t="s">
        <v>203</v>
      </c>
      <c r="E695" s="40">
        <v>1073.354</v>
      </c>
      <c r="F695" s="40">
        <v>1502</v>
      </c>
      <c r="G695" s="40">
        <v>1402</v>
      </c>
      <c r="H695" s="40">
        <v>841.84480000000008</v>
      </c>
      <c r="I695" s="40">
        <v>1650</v>
      </c>
      <c r="J695" s="40">
        <v>1650</v>
      </c>
      <c r="K695" s="40">
        <f t="shared" si="341"/>
        <v>0</v>
      </c>
      <c r="L695" s="40">
        <v>1650</v>
      </c>
      <c r="M695" s="40">
        <f t="shared" si="348"/>
        <v>0</v>
      </c>
      <c r="N695" s="40">
        <f t="shared" si="342"/>
        <v>0</v>
      </c>
    </row>
    <row r="696" spans="1:14" s="6" customFormat="1" ht="18" hidden="1" thickBot="1" x14ac:dyDescent="0.3">
      <c r="B696" s="6" t="str">
        <f t="shared" si="347"/>
        <v>b</v>
      </c>
      <c r="C696" s="11" t="s">
        <v>131</v>
      </c>
      <c r="D696" s="17" t="s">
        <v>197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f t="shared" si="341"/>
        <v>0</v>
      </c>
      <c r="L696" s="18">
        <v>0</v>
      </c>
      <c r="M696" s="18">
        <f t="shared" si="348"/>
        <v>0</v>
      </c>
      <c r="N696" s="18">
        <f t="shared" si="342"/>
        <v>0</v>
      </c>
    </row>
    <row r="697" spans="1:14" s="6" customFormat="1" ht="18" hidden="1" thickBot="1" x14ac:dyDescent="0.3">
      <c r="B697" s="6" t="str">
        <f t="shared" si="347"/>
        <v>b</v>
      </c>
      <c r="C697" s="11" t="s">
        <v>131</v>
      </c>
      <c r="D697" s="17" t="s">
        <v>198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f t="shared" si="341"/>
        <v>0</v>
      </c>
      <c r="L697" s="18">
        <v>0</v>
      </c>
      <c r="M697" s="18">
        <f t="shared" si="348"/>
        <v>0</v>
      </c>
      <c r="N697" s="18">
        <f t="shared" si="342"/>
        <v>0</v>
      </c>
    </row>
    <row r="698" spans="1:14" s="6" customFormat="1" ht="18" hidden="1" thickBot="1" x14ac:dyDescent="0.3">
      <c r="B698" s="6" t="str">
        <f t="shared" si="347"/>
        <v>b</v>
      </c>
      <c r="C698" s="11" t="s">
        <v>131</v>
      </c>
      <c r="D698" s="17" t="s">
        <v>199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f t="shared" si="341"/>
        <v>0</v>
      </c>
      <c r="L698" s="18">
        <v>0</v>
      </c>
      <c r="M698" s="18">
        <f t="shared" si="348"/>
        <v>0</v>
      </c>
      <c r="N698" s="18">
        <f t="shared" si="342"/>
        <v>0</v>
      </c>
    </row>
    <row r="699" spans="1:14" s="6" customFormat="1" ht="18" hidden="1" thickBot="1" x14ac:dyDescent="0.3">
      <c r="B699" s="6" t="str">
        <f t="shared" si="347"/>
        <v>b</v>
      </c>
      <c r="C699" s="11" t="s">
        <v>131</v>
      </c>
      <c r="D699" s="17" t="s">
        <v>200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f t="shared" si="341"/>
        <v>0</v>
      </c>
      <c r="L699" s="18">
        <v>0</v>
      </c>
      <c r="M699" s="18">
        <f t="shared" si="348"/>
        <v>0</v>
      </c>
      <c r="N699" s="18">
        <f t="shared" si="342"/>
        <v>0</v>
      </c>
    </row>
    <row r="700" spans="1:14" s="6" customFormat="1" ht="18" hidden="1" thickBot="1" x14ac:dyDescent="0.3">
      <c r="B700" s="6" t="str">
        <f t="shared" si="347"/>
        <v>b</v>
      </c>
      <c r="C700" s="11" t="s">
        <v>131</v>
      </c>
      <c r="D700" s="17" t="s">
        <v>201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f t="shared" si="341"/>
        <v>0</v>
      </c>
      <c r="L700" s="18">
        <v>0</v>
      </c>
      <c r="M700" s="18">
        <f t="shared" si="348"/>
        <v>0</v>
      </c>
      <c r="N700" s="18">
        <f t="shared" si="342"/>
        <v>0</v>
      </c>
    </row>
    <row r="701" spans="1:14" s="6" customFormat="1" ht="18" hidden="1" thickBot="1" x14ac:dyDescent="0.3">
      <c r="B701" s="6" t="str">
        <f t="shared" si="347"/>
        <v>b</v>
      </c>
      <c r="C701" s="14" t="s">
        <v>131</v>
      </c>
      <c r="D701" s="15" t="s">
        <v>6</v>
      </c>
      <c r="E701" s="16">
        <v>0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f t="shared" si="341"/>
        <v>0</v>
      </c>
      <c r="L701" s="16">
        <v>0</v>
      </c>
      <c r="M701" s="16">
        <f t="shared" si="348"/>
        <v>0</v>
      </c>
      <c r="N701" s="16">
        <f t="shared" si="342"/>
        <v>0</v>
      </c>
    </row>
    <row r="702" spans="1:14" s="6" customFormat="1" ht="18" hidden="1" thickBot="1" x14ac:dyDescent="0.3">
      <c r="B702" s="6" t="str">
        <f t="shared" si="347"/>
        <v>b</v>
      </c>
      <c r="C702" s="14" t="s">
        <v>131</v>
      </c>
      <c r="D702" s="15" t="s">
        <v>7</v>
      </c>
      <c r="E702" s="16">
        <v>0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f t="shared" si="341"/>
        <v>0</v>
      </c>
      <c r="L702" s="16">
        <v>0</v>
      </c>
      <c r="M702" s="16">
        <f t="shared" si="348"/>
        <v>0</v>
      </c>
      <c r="N702" s="16">
        <f t="shared" si="342"/>
        <v>0</v>
      </c>
    </row>
    <row r="703" spans="1:14" s="6" customFormat="1" ht="18" hidden="1" thickBot="1" x14ac:dyDescent="0.3">
      <c r="B703" s="6" t="str">
        <f t="shared" si="347"/>
        <v>b</v>
      </c>
      <c r="C703" s="19" t="s">
        <v>131</v>
      </c>
      <c r="D703" s="20" t="s">
        <v>8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f t="shared" si="341"/>
        <v>0</v>
      </c>
      <c r="L703" s="21">
        <v>0</v>
      </c>
      <c r="M703" s="21">
        <f t="shared" si="348"/>
        <v>0</v>
      </c>
      <c r="N703" s="21">
        <f t="shared" si="342"/>
        <v>0</v>
      </c>
    </row>
    <row r="704" spans="1:14" s="6" customFormat="1" ht="40.5" thickTop="1" thickBot="1" x14ac:dyDescent="0.3">
      <c r="A704" s="6" t="s">
        <v>213</v>
      </c>
      <c r="B704" s="6" t="str">
        <f t="shared" si="347"/>
        <v>a</v>
      </c>
      <c r="C704" s="54" t="s">
        <v>149</v>
      </c>
      <c r="D704" s="55" t="s">
        <v>83</v>
      </c>
      <c r="E704" s="56">
        <f t="shared" ref="E704:L704" si="361">E707+E715+E716+E717</f>
        <v>270</v>
      </c>
      <c r="F704" s="56">
        <f t="shared" si="361"/>
        <v>270</v>
      </c>
      <c r="G704" s="56">
        <f t="shared" si="361"/>
        <v>270</v>
      </c>
      <c r="H704" s="56">
        <f t="shared" si="361"/>
        <v>180</v>
      </c>
      <c r="I704" s="56">
        <f t="shared" ref="I704:J704" si="362">I707+I715+I716+I717</f>
        <v>270</v>
      </c>
      <c r="J704" s="56">
        <f t="shared" si="362"/>
        <v>270</v>
      </c>
      <c r="K704" s="56">
        <f t="shared" si="341"/>
        <v>0</v>
      </c>
      <c r="L704" s="56">
        <f t="shared" si="361"/>
        <v>270</v>
      </c>
      <c r="M704" s="56">
        <f t="shared" si="348"/>
        <v>0</v>
      </c>
      <c r="N704" s="56">
        <f t="shared" si="342"/>
        <v>0</v>
      </c>
    </row>
    <row r="705" spans="1:14" s="6" customFormat="1" ht="35.25" hidden="1" thickTop="1" x14ac:dyDescent="0.25">
      <c r="B705" s="6" t="str">
        <f t="shared" si="347"/>
        <v>b</v>
      </c>
      <c r="C705" s="11"/>
      <c r="D705" s="12" t="s">
        <v>190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f t="shared" si="341"/>
        <v>0</v>
      </c>
      <c r="L705" s="13">
        <v>0</v>
      </c>
      <c r="M705" s="13">
        <v>0</v>
      </c>
      <c r="N705" s="13">
        <f t="shared" si="342"/>
        <v>0</v>
      </c>
    </row>
    <row r="706" spans="1:14" s="6" customFormat="1" ht="18" hidden="1" thickTop="1" x14ac:dyDescent="0.25">
      <c r="B706" s="6" t="str">
        <f t="shared" si="347"/>
        <v>b</v>
      </c>
      <c r="C706" s="11"/>
      <c r="D706" s="12" t="s">
        <v>189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f t="shared" si="341"/>
        <v>0</v>
      </c>
      <c r="L706" s="13">
        <v>0</v>
      </c>
      <c r="M706" s="13">
        <v>0</v>
      </c>
      <c r="N706" s="13">
        <f t="shared" si="342"/>
        <v>0</v>
      </c>
    </row>
    <row r="707" spans="1:14" s="6" customFormat="1" ht="20.25" thickTop="1" x14ac:dyDescent="0.25">
      <c r="B707" s="6" t="str">
        <f t="shared" si="347"/>
        <v>a</v>
      </c>
      <c r="C707" s="36" t="s">
        <v>131</v>
      </c>
      <c r="D707" s="37" t="s">
        <v>4</v>
      </c>
      <c r="E707" s="38">
        <f t="shared" ref="E707:L707" si="363">E708+E709+E710+E711+E712+E713+E714</f>
        <v>270</v>
      </c>
      <c r="F707" s="38">
        <f t="shared" si="363"/>
        <v>270</v>
      </c>
      <c r="G707" s="38">
        <f t="shared" si="363"/>
        <v>270</v>
      </c>
      <c r="H707" s="38">
        <f t="shared" si="363"/>
        <v>180</v>
      </c>
      <c r="I707" s="38">
        <f t="shared" ref="I707:J707" si="364">I708+I709+I710+I711+I712+I713+I714</f>
        <v>270</v>
      </c>
      <c r="J707" s="38">
        <f t="shared" si="364"/>
        <v>270</v>
      </c>
      <c r="K707" s="38">
        <f t="shared" si="341"/>
        <v>0</v>
      </c>
      <c r="L707" s="38">
        <f t="shared" si="363"/>
        <v>270</v>
      </c>
      <c r="M707" s="38">
        <f t="shared" si="348"/>
        <v>0</v>
      </c>
      <c r="N707" s="38">
        <f t="shared" si="342"/>
        <v>0</v>
      </c>
    </row>
    <row r="708" spans="1:14" s="6" customFormat="1" ht="17.25" hidden="1" x14ac:dyDescent="0.25">
      <c r="B708" s="6" t="str">
        <f t="shared" si="347"/>
        <v>b</v>
      </c>
      <c r="C708" s="11" t="s">
        <v>131</v>
      </c>
      <c r="D708" s="17" t="s">
        <v>195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f t="shared" si="341"/>
        <v>0</v>
      </c>
      <c r="L708" s="18">
        <v>0</v>
      </c>
      <c r="M708" s="18">
        <f t="shared" si="348"/>
        <v>0</v>
      </c>
      <c r="N708" s="18">
        <f t="shared" si="342"/>
        <v>0</v>
      </c>
    </row>
    <row r="709" spans="1:14" s="6" customFormat="1" ht="19.5" x14ac:dyDescent="0.25">
      <c r="B709" s="6" t="str">
        <f t="shared" si="347"/>
        <v>a</v>
      </c>
      <c r="C709" s="33" t="s">
        <v>131</v>
      </c>
      <c r="D709" s="39" t="s">
        <v>203</v>
      </c>
      <c r="E709" s="40">
        <v>0</v>
      </c>
      <c r="F709" s="40">
        <v>270</v>
      </c>
      <c r="G709" s="40">
        <v>270</v>
      </c>
      <c r="H709" s="40">
        <v>180</v>
      </c>
      <c r="I709" s="40">
        <v>270</v>
      </c>
      <c r="J709" s="40">
        <v>270</v>
      </c>
      <c r="K709" s="40">
        <f t="shared" ref="K709:K772" si="365">J709-I709</f>
        <v>0</v>
      </c>
      <c r="L709" s="40">
        <v>270</v>
      </c>
      <c r="M709" s="40">
        <f t="shared" si="348"/>
        <v>0</v>
      </c>
      <c r="N709" s="40">
        <f t="shared" ref="N709:N772" si="366">L709-J709</f>
        <v>0</v>
      </c>
    </row>
    <row r="710" spans="1:14" s="6" customFormat="1" ht="17.25" hidden="1" x14ac:dyDescent="0.25">
      <c r="B710" s="6" t="str">
        <f t="shared" si="347"/>
        <v>b</v>
      </c>
      <c r="C710" s="11" t="s">
        <v>131</v>
      </c>
      <c r="D710" s="17" t="s">
        <v>197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f t="shared" si="365"/>
        <v>0</v>
      </c>
      <c r="L710" s="18">
        <v>0</v>
      </c>
      <c r="M710" s="18">
        <f t="shared" si="348"/>
        <v>0</v>
      </c>
      <c r="N710" s="18">
        <f t="shared" si="366"/>
        <v>0</v>
      </c>
    </row>
    <row r="711" spans="1:14" s="6" customFormat="1" ht="17.25" hidden="1" x14ac:dyDescent="0.25">
      <c r="B711" s="6" t="str">
        <f t="shared" si="347"/>
        <v>b</v>
      </c>
      <c r="C711" s="11" t="s">
        <v>131</v>
      </c>
      <c r="D711" s="17" t="s">
        <v>198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f t="shared" si="365"/>
        <v>0</v>
      </c>
      <c r="L711" s="18">
        <v>0</v>
      </c>
      <c r="M711" s="18">
        <f t="shared" si="348"/>
        <v>0</v>
      </c>
      <c r="N711" s="18">
        <f t="shared" si="366"/>
        <v>0</v>
      </c>
    </row>
    <row r="712" spans="1:14" s="6" customFormat="1" ht="17.25" hidden="1" x14ac:dyDescent="0.25">
      <c r="B712" s="6" t="str">
        <f t="shared" si="347"/>
        <v>b</v>
      </c>
      <c r="C712" s="11" t="s">
        <v>131</v>
      </c>
      <c r="D712" s="17" t="s">
        <v>199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f t="shared" si="365"/>
        <v>0</v>
      </c>
      <c r="L712" s="18">
        <v>0</v>
      </c>
      <c r="M712" s="18">
        <f t="shared" si="348"/>
        <v>0</v>
      </c>
      <c r="N712" s="18">
        <f t="shared" si="366"/>
        <v>0</v>
      </c>
    </row>
    <row r="713" spans="1:14" s="6" customFormat="1" ht="20.25" thickBot="1" x14ac:dyDescent="0.3">
      <c r="B713" s="6" t="str">
        <f t="shared" si="347"/>
        <v>a</v>
      </c>
      <c r="C713" s="33" t="s">
        <v>131</v>
      </c>
      <c r="D713" s="39" t="s">
        <v>205</v>
      </c>
      <c r="E713" s="40">
        <v>270</v>
      </c>
      <c r="F713" s="40">
        <v>0</v>
      </c>
      <c r="G713" s="40">
        <v>0</v>
      </c>
      <c r="H713" s="40">
        <v>0</v>
      </c>
      <c r="I713" s="40">
        <v>0</v>
      </c>
      <c r="J713" s="40">
        <v>0</v>
      </c>
      <c r="K713" s="40">
        <f t="shared" si="365"/>
        <v>0</v>
      </c>
      <c r="L713" s="40">
        <v>0</v>
      </c>
      <c r="M713" s="40">
        <f t="shared" si="348"/>
        <v>0</v>
      </c>
      <c r="N713" s="40">
        <f t="shared" si="366"/>
        <v>0</v>
      </c>
    </row>
    <row r="714" spans="1:14" s="6" customFormat="1" ht="18" hidden="1" thickBot="1" x14ac:dyDescent="0.3">
      <c r="B714" s="6" t="str">
        <f t="shared" si="347"/>
        <v>b</v>
      </c>
      <c r="C714" s="11" t="s">
        <v>131</v>
      </c>
      <c r="D714" s="17" t="s">
        <v>201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f t="shared" si="365"/>
        <v>0</v>
      </c>
      <c r="L714" s="18">
        <v>0</v>
      </c>
      <c r="M714" s="18">
        <f t="shared" si="348"/>
        <v>0</v>
      </c>
      <c r="N714" s="18">
        <f t="shared" si="366"/>
        <v>0</v>
      </c>
    </row>
    <row r="715" spans="1:14" s="6" customFormat="1" ht="18" hidden="1" thickBot="1" x14ac:dyDescent="0.3">
      <c r="B715" s="6" t="str">
        <f t="shared" si="347"/>
        <v>b</v>
      </c>
      <c r="C715" s="14" t="s">
        <v>131</v>
      </c>
      <c r="D715" s="15" t="s">
        <v>6</v>
      </c>
      <c r="E715" s="16">
        <v>0</v>
      </c>
      <c r="F715" s="16">
        <v>0</v>
      </c>
      <c r="G715" s="16">
        <v>0</v>
      </c>
      <c r="H715" s="16">
        <v>0</v>
      </c>
      <c r="I715" s="16">
        <v>0</v>
      </c>
      <c r="J715" s="16">
        <v>0</v>
      </c>
      <c r="K715" s="16">
        <f t="shared" si="365"/>
        <v>0</v>
      </c>
      <c r="L715" s="16">
        <v>0</v>
      </c>
      <c r="M715" s="16">
        <f t="shared" si="348"/>
        <v>0</v>
      </c>
      <c r="N715" s="16">
        <f t="shared" si="366"/>
        <v>0</v>
      </c>
    </row>
    <row r="716" spans="1:14" s="6" customFormat="1" ht="18" hidden="1" thickBot="1" x14ac:dyDescent="0.3">
      <c r="B716" s="6" t="str">
        <f t="shared" si="347"/>
        <v>b</v>
      </c>
      <c r="C716" s="14" t="s">
        <v>131</v>
      </c>
      <c r="D716" s="15" t="s">
        <v>7</v>
      </c>
      <c r="E716" s="16">
        <v>0</v>
      </c>
      <c r="F716" s="16">
        <v>0</v>
      </c>
      <c r="G716" s="16">
        <v>0</v>
      </c>
      <c r="H716" s="16">
        <v>0</v>
      </c>
      <c r="I716" s="16">
        <v>0</v>
      </c>
      <c r="J716" s="16">
        <v>0</v>
      </c>
      <c r="K716" s="16">
        <f t="shared" si="365"/>
        <v>0</v>
      </c>
      <c r="L716" s="16">
        <v>0</v>
      </c>
      <c r="M716" s="16">
        <f t="shared" si="348"/>
        <v>0</v>
      </c>
      <c r="N716" s="16">
        <f t="shared" si="366"/>
        <v>0</v>
      </c>
    </row>
    <row r="717" spans="1:14" s="6" customFormat="1" ht="18" hidden="1" thickBot="1" x14ac:dyDescent="0.3">
      <c r="B717" s="6" t="str">
        <f t="shared" si="347"/>
        <v>b</v>
      </c>
      <c r="C717" s="19" t="s">
        <v>131</v>
      </c>
      <c r="D717" s="20" t="s">
        <v>8</v>
      </c>
      <c r="E717" s="21">
        <v>0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f t="shared" si="365"/>
        <v>0</v>
      </c>
      <c r="L717" s="21">
        <v>0</v>
      </c>
      <c r="M717" s="21">
        <f t="shared" si="348"/>
        <v>0</v>
      </c>
      <c r="N717" s="21">
        <f t="shared" si="366"/>
        <v>0</v>
      </c>
    </row>
    <row r="718" spans="1:14" s="6" customFormat="1" ht="40.5" thickTop="1" thickBot="1" x14ac:dyDescent="0.3">
      <c r="A718" s="6" t="s">
        <v>213</v>
      </c>
      <c r="B718" s="6" t="str">
        <f t="shared" si="347"/>
        <v>a</v>
      </c>
      <c r="C718" s="54" t="s">
        <v>150</v>
      </c>
      <c r="D718" s="55" t="s">
        <v>85</v>
      </c>
      <c r="E718" s="56">
        <f t="shared" ref="E718:L731" si="367">E732+E746</f>
        <v>7381.7062599999999</v>
      </c>
      <c r="F718" s="56">
        <f t="shared" si="367"/>
        <v>10000</v>
      </c>
      <c r="G718" s="56">
        <f t="shared" si="367"/>
        <v>8100.03</v>
      </c>
      <c r="H718" s="56">
        <f t="shared" si="367"/>
        <v>5018.4693399999996</v>
      </c>
      <c r="I718" s="56">
        <f t="shared" ref="I718:J718" si="368">I732+I746</f>
        <v>8000</v>
      </c>
      <c r="J718" s="56">
        <f t="shared" si="368"/>
        <v>8000</v>
      </c>
      <c r="K718" s="56">
        <f t="shared" si="365"/>
        <v>0</v>
      </c>
      <c r="L718" s="56">
        <f t="shared" si="367"/>
        <v>8000</v>
      </c>
      <c r="M718" s="56">
        <f t="shared" si="348"/>
        <v>0</v>
      </c>
      <c r="N718" s="56">
        <f t="shared" si="366"/>
        <v>0</v>
      </c>
    </row>
    <row r="719" spans="1:14" s="6" customFormat="1" ht="35.25" hidden="1" thickTop="1" x14ac:dyDescent="0.25">
      <c r="B719" s="6" t="str">
        <f t="shared" si="347"/>
        <v>b</v>
      </c>
      <c r="C719" s="11"/>
      <c r="D719" s="12" t="s">
        <v>190</v>
      </c>
      <c r="E719" s="13">
        <f t="shared" si="367"/>
        <v>0</v>
      </c>
      <c r="F719" s="13">
        <f t="shared" si="367"/>
        <v>0</v>
      </c>
      <c r="G719" s="13">
        <f t="shared" si="367"/>
        <v>0</v>
      </c>
      <c r="H719" s="13">
        <f t="shared" si="367"/>
        <v>0</v>
      </c>
      <c r="I719" s="13">
        <f t="shared" ref="I719:J719" si="369">I733+I747</f>
        <v>0</v>
      </c>
      <c r="J719" s="13">
        <f t="shared" si="369"/>
        <v>0</v>
      </c>
      <c r="K719" s="13">
        <f t="shared" si="365"/>
        <v>0</v>
      </c>
      <c r="L719" s="13">
        <f t="shared" si="367"/>
        <v>0</v>
      </c>
      <c r="M719" s="13">
        <f t="shared" si="348"/>
        <v>0</v>
      </c>
      <c r="N719" s="13">
        <f t="shared" si="366"/>
        <v>0</v>
      </c>
    </row>
    <row r="720" spans="1:14" s="6" customFormat="1" ht="18" hidden="1" thickTop="1" x14ac:dyDescent="0.25">
      <c r="B720" s="6" t="str">
        <f t="shared" si="347"/>
        <v>b</v>
      </c>
      <c r="C720" s="11"/>
      <c r="D720" s="12" t="s">
        <v>189</v>
      </c>
      <c r="E720" s="13">
        <f t="shared" si="367"/>
        <v>0</v>
      </c>
      <c r="F720" s="13">
        <f t="shared" si="367"/>
        <v>0</v>
      </c>
      <c r="G720" s="13">
        <f t="shared" si="367"/>
        <v>0</v>
      </c>
      <c r="H720" s="13">
        <f t="shared" si="367"/>
        <v>0</v>
      </c>
      <c r="I720" s="13">
        <f t="shared" ref="I720:J720" si="370">I734+I748</f>
        <v>0</v>
      </c>
      <c r="J720" s="13">
        <f t="shared" si="370"/>
        <v>0</v>
      </c>
      <c r="K720" s="13">
        <f t="shared" si="365"/>
        <v>0</v>
      </c>
      <c r="L720" s="13">
        <f t="shared" si="367"/>
        <v>0</v>
      </c>
      <c r="M720" s="13">
        <f t="shared" si="348"/>
        <v>0</v>
      </c>
      <c r="N720" s="13">
        <f t="shared" si="366"/>
        <v>0</v>
      </c>
    </row>
    <row r="721" spans="2:14" s="6" customFormat="1" ht="20.25" thickTop="1" x14ac:dyDescent="0.25">
      <c r="B721" s="6" t="str">
        <f t="shared" si="347"/>
        <v>a</v>
      </c>
      <c r="C721" s="36" t="s">
        <v>131</v>
      </c>
      <c r="D721" s="37" t="s">
        <v>4</v>
      </c>
      <c r="E721" s="38">
        <f t="shared" si="367"/>
        <v>7381.7062599999999</v>
      </c>
      <c r="F721" s="38">
        <f t="shared" si="367"/>
        <v>10000</v>
      </c>
      <c r="G721" s="38">
        <f t="shared" si="367"/>
        <v>8100.03</v>
      </c>
      <c r="H721" s="38">
        <f t="shared" si="367"/>
        <v>5018.4693399999996</v>
      </c>
      <c r="I721" s="38">
        <f t="shared" ref="I721:J721" si="371">I735+I749</f>
        <v>8000</v>
      </c>
      <c r="J721" s="38">
        <f t="shared" si="371"/>
        <v>8000</v>
      </c>
      <c r="K721" s="38">
        <f t="shared" si="365"/>
        <v>0</v>
      </c>
      <c r="L721" s="38">
        <f t="shared" si="367"/>
        <v>8000</v>
      </c>
      <c r="M721" s="38">
        <f t="shared" si="348"/>
        <v>0</v>
      </c>
      <c r="N721" s="38">
        <f t="shared" si="366"/>
        <v>0</v>
      </c>
    </row>
    <row r="722" spans="2:14" s="6" customFormat="1" ht="17.25" hidden="1" x14ac:dyDescent="0.25">
      <c r="B722" s="6" t="str">
        <f t="shared" si="347"/>
        <v>b</v>
      </c>
      <c r="C722" s="11" t="s">
        <v>131</v>
      </c>
      <c r="D722" s="17" t="s">
        <v>195</v>
      </c>
      <c r="E722" s="18">
        <f t="shared" si="367"/>
        <v>0</v>
      </c>
      <c r="F722" s="18">
        <f t="shared" si="367"/>
        <v>0</v>
      </c>
      <c r="G722" s="18">
        <f t="shared" si="367"/>
        <v>0</v>
      </c>
      <c r="H722" s="18">
        <f t="shared" si="367"/>
        <v>0</v>
      </c>
      <c r="I722" s="18">
        <f t="shared" ref="I722:J722" si="372">I736+I750</f>
        <v>0</v>
      </c>
      <c r="J722" s="18">
        <f t="shared" si="372"/>
        <v>0</v>
      </c>
      <c r="K722" s="18">
        <f t="shared" si="365"/>
        <v>0</v>
      </c>
      <c r="L722" s="18">
        <f t="shared" si="367"/>
        <v>0</v>
      </c>
      <c r="M722" s="18">
        <f t="shared" si="348"/>
        <v>0</v>
      </c>
      <c r="N722" s="18">
        <f t="shared" si="366"/>
        <v>0</v>
      </c>
    </row>
    <row r="723" spans="2:14" s="6" customFormat="1" ht="17.25" hidden="1" x14ac:dyDescent="0.25">
      <c r="B723" s="6" t="str">
        <f t="shared" ref="B723:B786" si="373">IF(OR(E723&lt;&gt;0,F723&lt;&gt;0,G723&lt;&gt;0,H723&lt;&gt;0,I723&lt;&gt;0,L723&lt;&gt;0,M723&lt;&gt;0),"a","b")</f>
        <v>b</v>
      </c>
      <c r="C723" s="11" t="s">
        <v>131</v>
      </c>
      <c r="D723" s="17" t="s">
        <v>196</v>
      </c>
      <c r="E723" s="18">
        <f t="shared" si="367"/>
        <v>0</v>
      </c>
      <c r="F723" s="18">
        <f t="shared" si="367"/>
        <v>0</v>
      </c>
      <c r="G723" s="18">
        <f t="shared" si="367"/>
        <v>0</v>
      </c>
      <c r="H723" s="18">
        <f t="shared" si="367"/>
        <v>0</v>
      </c>
      <c r="I723" s="18">
        <f t="shared" ref="I723:J723" si="374">I737+I751</f>
        <v>0</v>
      </c>
      <c r="J723" s="18">
        <f t="shared" si="374"/>
        <v>0</v>
      </c>
      <c r="K723" s="18">
        <f t="shared" si="365"/>
        <v>0</v>
      </c>
      <c r="L723" s="18">
        <f t="shared" si="367"/>
        <v>0</v>
      </c>
      <c r="M723" s="18">
        <f t="shared" ref="M723:M786" si="375">L723-I723</f>
        <v>0</v>
      </c>
      <c r="N723" s="18">
        <f t="shared" si="366"/>
        <v>0</v>
      </c>
    </row>
    <row r="724" spans="2:14" s="6" customFormat="1" ht="17.25" hidden="1" x14ac:dyDescent="0.25">
      <c r="B724" s="6" t="str">
        <f t="shared" si="373"/>
        <v>b</v>
      </c>
      <c r="C724" s="11" t="s">
        <v>131</v>
      </c>
      <c r="D724" s="17" t="s">
        <v>197</v>
      </c>
      <c r="E724" s="18">
        <f t="shared" si="367"/>
        <v>0</v>
      </c>
      <c r="F724" s="18">
        <f t="shared" si="367"/>
        <v>0</v>
      </c>
      <c r="G724" s="18">
        <f t="shared" si="367"/>
        <v>0</v>
      </c>
      <c r="H724" s="18">
        <f t="shared" si="367"/>
        <v>0</v>
      </c>
      <c r="I724" s="18">
        <f t="shared" ref="I724:J724" si="376">I738+I752</f>
        <v>0</v>
      </c>
      <c r="J724" s="18">
        <f t="shared" si="376"/>
        <v>0</v>
      </c>
      <c r="K724" s="18">
        <f t="shared" si="365"/>
        <v>0</v>
      </c>
      <c r="L724" s="18">
        <f t="shared" si="367"/>
        <v>0</v>
      </c>
      <c r="M724" s="18">
        <f t="shared" si="375"/>
        <v>0</v>
      </c>
      <c r="N724" s="18">
        <f t="shared" si="366"/>
        <v>0</v>
      </c>
    </row>
    <row r="725" spans="2:14" s="6" customFormat="1" ht="17.25" hidden="1" x14ac:dyDescent="0.25">
      <c r="B725" s="6" t="str">
        <f t="shared" si="373"/>
        <v>b</v>
      </c>
      <c r="C725" s="11" t="s">
        <v>131</v>
      </c>
      <c r="D725" s="17" t="s">
        <v>198</v>
      </c>
      <c r="E725" s="18">
        <f t="shared" si="367"/>
        <v>0</v>
      </c>
      <c r="F725" s="18">
        <f t="shared" si="367"/>
        <v>0</v>
      </c>
      <c r="G725" s="18">
        <f t="shared" si="367"/>
        <v>0</v>
      </c>
      <c r="H725" s="18">
        <f t="shared" si="367"/>
        <v>0</v>
      </c>
      <c r="I725" s="18">
        <f t="shared" ref="I725:J725" si="377">I739+I753</f>
        <v>0</v>
      </c>
      <c r="J725" s="18">
        <f t="shared" si="377"/>
        <v>0</v>
      </c>
      <c r="K725" s="18">
        <f t="shared" si="365"/>
        <v>0</v>
      </c>
      <c r="L725" s="18">
        <f t="shared" si="367"/>
        <v>0</v>
      </c>
      <c r="M725" s="18">
        <f t="shared" si="375"/>
        <v>0</v>
      </c>
      <c r="N725" s="18">
        <f t="shared" si="366"/>
        <v>0</v>
      </c>
    </row>
    <row r="726" spans="2:14" s="6" customFormat="1" ht="17.25" hidden="1" x14ac:dyDescent="0.25">
      <c r="B726" s="6" t="str">
        <f t="shared" si="373"/>
        <v>b</v>
      </c>
      <c r="C726" s="11" t="s">
        <v>131</v>
      </c>
      <c r="D726" s="17" t="s">
        <v>199</v>
      </c>
      <c r="E726" s="18">
        <f t="shared" si="367"/>
        <v>0</v>
      </c>
      <c r="F726" s="18">
        <f t="shared" si="367"/>
        <v>0</v>
      </c>
      <c r="G726" s="18">
        <f t="shared" si="367"/>
        <v>0</v>
      </c>
      <c r="H726" s="18">
        <f t="shared" si="367"/>
        <v>0</v>
      </c>
      <c r="I726" s="18">
        <f t="shared" ref="I726:J726" si="378">I740+I754</f>
        <v>0</v>
      </c>
      <c r="J726" s="18">
        <f t="shared" si="378"/>
        <v>0</v>
      </c>
      <c r="K726" s="18">
        <f t="shared" si="365"/>
        <v>0</v>
      </c>
      <c r="L726" s="18">
        <f t="shared" si="367"/>
        <v>0</v>
      </c>
      <c r="M726" s="18">
        <f t="shared" si="375"/>
        <v>0</v>
      </c>
      <c r="N726" s="18">
        <f t="shared" si="366"/>
        <v>0</v>
      </c>
    </row>
    <row r="727" spans="2:14" s="6" customFormat="1" ht="20.25" thickBot="1" x14ac:dyDescent="0.3">
      <c r="B727" s="6" t="str">
        <f t="shared" si="373"/>
        <v>a</v>
      </c>
      <c r="C727" s="33" t="s">
        <v>131</v>
      </c>
      <c r="D727" s="39" t="s">
        <v>205</v>
      </c>
      <c r="E727" s="40">
        <f t="shared" si="367"/>
        <v>7381.7062599999999</v>
      </c>
      <c r="F727" s="40">
        <f t="shared" si="367"/>
        <v>10000</v>
      </c>
      <c r="G727" s="40">
        <f t="shared" si="367"/>
        <v>8100.03</v>
      </c>
      <c r="H727" s="40">
        <f t="shared" si="367"/>
        <v>5018.4693399999996</v>
      </c>
      <c r="I727" s="40">
        <f t="shared" ref="I727:J727" si="379">I741+I755</f>
        <v>8000</v>
      </c>
      <c r="J727" s="40">
        <f t="shared" si="379"/>
        <v>8000</v>
      </c>
      <c r="K727" s="40">
        <f t="shared" si="365"/>
        <v>0</v>
      </c>
      <c r="L727" s="40">
        <f t="shared" si="367"/>
        <v>8000</v>
      </c>
      <c r="M727" s="40">
        <f t="shared" si="375"/>
        <v>0</v>
      </c>
      <c r="N727" s="40">
        <f t="shared" si="366"/>
        <v>0</v>
      </c>
    </row>
    <row r="728" spans="2:14" s="6" customFormat="1" ht="18" hidden="1" thickBot="1" x14ac:dyDescent="0.3">
      <c r="B728" s="6" t="str">
        <f t="shared" si="373"/>
        <v>b</v>
      </c>
      <c r="C728" s="11" t="s">
        <v>131</v>
      </c>
      <c r="D728" s="17" t="s">
        <v>201</v>
      </c>
      <c r="E728" s="18">
        <f t="shared" si="367"/>
        <v>0</v>
      </c>
      <c r="F728" s="18">
        <f t="shared" si="367"/>
        <v>0</v>
      </c>
      <c r="G728" s="18">
        <f t="shared" si="367"/>
        <v>0</v>
      </c>
      <c r="H728" s="18">
        <f t="shared" si="367"/>
        <v>0</v>
      </c>
      <c r="I728" s="18">
        <f t="shared" ref="I728:J728" si="380">I742+I756</f>
        <v>0</v>
      </c>
      <c r="J728" s="18">
        <f t="shared" si="380"/>
        <v>0</v>
      </c>
      <c r="K728" s="18">
        <f t="shared" si="365"/>
        <v>0</v>
      </c>
      <c r="L728" s="18">
        <f t="shared" si="367"/>
        <v>0</v>
      </c>
      <c r="M728" s="18">
        <f t="shared" si="375"/>
        <v>0</v>
      </c>
      <c r="N728" s="18">
        <f t="shared" si="366"/>
        <v>0</v>
      </c>
    </row>
    <row r="729" spans="2:14" s="6" customFormat="1" ht="18" hidden="1" thickBot="1" x14ac:dyDescent="0.3">
      <c r="B729" s="6" t="str">
        <f t="shared" si="373"/>
        <v>b</v>
      </c>
      <c r="C729" s="14" t="s">
        <v>131</v>
      </c>
      <c r="D729" s="15" t="s">
        <v>6</v>
      </c>
      <c r="E729" s="16">
        <f t="shared" si="367"/>
        <v>0</v>
      </c>
      <c r="F729" s="16">
        <f t="shared" si="367"/>
        <v>0</v>
      </c>
      <c r="G729" s="16">
        <f t="shared" si="367"/>
        <v>0</v>
      </c>
      <c r="H729" s="16">
        <f t="shared" si="367"/>
        <v>0</v>
      </c>
      <c r="I729" s="16">
        <f t="shared" ref="I729:J729" si="381">I743+I757</f>
        <v>0</v>
      </c>
      <c r="J729" s="16">
        <f t="shared" si="381"/>
        <v>0</v>
      </c>
      <c r="K729" s="16">
        <f t="shared" si="365"/>
        <v>0</v>
      </c>
      <c r="L729" s="16">
        <f t="shared" si="367"/>
        <v>0</v>
      </c>
      <c r="M729" s="16">
        <f t="shared" si="375"/>
        <v>0</v>
      </c>
      <c r="N729" s="16">
        <f t="shared" si="366"/>
        <v>0</v>
      </c>
    </row>
    <row r="730" spans="2:14" s="6" customFormat="1" ht="18" hidden="1" thickBot="1" x14ac:dyDescent="0.3">
      <c r="B730" s="6" t="str">
        <f t="shared" si="373"/>
        <v>b</v>
      </c>
      <c r="C730" s="14" t="s">
        <v>131</v>
      </c>
      <c r="D730" s="15" t="s">
        <v>7</v>
      </c>
      <c r="E730" s="16">
        <f t="shared" si="367"/>
        <v>0</v>
      </c>
      <c r="F730" s="16">
        <f t="shared" si="367"/>
        <v>0</v>
      </c>
      <c r="G730" s="16">
        <f t="shared" si="367"/>
        <v>0</v>
      </c>
      <c r="H730" s="16">
        <f t="shared" si="367"/>
        <v>0</v>
      </c>
      <c r="I730" s="16">
        <f t="shared" ref="I730:J730" si="382">I744+I758</f>
        <v>0</v>
      </c>
      <c r="J730" s="16">
        <f t="shared" si="382"/>
        <v>0</v>
      </c>
      <c r="K730" s="16">
        <f t="shared" si="365"/>
        <v>0</v>
      </c>
      <c r="L730" s="16">
        <f t="shared" si="367"/>
        <v>0</v>
      </c>
      <c r="M730" s="16">
        <f t="shared" si="375"/>
        <v>0</v>
      </c>
      <c r="N730" s="16">
        <f t="shared" si="366"/>
        <v>0</v>
      </c>
    </row>
    <row r="731" spans="2:14" s="6" customFormat="1" ht="18" hidden="1" thickBot="1" x14ac:dyDescent="0.3">
      <c r="B731" s="6" t="str">
        <f t="shared" si="373"/>
        <v>b</v>
      </c>
      <c r="C731" s="19" t="s">
        <v>131</v>
      </c>
      <c r="D731" s="20" t="s">
        <v>8</v>
      </c>
      <c r="E731" s="21">
        <f t="shared" si="367"/>
        <v>0</v>
      </c>
      <c r="F731" s="21">
        <f t="shared" si="367"/>
        <v>0</v>
      </c>
      <c r="G731" s="21">
        <f t="shared" si="367"/>
        <v>0</v>
      </c>
      <c r="H731" s="21">
        <f t="shared" si="367"/>
        <v>0</v>
      </c>
      <c r="I731" s="21">
        <f t="shared" ref="I731:J731" si="383">I745+I759</f>
        <v>0</v>
      </c>
      <c r="J731" s="21">
        <f t="shared" si="383"/>
        <v>0</v>
      </c>
      <c r="K731" s="21">
        <f t="shared" si="365"/>
        <v>0</v>
      </c>
      <c r="L731" s="21">
        <f t="shared" si="367"/>
        <v>0</v>
      </c>
      <c r="M731" s="21">
        <f t="shared" si="375"/>
        <v>0</v>
      </c>
      <c r="N731" s="21">
        <f t="shared" si="366"/>
        <v>0</v>
      </c>
    </row>
    <row r="732" spans="2:14" s="6" customFormat="1" ht="48.75" customHeight="1" thickTop="1" thickBot="1" x14ac:dyDescent="0.3">
      <c r="B732" s="6" t="str">
        <f t="shared" si="373"/>
        <v>a</v>
      </c>
      <c r="C732" s="30" t="s">
        <v>151</v>
      </c>
      <c r="D732" s="31" t="s">
        <v>85</v>
      </c>
      <c r="E732" s="32">
        <f t="shared" ref="E732:L732" si="384">E735+E743+E744+E745</f>
        <v>4836.7062599999999</v>
      </c>
      <c r="F732" s="32">
        <f t="shared" si="384"/>
        <v>7975</v>
      </c>
      <c r="G732" s="32">
        <f t="shared" si="384"/>
        <v>7860</v>
      </c>
      <c r="H732" s="32">
        <f t="shared" si="384"/>
        <v>4778.4489299999996</v>
      </c>
      <c r="I732" s="32">
        <f t="shared" ref="I732:J732" si="385">I735+I743+I744+I745</f>
        <v>8000</v>
      </c>
      <c r="J732" s="32">
        <f t="shared" si="385"/>
        <v>8000</v>
      </c>
      <c r="K732" s="32">
        <f t="shared" si="365"/>
        <v>0</v>
      </c>
      <c r="L732" s="32">
        <f t="shared" si="384"/>
        <v>8000</v>
      </c>
      <c r="M732" s="32">
        <f t="shared" si="375"/>
        <v>0</v>
      </c>
      <c r="N732" s="32">
        <f t="shared" si="366"/>
        <v>0</v>
      </c>
    </row>
    <row r="733" spans="2:14" s="6" customFormat="1" ht="35.25" hidden="1" thickTop="1" x14ac:dyDescent="0.25">
      <c r="B733" s="6" t="str">
        <f t="shared" si="373"/>
        <v>b</v>
      </c>
      <c r="C733" s="11"/>
      <c r="D733" s="12" t="s">
        <v>190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f t="shared" si="365"/>
        <v>0</v>
      </c>
      <c r="L733" s="13">
        <v>0</v>
      </c>
      <c r="M733" s="13">
        <v>0</v>
      </c>
      <c r="N733" s="13">
        <f t="shared" si="366"/>
        <v>0</v>
      </c>
    </row>
    <row r="734" spans="2:14" s="6" customFormat="1" ht="18" hidden="1" thickTop="1" x14ac:dyDescent="0.25">
      <c r="B734" s="6" t="str">
        <f t="shared" si="373"/>
        <v>b</v>
      </c>
      <c r="C734" s="11"/>
      <c r="D734" s="12" t="s">
        <v>189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f t="shared" si="365"/>
        <v>0</v>
      </c>
      <c r="L734" s="13">
        <v>0</v>
      </c>
      <c r="M734" s="13">
        <v>0</v>
      </c>
      <c r="N734" s="13">
        <f t="shared" si="366"/>
        <v>0</v>
      </c>
    </row>
    <row r="735" spans="2:14" s="6" customFormat="1" ht="20.25" thickTop="1" x14ac:dyDescent="0.25">
      <c r="B735" s="6" t="str">
        <f t="shared" si="373"/>
        <v>a</v>
      </c>
      <c r="C735" s="36" t="s">
        <v>131</v>
      </c>
      <c r="D735" s="37" t="s">
        <v>4</v>
      </c>
      <c r="E735" s="38">
        <f t="shared" ref="E735:L735" si="386">E736+E737+E738+E739+E740+E741+E742</f>
        <v>4836.7062599999999</v>
      </c>
      <c r="F735" s="38">
        <f t="shared" si="386"/>
        <v>7975</v>
      </c>
      <c r="G735" s="38">
        <f t="shared" si="386"/>
        <v>7860</v>
      </c>
      <c r="H735" s="38">
        <f t="shared" si="386"/>
        <v>4778.4489299999996</v>
      </c>
      <c r="I735" s="38">
        <f t="shared" ref="I735:J735" si="387">I736+I737+I738+I739+I740+I741+I742</f>
        <v>8000</v>
      </c>
      <c r="J735" s="38">
        <f t="shared" si="387"/>
        <v>8000</v>
      </c>
      <c r="K735" s="38">
        <f t="shared" si="365"/>
        <v>0</v>
      </c>
      <c r="L735" s="38">
        <f t="shared" si="386"/>
        <v>8000</v>
      </c>
      <c r="M735" s="38">
        <f t="shared" si="375"/>
        <v>0</v>
      </c>
      <c r="N735" s="38">
        <f t="shared" si="366"/>
        <v>0</v>
      </c>
    </row>
    <row r="736" spans="2:14" s="6" customFormat="1" ht="17.25" hidden="1" x14ac:dyDescent="0.25">
      <c r="B736" s="6" t="str">
        <f t="shared" si="373"/>
        <v>b</v>
      </c>
      <c r="C736" s="11" t="s">
        <v>131</v>
      </c>
      <c r="D736" s="17" t="s">
        <v>195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f t="shared" si="365"/>
        <v>0</v>
      </c>
      <c r="L736" s="18">
        <v>0</v>
      </c>
      <c r="M736" s="18">
        <f t="shared" si="375"/>
        <v>0</v>
      </c>
      <c r="N736" s="18">
        <f t="shared" si="366"/>
        <v>0</v>
      </c>
    </row>
    <row r="737" spans="2:14" s="6" customFormat="1" ht="17.25" hidden="1" x14ac:dyDescent="0.25">
      <c r="B737" s="6" t="str">
        <f t="shared" si="373"/>
        <v>b</v>
      </c>
      <c r="C737" s="11" t="s">
        <v>131</v>
      </c>
      <c r="D737" s="17" t="s">
        <v>196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f t="shared" si="365"/>
        <v>0</v>
      </c>
      <c r="L737" s="18">
        <v>0</v>
      </c>
      <c r="M737" s="18">
        <f t="shared" si="375"/>
        <v>0</v>
      </c>
      <c r="N737" s="18">
        <f t="shared" si="366"/>
        <v>0</v>
      </c>
    </row>
    <row r="738" spans="2:14" s="6" customFormat="1" ht="17.25" hidden="1" x14ac:dyDescent="0.25">
      <c r="B738" s="6" t="str">
        <f t="shared" si="373"/>
        <v>b</v>
      </c>
      <c r="C738" s="11" t="s">
        <v>131</v>
      </c>
      <c r="D738" s="17" t="s">
        <v>197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f t="shared" si="365"/>
        <v>0</v>
      </c>
      <c r="L738" s="18">
        <v>0</v>
      </c>
      <c r="M738" s="18">
        <f t="shared" si="375"/>
        <v>0</v>
      </c>
      <c r="N738" s="18">
        <f t="shared" si="366"/>
        <v>0</v>
      </c>
    </row>
    <row r="739" spans="2:14" s="6" customFormat="1" ht="17.25" hidden="1" x14ac:dyDescent="0.25">
      <c r="B739" s="6" t="str">
        <f t="shared" si="373"/>
        <v>b</v>
      </c>
      <c r="C739" s="11" t="s">
        <v>131</v>
      </c>
      <c r="D739" s="17" t="s">
        <v>198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f t="shared" si="365"/>
        <v>0</v>
      </c>
      <c r="L739" s="18">
        <v>0</v>
      </c>
      <c r="M739" s="18">
        <f t="shared" si="375"/>
        <v>0</v>
      </c>
      <c r="N739" s="18">
        <f t="shared" si="366"/>
        <v>0</v>
      </c>
    </row>
    <row r="740" spans="2:14" s="6" customFormat="1" ht="17.25" hidden="1" x14ac:dyDescent="0.25">
      <c r="B740" s="6" t="str">
        <f t="shared" si="373"/>
        <v>b</v>
      </c>
      <c r="C740" s="11" t="s">
        <v>131</v>
      </c>
      <c r="D740" s="17" t="s">
        <v>199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f t="shared" si="365"/>
        <v>0</v>
      </c>
      <c r="L740" s="18">
        <v>0</v>
      </c>
      <c r="M740" s="18">
        <f t="shared" si="375"/>
        <v>0</v>
      </c>
      <c r="N740" s="18">
        <f t="shared" si="366"/>
        <v>0</v>
      </c>
    </row>
    <row r="741" spans="2:14" s="6" customFormat="1" ht="20.25" thickBot="1" x14ac:dyDescent="0.3">
      <c r="B741" s="6" t="str">
        <f t="shared" si="373"/>
        <v>a</v>
      </c>
      <c r="C741" s="33" t="s">
        <v>131</v>
      </c>
      <c r="D741" s="39" t="s">
        <v>205</v>
      </c>
      <c r="E741" s="40">
        <v>4836.7062599999999</v>
      </c>
      <c r="F741" s="40">
        <v>7975</v>
      </c>
      <c r="G741" s="40">
        <v>7860</v>
      </c>
      <c r="H741" s="40">
        <v>4778.4489299999996</v>
      </c>
      <c r="I741" s="40">
        <v>8000</v>
      </c>
      <c r="J741" s="40">
        <v>8000</v>
      </c>
      <c r="K741" s="40">
        <f t="shared" si="365"/>
        <v>0</v>
      </c>
      <c r="L741" s="40">
        <v>8000</v>
      </c>
      <c r="M741" s="40">
        <f t="shared" si="375"/>
        <v>0</v>
      </c>
      <c r="N741" s="40">
        <f t="shared" si="366"/>
        <v>0</v>
      </c>
    </row>
    <row r="742" spans="2:14" s="6" customFormat="1" ht="18" hidden="1" thickBot="1" x14ac:dyDescent="0.3">
      <c r="B742" s="6" t="str">
        <f t="shared" si="373"/>
        <v>b</v>
      </c>
      <c r="C742" s="11" t="s">
        <v>131</v>
      </c>
      <c r="D742" s="17" t="s">
        <v>201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f t="shared" si="365"/>
        <v>0</v>
      </c>
      <c r="L742" s="18">
        <v>0</v>
      </c>
      <c r="M742" s="18">
        <f t="shared" si="375"/>
        <v>0</v>
      </c>
      <c r="N742" s="18">
        <f t="shared" si="366"/>
        <v>0</v>
      </c>
    </row>
    <row r="743" spans="2:14" s="6" customFormat="1" ht="18" hidden="1" thickBot="1" x14ac:dyDescent="0.3">
      <c r="B743" s="6" t="str">
        <f t="shared" si="373"/>
        <v>b</v>
      </c>
      <c r="C743" s="14" t="s">
        <v>131</v>
      </c>
      <c r="D743" s="15" t="s">
        <v>6</v>
      </c>
      <c r="E743" s="16">
        <v>0</v>
      </c>
      <c r="F743" s="16">
        <v>0</v>
      </c>
      <c r="G743" s="16">
        <v>0</v>
      </c>
      <c r="H743" s="16">
        <v>0</v>
      </c>
      <c r="I743" s="16">
        <v>0</v>
      </c>
      <c r="J743" s="16">
        <v>0</v>
      </c>
      <c r="K743" s="16">
        <f t="shared" si="365"/>
        <v>0</v>
      </c>
      <c r="L743" s="16">
        <v>0</v>
      </c>
      <c r="M743" s="16">
        <f t="shared" si="375"/>
        <v>0</v>
      </c>
      <c r="N743" s="16">
        <f t="shared" si="366"/>
        <v>0</v>
      </c>
    </row>
    <row r="744" spans="2:14" s="6" customFormat="1" ht="18" hidden="1" thickBot="1" x14ac:dyDescent="0.3">
      <c r="B744" s="6" t="str">
        <f t="shared" si="373"/>
        <v>b</v>
      </c>
      <c r="C744" s="14" t="s">
        <v>131</v>
      </c>
      <c r="D744" s="15" t="s">
        <v>7</v>
      </c>
      <c r="E744" s="16">
        <v>0</v>
      </c>
      <c r="F744" s="16">
        <v>0</v>
      </c>
      <c r="G744" s="16">
        <v>0</v>
      </c>
      <c r="H744" s="16">
        <v>0</v>
      </c>
      <c r="I744" s="16">
        <v>0</v>
      </c>
      <c r="J744" s="16">
        <v>0</v>
      </c>
      <c r="K744" s="16">
        <f t="shared" si="365"/>
        <v>0</v>
      </c>
      <c r="L744" s="16">
        <v>0</v>
      </c>
      <c r="M744" s="16">
        <f t="shared" si="375"/>
        <v>0</v>
      </c>
      <c r="N744" s="16">
        <f t="shared" si="366"/>
        <v>0</v>
      </c>
    </row>
    <row r="745" spans="2:14" s="6" customFormat="1" ht="18" hidden="1" thickBot="1" x14ac:dyDescent="0.3">
      <c r="B745" s="6" t="str">
        <f t="shared" si="373"/>
        <v>b</v>
      </c>
      <c r="C745" s="19" t="s">
        <v>131</v>
      </c>
      <c r="D745" s="20" t="s">
        <v>8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f t="shared" si="365"/>
        <v>0</v>
      </c>
      <c r="L745" s="21">
        <v>0</v>
      </c>
      <c r="M745" s="21">
        <f t="shared" si="375"/>
        <v>0</v>
      </c>
      <c r="N745" s="21">
        <f t="shared" si="366"/>
        <v>0</v>
      </c>
    </row>
    <row r="746" spans="2:14" s="6" customFormat="1" ht="99" thickTop="1" thickBot="1" x14ac:dyDescent="0.3">
      <c r="B746" s="6" t="str">
        <f t="shared" si="373"/>
        <v>a</v>
      </c>
      <c r="C746" s="30" t="s">
        <v>152</v>
      </c>
      <c r="D746" s="31" t="s">
        <v>86</v>
      </c>
      <c r="E746" s="32">
        <f t="shared" ref="E746:L746" si="388">E749+E757+E758+E759</f>
        <v>2545</v>
      </c>
      <c r="F746" s="32">
        <f t="shared" si="388"/>
        <v>2025</v>
      </c>
      <c r="G746" s="32">
        <f t="shared" si="388"/>
        <v>240.03</v>
      </c>
      <c r="H746" s="32">
        <f t="shared" si="388"/>
        <v>240.02041</v>
      </c>
      <c r="I746" s="32">
        <f t="shared" ref="I746:J746" si="389">I749+I757+I758+I759</f>
        <v>0</v>
      </c>
      <c r="J746" s="32">
        <f t="shared" si="389"/>
        <v>0</v>
      </c>
      <c r="K746" s="32">
        <f t="shared" si="365"/>
        <v>0</v>
      </c>
      <c r="L746" s="32">
        <f t="shared" si="388"/>
        <v>0</v>
      </c>
      <c r="M746" s="32">
        <f t="shared" si="375"/>
        <v>0</v>
      </c>
      <c r="N746" s="32">
        <f t="shared" si="366"/>
        <v>0</v>
      </c>
    </row>
    <row r="747" spans="2:14" s="6" customFormat="1" ht="35.25" hidden="1" thickTop="1" x14ac:dyDescent="0.25">
      <c r="B747" s="6" t="str">
        <f t="shared" si="373"/>
        <v>b</v>
      </c>
      <c r="C747" s="11"/>
      <c r="D747" s="12" t="s">
        <v>190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f t="shared" si="365"/>
        <v>0</v>
      </c>
      <c r="L747" s="13">
        <v>0</v>
      </c>
      <c r="M747" s="13">
        <v>0</v>
      </c>
      <c r="N747" s="13">
        <f t="shared" si="366"/>
        <v>0</v>
      </c>
    </row>
    <row r="748" spans="2:14" s="6" customFormat="1" ht="18" hidden="1" thickTop="1" x14ac:dyDescent="0.25">
      <c r="B748" s="6" t="str">
        <f t="shared" si="373"/>
        <v>b</v>
      </c>
      <c r="C748" s="11"/>
      <c r="D748" s="12" t="s">
        <v>189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f t="shared" si="365"/>
        <v>0</v>
      </c>
      <c r="L748" s="13">
        <v>0</v>
      </c>
      <c r="M748" s="13">
        <v>0</v>
      </c>
      <c r="N748" s="13">
        <f t="shared" si="366"/>
        <v>0</v>
      </c>
    </row>
    <row r="749" spans="2:14" s="6" customFormat="1" ht="20.25" thickTop="1" x14ac:dyDescent="0.25">
      <c r="B749" s="6" t="str">
        <f t="shared" si="373"/>
        <v>a</v>
      </c>
      <c r="C749" s="36" t="s">
        <v>131</v>
      </c>
      <c r="D749" s="37" t="s">
        <v>4</v>
      </c>
      <c r="E749" s="38">
        <f t="shared" ref="E749:L749" si="390">E750+E751+E752+E753+E754+E755+E756</f>
        <v>2545</v>
      </c>
      <c r="F749" s="38">
        <f t="shared" si="390"/>
        <v>2025</v>
      </c>
      <c r="G749" s="38">
        <f t="shared" si="390"/>
        <v>240.03</v>
      </c>
      <c r="H749" s="38">
        <f t="shared" si="390"/>
        <v>240.02041</v>
      </c>
      <c r="I749" s="38">
        <f t="shared" ref="I749:J749" si="391">I750+I751+I752+I753+I754+I755+I756</f>
        <v>0</v>
      </c>
      <c r="J749" s="38">
        <f t="shared" si="391"/>
        <v>0</v>
      </c>
      <c r="K749" s="38">
        <f t="shared" si="365"/>
        <v>0</v>
      </c>
      <c r="L749" s="38">
        <f t="shared" si="390"/>
        <v>0</v>
      </c>
      <c r="M749" s="38">
        <f t="shared" si="375"/>
        <v>0</v>
      </c>
      <c r="N749" s="38">
        <f t="shared" si="366"/>
        <v>0</v>
      </c>
    </row>
    <row r="750" spans="2:14" s="6" customFormat="1" ht="17.25" hidden="1" x14ac:dyDescent="0.25">
      <c r="B750" s="6" t="str">
        <f t="shared" si="373"/>
        <v>b</v>
      </c>
      <c r="C750" s="11" t="s">
        <v>131</v>
      </c>
      <c r="D750" s="17" t="s">
        <v>195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f t="shared" si="365"/>
        <v>0</v>
      </c>
      <c r="L750" s="18">
        <v>0</v>
      </c>
      <c r="M750" s="18">
        <f t="shared" si="375"/>
        <v>0</v>
      </c>
      <c r="N750" s="18">
        <f t="shared" si="366"/>
        <v>0</v>
      </c>
    </row>
    <row r="751" spans="2:14" s="6" customFormat="1" ht="17.25" hidden="1" x14ac:dyDescent="0.25">
      <c r="B751" s="6" t="str">
        <f t="shared" si="373"/>
        <v>b</v>
      </c>
      <c r="C751" s="11" t="s">
        <v>131</v>
      </c>
      <c r="D751" s="17" t="s">
        <v>196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f t="shared" si="365"/>
        <v>0</v>
      </c>
      <c r="L751" s="18">
        <v>0</v>
      </c>
      <c r="M751" s="18">
        <f t="shared" si="375"/>
        <v>0</v>
      </c>
      <c r="N751" s="18">
        <f t="shared" si="366"/>
        <v>0</v>
      </c>
    </row>
    <row r="752" spans="2:14" s="6" customFormat="1" ht="17.25" hidden="1" x14ac:dyDescent="0.25">
      <c r="B752" s="6" t="str">
        <f t="shared" si="373"/>
        <v>b</v>
      </c>
      <c r="C752" s="11" t="s">
        <v>131</v>
      </c>
      <c r="D752" s="17" t="s">
        <v>197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f t="shared" si="365"/>
        <v>0</v>
      </c>
      <c r="L752" s="18">
        <v>0</v>
      </c>
      <c r="M752" s="18">
        <f t="shared" si="375"/>
        <v>0</v>
      </c>
      <c r="N752" s="18">
        <f t="shared" si="366"/>
        <v>0</v>
      </c>
    </row>
    <row r="753" spans="1:14" s="6" customFormat="1" ht="17.25" hidden="1" x14ac:dyDescent="0.25">
      <c r="B753" s="6" t="str">
        <f t="shared" si="373"/>
        <v>b</v>
      </c>
      <c r="C753" s="11" t="s">
        <v>131</v>
      </c>
      <c r="D753" s="17" t="s">
        <v>198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f t="shared" si="365"/>
        <v>0</v>
      </c>
      <c r="L753" s="18">
        <v>0</v>
      </c>
      <c r="M753" s="18">
        <f t="shared" si="375"/>
        <v>0</v>
      </c>
      <c r="N753" s="18">
        <f t="shared" si="366"/>
        <v>0</v>
      </c>
    </row>
    <row r="754" spans="1:14" s="6" customFormat="1" ht="17.25" hidden="1" x14ac:dyDescent="0.25">
      <c r="B754" s="6" t="str">
        <f t="shared" si="373"/>
        <v>b</v>
      </c>
      <c r="C754" s="11" t="s">
        <v>131</v>
      </c>
      <c r="D754" s="17" t="s">
        <v>199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f t="shared" si="365"/>
        <v>0</v>
      </c>
      <c r="L754" s="18">
        <v>0</v>
      </c>
      <c r="M754" s="18">
        <f t="shared" si="375"/>
        <v>0</v>
      </c>
      <c r="N754" s="18">
        <f t="shared" si="366"/>
        <v>0</v>
      </c>
    </row>
    <row r="755" spans="1:14" s="6" customFormat="1" ht="20.25" thickBot="1" x14ac:dyDescent="0.3">
      <c r="B755" s="6" t="str">
        <f t="shared" si="373"/>
        <v>a</v>
      </c>
      <c r="C755" s="33" t="s">
        <v>131</v>
      </c>
      <c r="D755" s="39" t="s">
        <v>205</v>
      </c>
      <c r="E755" s="40">
        <v>2545</v>
      </c>
      <c r="F755" s="40">
        <v>2025</v>
      </c>
      <c r="G755" s="40">
        <v>240.03</v>
      </c>
      <c r="H755" s="40">
        <v>240.02041</v>
      </c>
      <c r="I755" s="40">
        <v>0</v>
      </c>
      <c r="J755" s="40">
        <v>0</v>
      </c>
      <c r="K755" s="40">
        <f t="shared" si="365"/>
        <v>0</v>
      </c>
      <c r="L755" s="40">
        <v>0</v>
      </c>
      <c r="M755" s="40">
        <f t="shared" si="375"/>
        <v>0</v>
      </c>
      <c r="N755" s="40">
        <f t="shared" si="366"/>
        <v>0</v>
      </c>
    </row>
    <row r="756" spans="1:14" s="6" customFormat="1" ht="18" hidden="1" thickBot="1" x14ac:dyDescent="0.3">
      <c r="B756" s="6" t="str">
        <f t="shared" si="373"/>
        <v>b</v>
      </c>
      <c r="C756" s="11" t="s">
        <v>131</v>
      </c>
      <c r="D756" s="17" t="s">
        <v>201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f t="shared" si="365"/>
        <v>0</v>
      </c>
      <c r="L756" s="18">
        <v>0</v>
      </c>
      <c r="M756" s="18">
        <f t="shared" si="375"/>
        <v>0</v>
      </c>
      <c r="N756" s="18">
        <f t="shared" si="366"/>
        <v>0</v>
      </c>
    </row>
    <row r="757" spans="1:14" s="6" customFormat="1" ht="18" hidden="1" thickBot="1" x14ac:dyDescent="0.3">
      <c r="B757" s="6" t="str">
        <f t="shared" si="373"/>
        <v>b</v>
      </c>
      <c r="C757" s="14" t="s">
        <v>131</v>
      </c>
      <c r="D757" s="15" t="s">
        <v>6</v>
      </c>
      <c r="E757" s="16">
        <v>0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f t="shared" si="365"/>
        <v>0</v>
      </c>
      <c r="L757" s="16">
        <v>0</v>
      </c>
      <c r="M757" s="16">
        <f t="shared" si="375"/>
        <v>0</v>
      </c>
      <c r="N757" s="16">
        <f t="shared" si="366"/>
        <v>0</v>
      </c>
    </row>
    <row r="758" spans="1:14" s="6" customFormat="1" ht="18" hidden="1" thickBot="1" x14ac:dyDescent="0.3">
      <c r="B758" s="6" t="str">
        <f t="shared" si="373"/>
        <v>b</v>
      </c>
      <c r="C758" s="14" t="s">
        <v>131</v>
      </c>
      <c r="D758" s="15" t="s">
        <v>7</v>
      </c>
      <c r="E758" s="16">
        <v>0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f t="shared" si="365"/>
        <v>0</v>
      </c>
      <c r="L758" s="16">
        <v>0</v>
      </c>
      <c r="M758" s="16">
        <f t="shared" si="375"/>
        <v>0</v>
      </c>
      <c r="N758" s="16">
        <f t="shared" si="366"/>
        <v>0</v>
      </c>
    </row>
    <row r="759" spans="1:14" s="6" customFormat="1" ht="18" hidden="1" thickBot="1" x14ac:dyDescent="0.3">
      <c r="B759" s="6" t="str">
        <f t="shared" si="373"/>
        <v>b</v>
      </c>
      <c r="C759" s="19" t="s">
        <v>131</v>
      </c>
      <c r="D759" s="20" t="s">
        <v>8</v>
      </c>
      <c r="E759" s="21">
        <v>0</v>
      </c>
      <c r="F759" s="21">
        <v>0</v>
      </c>
      <c r="G759" s="21">
        <v>0</v>
      </c>
      <c r="H759" s="21">
        <v>0</v>
      </c>
      <c r="I759" s="21">
        <v>0</v>
      </c>
      <c r="J759" s="21">
        <v>0</v>
      </c>
      <c r="K759" s="21">
        <f t="shared" si="365"/>
        <v>0</v>
      </c>
      <c r="L759" s="21">
        <v>0</v>
      </c>
      <c r="M759" s="21">
        <f t="shared" si="375"/>
        <v>0</v>
      </c>
      <c r="N759" s="21">
        <f t="shared" si="366"/>
        <v>0</v>
      </c>
    </row>
    <row r="760" spans="1:14" s="6" customFormat="1" ht="40.5" thickTop="1" thickBot="1" x14ac:dyDescent="0.3">
      <c r="A760" s="6" t="s">
        <v>213</v>
      </c>
      <c r="B760" s="6" t="str">
        <f t="shared" si="373"/>
        <v>a</v>
      </c>
      <c r="C760" s="54" t="s">
        <v>87</v>
      </c>
      <c r="D760" s="55" t="s">
        <v>88</v>
      </c>
      <c r="E760" s="56">
        <f>E774+E788+E802</f>
        <v>8434.0342899999996</v>
      </c>
      <c r="F760" s="56">
        <f t="shared" ref="F760:L760" si="392">F774+F788+F802</f>
        <v>11850</v>
      </c>
      <c r="G760" s="56">
        <f t="shared" si="392"/>
        <v>11629.1</v>
      </c>
      <c r="H760" s="56">
        <f t="shared" si="392"/>
        <v>7187.4515099999999</v>
      </c>
      <c r="I760" s="56">
        <f t="shared" ref="I760:J760" si="393">I774+I788+I802</f>
        <v>14710</v>
      </c>
      <c r="J760" s="56">
        <f t="shared" si="393"/>
        <v>14710</v>
      </c>
      <c r="K760" s="56">
        <f t="shared" si="365"/>
        <v>0</v>
      </c>
      <c r="L760" s="56">
        <f t="shared" si="392"/>
        <v>14710</v>
      </c>
      <c r="M760" s="56">
        <f t="shared" si="375"/>
        <v>0</v>
      </c>
      <c r="N760" s="56">
        <f t="shared" si="366"/>
        <v>0</v>
      </c>
    </row>
    <row r="761" spans="1:14" s="6" customFormat="1" ht="35.25" hidden="1" thickTop="1" x14ac:dyDescent="0.25">
      <c r="B761" s="6" t="str">
        <f t="shared" si="373"/>
        <v>b</v>
      </c>
      <c r="C761" s="11"/>
      <c r="D761" s="12" t="s">
        <v>190</v>
      </c>
      <c r="E761" s="13">
        <f t="shared" ref="E761:L773" si="394">E775+E789+E803</f>
        <v>0</v>
      </c>
      <c r="F761" s="13">
        <f t="shared" si="394"/>
        <v>0</v>
      </c>
      <c r="G761" s="13">
        <f t="shared" si="394"/>
        <v>0</v>
      </c>
      <c r="H761" s="13">
        <f t="shared" si="394"/>
        <v>0</v>
      </c>
      <c r="I761" s="13">
        <f t="shared" ref="I761:J761" si="395">I775+I789+I803</f>
        <v>0</v>
      </c>
      <c r="J761" s="13">
        <f t="shared" si="395"/>
        <v>0</v>
      </c>
      <c r="K761" s="13">
        <f t="shared" si="365"/>
        <v>0</v>
      </c>
      <c r="L761" s="13">
        <f t="shared" si="394"/>
        <v>0</v>
      </c>
      <c r="M761" s="13">
        <f t="shared" si="375"/>
        <v>0</v>
      </c>
      <c r="N761" s="13">
        <f t="shared" si="366"/>
        <v>0</v>
      </c>
    </row>
    <row r="762" spans="1:14" s="6" customFormat="1" ht="18" hidden="1" thickTop="1" x14ac:dyDescent="0.25">
      <c r="B762" s="6" t="str">
        <f t="shared" si="373"/>
        <v>b</v>
      </c>
      <c r="C762" s="11"/>
      <c r="D762" s="12" t="s">
        <v>189</v>
      </c>
      <c r="E762" s="13">
        <f t="shared" si="394"/>
        <v>0</v>
      </c>
      <c r="F762" s="13">
        <f t="shared" si="394"/>
        <v>0</v>
      </c>
      <c r="G762" s="13">
        <f t="shared" si="394"/>
        <v>0</v>
      </c>
      <c r="H762" s="13">
        <f t="shared" si="394"/>
        <v>0</v>
      </c>
      <c r="I762" s="13">
        <f t="shared" ref="I762:J762" si="396">I776+I790+I804</f>
        <v>0</v>
      </c>
      <c r="J762" s="13">
        <f t="shared" si="396"/>
        <v>0</v>
      </c>
      <c r="K762" s="13">
        <f t="shared" si="365"/>
        <v>0</v>
      </c>
      <c r="L762" s="13">
        <f t="shared" si="394"/>
        <v>0</v>
      </c>
      <c r="M762" s="13">
        <f t="shared" si="375"/>
        <v>0</v>
      </c>
      <c r="N762" s="13">
        <f t="shared" si="366"/>
        <v>0</v>
      </c>
    </row>
    <row r="763" spans="1:14" s="6" customFormat="1" ht="20.25" thickTop="1" x14ac:dyDescent="0.25">
      <c r="B763" s="6" t="str">
        <f t="shared" si="373"/>
        <v>a</v>
      </c>
      <c r="C763" s="36" t="s">
        <v>131</v>
      </c>
      <c r="D763" s="37" t="s">
        <v>4</v>
      </c>
      <c r="E763" s="38">
        <f t="shared" si="394"/>
        <v>8434.0342899999996</v>
      </c>
      <c r="F763" s="38">
        <f t="shared" si="394"/>
        <v>11850</v>
      </c>
      <c r="G763" s="38">
        <f t="shared" si="394"/>
        <v>11629.1</v>
      </c>
      <c r="H763" s="38">
        <f t="shared" si="394"/>
        <v>7187.4515099999999</v>
      </c>
      <c r="I763" s="38">
        <f t="shared" ref="I763:J763" si="397">I777+I791+I805</f>
        <v>14710</v>
      </c>
      <c r="J763" s="38">
        <f t="shared" si="397"/>
        <v>14710</v>
      </c>
      <c r="K763" s="38">
        <f t="shared" si="365"/>
        <v>0</v>
      </c>
      <c r="L763" s="38">
        <f t="shared" si="394"/>
        <v>14710</v>
      </c>
      <c r="M763" s="38">
        <f t="shared" si="375"/>
        <v>0</v>
      </c>
      <c r="N763" s="38">
        <f t="shared" si="366"/>
        <v>0</v>
      </c>
    </row>
    <row r="764" spans="1:14" s="6" customFormat="1" ht="17.25" hidden="1" x14ac:dyDescent="0.25">
      <c r="B764" s="6" t="str">
        <f t="shared" si="373"/>
        <v>b</v>
      </c>
      <c r="C764" s="11" t="s">
        <v>131</v>
      </c>
      <c r="D764" s="17" t="s">
        <v>195</v>
      </c>
      <c r="E764" s="18">
        <f t="shared" si="394"/>
        <v>0</v>
      </c>
      <c r="F764" s="18">
        <f t="shared" si="394"/>
        <v>0</v>
      </c>
      <c r="G764" s="18">
        <f t="shared" si="394"/>
        <v>0</v>
      </c>
      <c r="H764" s="18">
        <f t="shared" si="394"/>
        <v>0</v>
      </c>
      <c r="I764" s="18">
        <f t="shared" ref="I764:J764" si="398">I778+I792+I806</f>
        <v>0</v>
      </c>
      <c r="J764" s="18">
        <f t="shared" si="398"/>
        <v>0</v>
      </c>
      <c r="K764" s="18">
        <f t="shared" si="365"/>
        <v>0</v>
      </c>
      <c r="L764" s="18">
        <f t="shared" si="394"/>
        <v>0</v>
      </c>
      <c r="M764" s="18">
        <f t="shared" si="375"/>
        <v>0</v>
      </c>
      <c r="N764" s="18">
        <f t="shared" si="366"/>
        <v>0</v>
      </c>
    </row>
    <row r="765" spans="1:14" s="6" customFormat="1" ht="19.5" x14ac:dyDescent="0.25">
      <c r="B765" s="6" t="str">
        <f t="shared" si="373"/>
        <v>a</v>
      </c>
      <c r="C765" s="33" t="s">
        <v>131</v>
      </c>
      <c r="D765" s="39" t="s">
        <v>203</v>
      </c>
      <c r="E765" s="40">
        <f t="shared" si="394"/>
        <v>849.02754000000004</v>
      </c>
      <c r="F765" s="40">
        <f t="shared" si="394"/>
        <v>1350</v>
      </c>
      <c r="G765" s="40">
        <f t="shared" si="394"/>
        <v>1229</v>
      </c>
      <c r="H765" s="40">
        <f t="shared" si="394"/>
        <v>716.52408000000003</v>
      </c>
      <c r="I765" s="40">
        <f t="shared" ref="I765:J765" si="399">I779+I793+I807</f>
        <v>1540</v>
      </c>
      <c r="J765" s="40">
        <f t="shared" si="399"/>
        <v>1540</v>
      </c>
      <c r="K765" s="40">
        <f t="shared" si="365"/>
        <v>0</v>
      </c>
      <c r="L765" s="40">
        <f t="shared" si="394"/>
        <v>1540</v>
      </c>
      <c r="M765" s="40">
        <f t="shared" si="375"/>
        <v>0</v>
      </c>
      <c r="N765" s="40">
        <f t="shared" si="366"/>
        <v>0</v>
      </c>
    </row>
    <row r="766" spans="1:14" s="6" customFormat="1" ht="17.25" hidden="1" x14ac:dyDescent="0.25">
      <c r="B766" s="6" t="str">
        <f t="shared" si="373"/>
        <v>b</v>
      </c>
      <c r="C766" s="11" t="s">
        <v>131</v>
      </c>
      <c r="D766" s="17" t="s">
        <v>197</v>
      </c>
      <c r="E766" s="18">
        <f t="shared" si="394"/>
        <v>0</v>
      </c>
      <c r="F766" s="18">
        <f t="shared" si="394"/>
        <v>0</v>
      </c>
      <c r="G766" s="18">
        <f t="shared" si="394"/>
        <v>0</v>
      </c>
      <c r="H766" s="18">
        <f t="shared" si="394"/>
        <v>0</v>
      </c>
      <c r="I766" s="18">
        <f t="shared" ref="I766:J766" si="400">I780+I794+I808</f>
        <v>0</v>
      </c>
      <c r="J766" s="18">
        <f t="shared" si="400"/>
        <v>0</v>
      </c>
      <c r="K766" s="18">
        <f t="shared" si="365"/>
        <v>0</v>
      </c>
      <c r="L766" s="18">
        <f t="shared" si="394"/>
        <v>0</v>
      </c>
      <c r="M766" s="18">
        <f t="shared" si="375"/>
        <v>0</v>
      </c>
      <c r="N766" s="18">
        <f t="shared" si="366"/>
        <v>0</v>
      </c>
    </row>
    <row r="767" spans="1:14" s="6" customFormat="1" ht="17.25" hidden="1" x14ac:dyDescent="0.25">
      <c r="B767" s="6" t="str">
        <f t="shared" si="373"/>
        <v>b</v>
      </c>
      <c r="C767" s="11" t="s">
        <v>131</v>
      </c>
      <c r="D767" s="17" t="s">
        <v>198</v>
      </c>
      <c r="E767" s="18">
        <f t="shared" si="394"/>
        <v>0</v>
      </c>
      <c r="F767" s="18">
        <f t="shared" si="394"/>
        <v>0</v>
      </c>
      <c r="G767" s="18">
        <f t="shared" si="394"/>
        <v>0</v>
      </c>
      <c r="H767" s="18">
        <f t="shared" si="394"/>
        <v>0</v>
      </c>
      <c r="I767" s="18">
        <f t="shared" ref="I767:J767" si="401">I781+I795+I809</f>
        <v>0</v>
      </c>
      <c r="J767" s="18">
        <f t="shared" si="401"/>
        <v>0</v>
      </c>
      <c r="K767" s="18">
        <f t="shared" si="365"/>
        <v>0</v>
      </c>
      <c r="L767" s="18">
        <f t="shared" si="394"/>
        <v>0</v>
      </c>
      <c r="M767" s="18">
        <f t="shared" si="375"/>
        <v>0</v>
      </c>
      <c r="N767" s="18">
        <f t="shared" si="366"/>
        <v>0</v>
      </c>
    </row>
    <row r="768" spans="1:14" s="6" customFormat="1" ht="17.25" hidden="1" x14ac:dyDescent="0.25">
      <c r="B768" s="6" t="str">
        <f t="shared" si="373"/>
        <v>b</v>
      </c>
      <c r="C768" s="11" t="s">
        <v>131</v>
      </c>
      <c r="D768" s="17" t="s">
        <v>199</v>
      </c>
      <c r="E768" s="18">
        <f t="shared" si="394"/>
        <v>0</v>
      </c>
      <c r="F768" s="18">
        <f t="shared" si="394"/>
        <v>0</v>
      </c>
      <c r="G768" s="18">
        <f t="shared" si="394"/>
        <v>0</v>
      </c>
      <c r="H768" s="18">
        <f t="shared" si="394"/>
        <v>0</v>
      </c>
      <c r="I768" s="18">
        <f t="shared" ref="I768:J768" si="402">I782+I796+I810</f>
        <v>0</v>
      </c>
      <c r="J768" s="18">
        <f t="shared" si="402"/>
        <v>0</v>
      </c>
      <c r="K768" s="18">
        <f t="shared" si="365"/>
        <v>0</v>
      </c>
      <c r="L768" s="18">
        <f t="shared" si="394"/>
        <v>0</v>
      </c>
      <c r="M768" s="18">
        <f t="shared" si="375"/>
        <v>0</v>
      </c>
      <c r="N768" s="18">
        <f t="shared" si="366"/>
        <v>0</v>
      </c>
    </row>
    <row r="769" spans="2:14" s="6" customFormat="1" ht="20.25" thickBot="1" x14ac:dyDescent="0.3">
      <c r="B769" s="6" t="str">
        <f t="shared" si="373"/>
        <v>a</v>
      </c>
      <c r="C769" s="33" t="s">
        <v>131</v>
      </c>
      <c r="D769" s="39" t="s">
        <v>205</v>
      </c>
      <c r="E769" s="40">
        <f t="shared" si="394"/>
        <v>7585.0067500000005</v>
      </c>
      <c r="F769" s="40">
        <f t="shared" si="394"/>
        <v>10500</v>
      </c>
      <c r="G769" s="40">
        <f t="shared" si="394"/>
        <v>10400.1</v>
      </c>
      <c r="H769" s="40">
        <f t="shared" si="394"/>
        <v>6470.9274299999997</v>
      </c>
      <c r="I769" s="40">
        <f t="shared" ref="I769:J769" si="403">I783+I797+I811</f>
        <v>13170</v>
      </c>
      <c r="J769" s="40">
        <f t="shared" si="403"/>
        <v>13170</v>
      </c>
      <c r="K769" s="40">
        <f t="shared" si="365"/>
        <v>0</v>
      </c>
      <c r="L769" s="40">
        <f t="shared" si="394"/>
        <v>13170</v>
      </c>
      <c r="M769" s="40">
        <f t="shared" si="375"/>
        <v>0</v>
      </c>
      <c r="N769" s="40">
        <f t="shared" si="366"/>
        <v>0</v>
      </c>
    </row>
    <row r="770" spans="2:14" s="6" customFormat="1" ht="18" hidden="1" thickBot="1" x14ac:dyDescent="0.3">
      <c r="B770" s="6" t="str">
        <f t="shared" si="373"/>
        <v>b</v>
      </c>
      <c r="C770" s="11" t="s">
        <v>131</v>
      </c>
      <c r="D770" s="17" t="s">
        <v>201</v>
      </c>
      <c r="E770" s="18">
        <f t="shared" si="394"/>
        <v>0</v>
      </c>
      <c r="F770" s="18">
        <f t="shared" si="394"/>
        <v>0</v>
      </c>
      <c r="G770" s="18">
        <f t="shared" si="394"/>
        <v>0</v>
      </c>
      <c r="H770" s="18">
        <f t="shared" si="394"/>
        <v>0</v>
      </c>
      <c r="I770" s="18">
        <f t="shared" ref="I770:J770" si="404">I784+I798+I812</f>
        <v>0</v>
      </c>
      <c r="J770" s="18">
        <f t="shared" si="404"/>
        <v>0</v>
      </c>
      <c r="K770" s="18">
        <f t="shared" si="365"/>
        <v>0</v>
      </c>
      <c r="L770" s="18">
        <f t="shared" si="394"/>
        <v>0</v>
      </c>
      <c r="M770" s="18">
        <f t="shared" si="375"/>
        <v>0</v>
      </c>
      <c r="N770" s="18">
        <f t="shared" si="366"/>
        <v>0</v>
      </c>
    </row>
    <row r="771" spans="2:14" s="6" customFormat="1" ht="18" hidden="1" thickBot="1" x14ac:dyDescent="0.3">
      <c r="B771" s="6" t="str">
        <f t="shared" si="373"/>
        <v>b</v>
      </c>
      <c r="C771" s="14" t="s">
        <v>131</v>
      </c>
      <c r="D771" s="15" t="s">
        <v>6</v>
      </c>
      <c r="E771" s="16">
        <f t="shared" si="394"/>
        <v>0</v>
      </c>
      <c r="F771" s="16">
        <f t="shared" si="394"/>
        <v>0</v>
      </c>
      <c r="G771" s="16">
        <f t="shared" si="394"/>
        <v>0</v>
      </c>
      <c r="H771" s="16">
        <f t="shared" si="394"/>
        <v>0</v>
      </c>
      <c r="I771" s="16">
        <f t="shared" ref="I771:J771" si="405">I785+I799+I813</f>
        <v>0</v>
      </c>
      <c r="J771" s="16">
        <f t="shared" si="405"/>
        <v>0</v>
      </c>
      <c r="K771" s="16">
        <f t="shared" si="365"/>
        <v>0</v>
      </c>
      <c r="L771" s="16">
        <f t="shared" si="394"/>
        <v>0</v>
      </c>
      <c r="M771" s="16">
        <f t="shared" si="375"/>
        <v>0</v>
      </c>
      <c r="N771" s="16">
        <f t="shared" si="366"/>
        <v>0</v>
      </c>
    </row>
    <row r="772" spans="2:14" s="6" customFormat="1" ht="18" hidden="1" thickBot="1" x14ac:dyDescent="0.3">
      <c r="B772" s="6" t="str">
        <f t="shared" si="373"/>
        <v>b</v>
      </c>
      <c r="C772" s="14" t="s">
        <v>131</v>
      </c>
      <c r="D772" s="15" t="s">
        <v>7</v>
      </c>
      <c r="E772" s="16">
        <f t="shared" si="394"/>
        <v>0</v>
      </c>
      <c r="F772" s="16">
        <f t="shared" si="394"/>
        <v>0</v>
      </c>
      <c r="G772" s="16">
        <f t="shared" si="394"/>
        <v>0</v>
      </c>
      <c r="H772" s="16">
        <f t="shared" si="394"/>
        <v>0</v>
      </c>
      <c r="I772" s="16">
        <f t="shared" ref="I772:J772" si="406">I786+I800+I814</f>
        <v>0</v>
      </c>
      <c r="J772" s="16">
        <f t="shared" si="406"/>
        <v>0</v>
      </c>
      <c r="K772" s="16">
        <f t="shared" si="365"/>
        <v>0</v>
      </c>
      <c r="L772" s="16">
        <f t="shared" si="394"/>
        <v>0</v>
      </c>
      <c r="M772" s="16">
        <f t="shared" si="375"/>
        <v>0</v>
      </c>
      <c r="N772" s="16">
        <f t="shared" si="366"/>
        <v>0</v>
      </c>
    </row>
    <row r="773" spans="2:14" s="6" customFormat="1" ht="18" hidden="1" thickBot="1" x14ac:dyDescent="0.3">
      <c r="B773" s="6" t="str">
        <f t="shared" si="373"/>
        <v>b</v>
      </c>
      <c r="C773" s="19" t="s">
        <v>131</v>
      </c>
      <c r="D773" s="20" t="s">
        <v>8</v>
      </c>
      <c r="E773" s="21">
        <f t="shared" si="394"/>
        <v>0</v>
      </c>
      <c r="F773" s="21">
        <f t="shared" si="394"/>
        <v>0</v>
      </c>
      <c r="G773" s="21">
        <f t="shared" si="394"/>
        <v>0</v>
      </c>
      <c r="H773" s="21">
        <f t="shared" si="394"/>
        <v>0</v>
      </c>
      <c r="I773" s="21">
        <f t="shared" ref="I773:J773" si="407">I787+I801+I815</f>
        <v>0</v>
      </c>
      <c r="J773" s="21">
        <f t="shared" si="407"/>
        <v>0</v>
      </c>
      <c r="K773" s="21">
        <f t="shared" ref="K773:K836" si="408">J773-I773</f>
        <v>0</v>
      </c>
      <c r="L773" s="21">
        <f t="shared" si="394"/>
        <v>0</v>
      </c>
      <c r="M773" s="21">
        <f t="shared" si="375"/>
        <v>0</v>
      </c>
      <c r="N773" s="21">
        <f t="shared" ref="N773:N836" si="409">L773-J773</f>
        <v>0</v>
      </c>
    </row>
    <row r="774" spans="2:14" s="6" customFormat="1" ht="52.5" customHeight="1" thickTop="1" thickBot="1" x14ac:dyDescent="0.3">
      <c r="B774" s="6" t="str">
        <f t="shared" si="373"/>
        <v>a</v>
      </c>
      <c r="C774" s="30" t="s">
        <v>153</v>
      </c>
      <c r="D774" s="31" t="s">
        <v>88</v>
      </c>
      <c r="E774" s="32">
        <f t="shared" ref="E774:L774" si="410">E777+E785+E786+E787</f>
        <v>7517.4666900000002</v>
      </c>
      <c r="F774" s="32">
        <f t="shared" si="410"/>
        <v>10000</v>
      </c>
      <c r="G774" s="32">
        <f t="shared" si="410"/>
        <v>10000.1</v>
      </c>
      <c r="H774" s="32">
        <f t="shared" si="410"/>
        <v>6270.9101000000001</v>
      </c>
      <c r="I774" s="32">
        <f t="shared" ref="I774:J774" si="411">I777+I785+I786+I787</f>
        <v>12474</v>
      </c>
      <c r="J774" s="32">
        <f t="shared" si="411"/>
        <v>12474</v>
      </c>
      <c r="K774" s="32">
        <f t="shared" si="408"/>
        <v>0</v>
      </c>
      <c r="L774" s="32">
        <f t="shared" si="410"/>
        <v>12474</v>
      </c>
      <c r="M774" s="32">
        <f t="shared" si="375"/>
        <v>0</v>
      </c>
      <c r="N774" s="32">
        <f t="shared" si="409"/>
        <v>0</v>
      </c>
    </row>
    <row r="775" spans="2:14" s="6" customFormat="1" ht="35.25" hidden="1" thickTop="1" x14ac:dyDescent="0.25">
      <c r="B775" s="6" t="str">
        <f t="shared" si="373"/>
        <v>b</v>
      </c>
      <c r="C775" s="11"/>
      <c r="D775" s="12" t="s">
        <v>190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13">
        <v>0</v>
      </c>
      <c r="K775" s="13">
        <f t="shared" si="408"/>
        <v>0</v>
      </c>
      <c r="L775" s="13">
        <v>0</v>
      </c>
      <c r="M775" s="13">
        <v>0</v>
      </c>
      <c r="N775" s="13">
        <f t="shared" si="409"/>
        <v>0</v>
      </c>
    </row>
    <row r="776" spans="2:14" s="6" customFormat="1" ht="18" hidden="1" thickTop="1" x14ac:dyDescent="0.25">
      <c r="B776" s="6" t="str">
        <f t="shared" si="373"/>
        <v>b</v>
      </c>
      <c r="C776" s="11"/>
      <c r="D776" s="12" t="s">
        <v>189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f t="shared" si="408"/>
        <v>0</v>
      </c>
      <c r="L776" s="13">
        <v>0</v>
      </c>
      <c r="M776" s="13">
        <v>0</v>
      </c>
      <c r="N776" s="13">
        <f t="shared" si="409"/>
        <v>0</v>
      </c>
    </row>
    <row r="777" spans="2:14" s="6" customFormat="1" ht="20.25" thickTop="1" x14ac:dyDescent="0.25">
      <c r="B777" s="6" t="str">
        <f t="shared" si="373"/>
        <v>a</v>
      </c>
      <c r="C777" s="36" t="s">
        <v>131</v>
      </c>
      <c r="D777" s="37" t="s">
        <v>4</v>
      </c>
      <c r="E777" s="38">
        <f t="shared" ref="E777:L777" si="412">E778+E779+E780+E781+E782+E783+E784</f>
        <v>7517.4666900000002</v>
      </c>
      <c r="F777" s="38">
        <f t="shared" si="412"/>
        <v>10000</v>
      </c>
      <c r="G777" s="38">
        <f t="shared" si="412"/>
        <v>10000.1</v>
      </c>
      <c r="H777" s="38">
        <f t="shared" si="412"/>
        <v>6270.9101000000001</v>
      </c>
      <c r="I777" s="38">
        <f t="shared" ref="I777:J777" si="413">I778+I779+I780+I781+I782+I783+I784</f>
        <v>12474</v>
      </c>
      <c r="J777" s="38">
        <f t="shared" si="413"/>
        <v>12474</v>
      </c>
      <c r="K777" s="38">
        <f t="shared" si="408"/>
        <v>0</v>
      </c>
      <c r="L777" s="38">
        <f t="shared" si="412"/>
        <v>12474</v>
      </c>
      <c r="M777" s="38">
        <f t="shared" si="375"/>
        <v>0</v>
      </c>
      <c r="N777" s="38">
        <f t="shared" si="409"/>
        <v>0</v>
      </c>
    </row>
    <row r="778" spans="2:14" s="6" customFormat="1" ht="17.25" hidden="1" x14ac:dyDescent="0.25">
      <c r="B778" s="6" t="str">
        <f t="shared" si="373"/>
        <v>b</v>
      </c>
      <c r="C778" s="11" t="s">
        <v>131</v>
      </c>
      <c r="D778" s="17" t="s">
        <v>195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f t="shared" si="408"/>
        <v>0</v>
      </c>
      <c r="L778" s="18">
        <v>0</v>
      </c>
      <c r="M778" s="18">
        <f t="shared" si="375"/>
        <v>0</v>
      </c>
      <c r="N778" s="18">
        <f t="shared" si="409"/>
        <v>0</v>
      </c>
    </row>
    <row r="779" spans="2:14" s="6" customFormat="1" ht="17.25" hidden="1" x14ac:dyDescent="0.25">
      <c r="B779" s="6" t="str">
        <f t="shared" si="373"/>
        <v>b</v>
      </c>
      <c r="C779" s="11" t="s">
        <v>131</v>
      </c>
      <c r="D779" s="17" t="s">
        <v>196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f t="shared" si="408"/>
        <v>0</v>
      </c>
      <c r="L779" s="18">
        <v>0</v>
      </c>
      <c r="M779" s="18">
        <f t="shared" si="375"/>
        <v>0</v>
      </c>
      <c r="N779" s="18">
        <f t="shared" si="409"/>
        <v>0</v>
      </c>
    </row>
    <row r="780" spans="2:14" s="6" customFormat="1" ht="17.25" hidden="1" x14ac:dyDescent="0.25">
      <c r="B780" s="6" t="str">
        <f t="shared" si="373"/>
        <v>b</v>
      </c>
      <c r="C780" s="11" t="s">
        <v>131</v>
      </c>
      <c r="D780" s="17" t="s">
        <v>197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f t="shared" si="408"/>
        <v>0</v>
      </c>
      <c r="L780" s="18">
        <v>0</v>
      </c>
      <c r="M780" s="18">
        <f t="shared" si="375"/>
        <v>0</v>
      </c>
      <c r="N780" s="18">
        <f t="shared" si="409"/>
        <v>0</v>
      </c>
    </row>
    <row r="781" spans="2:14" s="6" customFormat="1" ht="17.25" hidden="1" x14ac:dyDescent="0.25">
      <c r="B781" s="6" t="str">
        <f t="shared" si="373"/>
        <v>b</v>
      </c>
      <c r="C781" s="11" t="s">
        <v>131</v>
      </c>
      <c r="D781" s="17" t="s">
        <v>198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f t="shared" si="408"/>
        <v>0</v>
      </c>
      <c r="L781" s="18">
        <v>0</v>
      </c>
      <c r="M781" s="18">
        <f t="shared" si="375"/>
        <v>0</v>
      </c>
      <c r="N781" s="18">
        <f t="shared" si="409"/>
        <v>0</v>
      </c>
    </row>
    <row r="782" spans="2:14" s="6" customFormat="1" ht="17.25" hidden="1" x14ac:dyDescent="0.25">
      <c r="B782" s="6" t="str">
        <f t="shared" si="373"/>
        <v>b</v>
      </c>
      <c r="C782" s="11" t="s">
        <v>131</v>
      </c>
      <c r="D782" s="17" t="s">
        <v>199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f t="shared" si="408"/>
        <v>0</v>
      </c>
      <c r="L782" s="18">
        <v>0</v>
      </c>
      <c r="M782" s="18">
        <f t="shared" si="375"/>
        <v>0</v>
      </c>
      <c r="N782" s="18">
        <f t="shared" si="409"/>
        <v>0</v>
      </c>
    </row>
    <row r="783" spans="2:14" s="6" customFormat="1" ht="20.25" thickBot="1" x14ac:dyDescent="0.3">
      <c r="B783" s="6" t="str">
        <f t="shared" si="373"/>
        <v>a</v>
      </c>
      <c r="C783" s="33" t="s">
        <v>131</v>
      </c>
      <c r="D783" s="39" t="s">
        <v>205</v>
      </c>
      <c r="E783" s="40">
        <v>7517.4666900000002</v>
      </c>
      <c r="F783" s="40">
        <v>10000</v>
      </c>
      <c r="G783" s="40">
        <v>10000.1</v>
      </c>
      <c r="H783" s="40">
        <v>6270.9101000000001</v>
      </c>
      <c r="I783" s="40">
        <v>12474</v>
      </c>
      <c r="J783" s="40">
        <v>12474</v>
      </c>
      <c r="K783" s="40">
        <f t="shared" si="408"/>
        <v>0</v>
      </c>
      <c r="L783" s="40">
        <v>12474</v>
      </c>
      <c r="M783" s="40">
        <f t="shared" si="375"/>
        <v>0</v>
      </c>
      <c r="N783" s="40">
        <f t="shared" si="409"/>
        <v>0</v>
      </c>
    </row>
    <row r="784" spans="2:14" s="6" customFormat="1" ht="18" hidden="1" thickBot="1" x14ac:dyDescent="0.3">
      <c r="B784" s="6" t="str">
        <f t="shared" si="373"/>
        <v>b</v>
      </c>
      <c r="C784" s="11" t="s">
        <v>131</v>
      </c>
      <c r="D784" s="17" t="s">
        <v>201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f t="shared" si="408"/>
        <v>0</v>
      </c>
      <c r="L784" s="18">
        <v>0</v>
      </c>
      <c r="M784" s="18">
        <f t="shared" si="375"/>
        <v>0</v>
      </c>
      <c r="N784" s="18">
        <f t="shared" si="409"/>
        <v>0</v>
      </c>
    </row>
    <row r="785" spans="2:14" s="6" customFormat="1" ht="18" hidden="1" thickBot="1" x14ac:dyDescent="0.3">
      <c r="B785" s="6" t="str">
        <f t="shared" si="373"/>
        <v>b</v>
      </c>
      <c r="C785" s="14" t="s">
        <v>131</v>
      </c>
      <c r="D785" s="15" t="s">
        <v>6</v>
      </c>
      <c r="E785" s="16">
        <v>0</v>
      </c>
      <c r="F785" s="16">
        <v>0</v>
      </c>
      <c r="G785" s="16">
        <v>0</v>
      </c>
      <c r="H785" s="16">
        <v>0</v>
      </c>
      <c r="I785" s="16">
        <v>0</v>
      </c>
      <c r="J785" s="16">
        <v>0</v>
      </c>
      <c r="K785" s="16">
        <f t="shared" si="408"/>
        <v>0</v>
      </c>
      <c r="L785" s="16">
        <v>0</v>
      </c>
      <c r="M785" s="16">
        <f t="shared" si="375"/>
        <v>0</v>
      </c>
      <c r="N785" s="16">
        <f t="shared" si="409"/>
        <v>0</v>
      </c>
    </row>
    <row r="786" spans="2:14" s="6" customFormat="1" ht="18" hidden="1" thickBot="1" x14ac:dyDescent="0.3">
      <c r="B786" s="6" t="str">
        <f t="shared" si="373"/>
        <v>b</v>
      </c>
      <c r="C786" s="14" t="s">
        <v>131</v>
      </c>
      <c r="D786" s="15" t="s">
        <v>7</v>
      </c>
      <c r="E786" s="16">
        <v>0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f t="shared" si="408"/>
        <v>0</v>
      </c>
      <c r="L786" s="16">
        <v>0</v>
      </c>
      <c r="M786" s="16">
        <f t="shared" si="375"/>
        <v>0</v>
      </c>
      <c r="N786" s="16">
        <f t="shared" si="409"/>
        <v>0</v>
      </c>
    </row>
    <row r="787" spans="2:14" s="6" customFormat="1" ht="18" hidden="1" thickBot="1" x14ac:dyDescent="0.3">
      <c r="B787" s="6" t="str">
        <f t="shared" ref="B787:B850" si="414">IF(OR(E787&lt;&gt;0,F787&lt;&gt;0,G787&lt;&gt;0,H787&lt;&gt;0,I787&lt;&gt;0,L787&lt;&gt;0,M787&lt;&gt;0),"a","b")</f>
        <v>b</v>
      </c>
      <c r="C787" s="19" t="s">
        <v>131</v>
      </c>
      <c r="D787" s="20" t="s">
        <v>8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21">
        <f t="shared" si="408"/>
        <v>0</v>
      </c>
      <c r="L787" s="21">
        <v>0</v>
      </c>
      <c r="M787" s="21">
        <f t="shared" ref="M787:M850" si="415">L787-I787</f>
        <v>0</v>
      </c>
      <c r="N787" s="21">
        <f t="shared" si="409"/>
        <v>0</v>
      </c>
    </row>
    <row r="788" spans="2:14" s="6" customFormat="1" ht="99" thickTop="1" thickBot="1" x14ac:dyDescent="0.3">
      <c r="B788" s="6" t="str">
        <f t="shared" si="414"/>
        <v>a</v>
      </c>
      <c r="C788" s="30" t="s">
        <v>154</v>
      </c>
      <c r="D788" s="31" t="s">
        <v>91</v>
      </c>
      <c r="E788" s="32">
        <f t="shared" ref="E788:L788" si="416">E791+E799+E800+E801</f>
        <v>849.02754000000004</v>
      </c>
      <c r="F788" s="32">
        <f t="shared" si="416"/>
        <v>1000</v>
      </c>
      <c r="G788" s="32">
        <f t="shared" si="416"/>
        <v>879</v>
      </c>
      <c r="H788" s="32">
        <f t="shared" si="416"/>
        <v>605.74982</v>
      </c>
      <c r="I788" s="32">
        <f t="shared" ref="I788:J788" si="417">I791+I799+I800+I801</f>
        <v>1240</v>
      </c>
      <c r="J788" s="32">
        <f t="shared" si="417"/>
        <v>1240</v>
      </c>
      <c r="K788" s="32">
        <f t="shared" si="408"/>
        <v>0</v>
      </c>
      <c r="L788" s="32">
        <f t="shared" si="416"/>
        <v>1240</v>
      </c>
      <c r="M788" s="32">
        <f t="shared" si="415"/>
        <v>0</v>
      </c>
      <c r="N788" s="32">
        <f t="shared" si="409"/>
        <v>0</v>
      </c>
    </row>
    <row r="789" spans="2:14" s="6" customFormat="1" ht="35.25" hidden="1" thickTop="1" x14ac:dyDescent="0.25">
      <c r="B789" s="6" t="str">
        <f t="shared" si="414"/>
        <v>b</v>
      </c>
      <c r="C789" s="11"/>
      <c r="D789" s="12" t="s">
        <v>190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f t="shared" si="408"/>
        <v>0</v>
      </c>
      <c r="L789" s="13">
        <v>0</v>
      </c>
      <c r="M789" s="13">
        <v>0</v>
      </c>
      <c r="N789" s="13">
        <f t="shared" si="409"/>
        <v>0</v>
      </c>
    </row>
    <row r="790" spans="2:14" s="6" customFormat="1" ht="18" hidden="1" thickTop="1" x14ac:dyDescent="0.25">
      <c r="B790" s="6" t="str">
        <f t="shared" si="414"/>
        <v>b</v>
      </c>
      <c r="C790" s="11"/>
      <c r="D790" s="12" t="s">
        <v>189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f t="shared" si="408"/>
        <v>0</v>
      </c>
      <c r="L790" s="13">
        <v>0</v>
      </c>
      <c r="M790" s="13">
        <v>0</v>
      </c>
      <c r="N790" s="13">
        <f t="shared" si="409"/>
        <v>0</v>
      </c>
    </row>
    <row r="791" spans="2:14" s="6" customFormat="1" ht="20.25" thickTop="1" x14ac:dyDescent="0.25">
      <c r="B791" s="6" t="str">
        <f t="shared" si="414"/>
        <v>a</v>
      </c>
      <c r="C791" s="36" t="s">
        <v>131</v>
      </c>
      <c r="D791" s="37" t="s">
        <v>4</v>
      </c>
      <c r="E791" s="38">
        <f t="shared" ref="E791:L791" si="418">E792+E793+E794+E795+E796+E797+E798</f>
        <v>849.02754000000004</v>
      </c>
      <c r="F791" s="38">
        <f t="shared" si="418"/>
        <v>1000</v>
      </c>
      <c r="G791" s="38">
        <f t="shared" si="418"/>
        <v>879</v>
      </c>
      <c r="H791" s="38">
        <f t="shared" si="418"/>
        <v>605.74982</v>
      </c>
      <c r="I791" s="38">
        <f t="shared" ref="I791:J791" si="419">I792+I793+I794+I795+I796+I797+I798</f>
        <v>1240</v>
      </c>
      <c r="J791" s="38">
        <f t="shared" si="419"/>
        <v>1240</v>
      </c>
      <c r="K791" s="38">
        <f t="shared" si="408"/>
        <v>0</v>
      </c>
      <c r="L791" s="38">
        <f t="shared" si="418"/>
        <v>1240</v>
      </c>
      <c r="M791" s="38">
        <f t="shared" si="415"/>
        <v>0</v>
      </c>
      <c r="N791" s="38">
        <f t="shared" si="409"/>
        <v>0</v>
      </c>
    </row>
    <row r="792" spans="2:14" s="6" customFormat="1" ht="17.25" hidden="1" x14ac:dyDescent="0.25">
      <c r="B792" s="6" t="str">
        <f t="shared" si="414"/>
        <v>b</v>
      </c>
      <c r="C792" s="11" t="s">
        <v>131</v>
      </c>
      <c r="D792" s="17" t="s">
        <v>195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f t="shared" si="408"/>
        <v>0</v>
      </c>
      <c r="L792" s="18">
        <v>0</v>
      </c>
      <c r="M792" s="18">
        <f t="shared" si="415"/>
        <v>0</v>
      </c>
      <c r="N792" s="18">
        <f t="shared" si="409"/>
        <v>0</v>
      </c>
    </row>
    <row r="793" spans="2:14" s="6" customFormat="1" ht="20.25" thickBot="1" x14ac:dyDescent="0.3">
      <c r="B793" s="6" t="str">
        <f t="shared" si="414"/>
        <v>a</v>
      </c>
      <c r="C793" s="33" t="s">
        <v>131</v>
      </c>
      <c r="D793" s="47" t="s">
        <v>5</v>
      </c>
      <c r="E793" s="40">
        <v>849.02754000000004</v>
      </c>
      <c r="F793" s="40">
        <v>1000</v>
      </c>
      <c r="G793" s="40">
        <v>879</v>
      </c>
      <c r="H793" s="40">
        <v>605.74982</v>
      </c>
      <c r="I793" s="40">
        <v>1240</v>
      </c>
      <c r="J793" s="40">
        <v>1240</v>
      </c>
      <c r="K793" s="40">
        <f t="shared" si="408"/>
        <v>0</v>
      </c>
      <c r="L793" s="40">
        <v>1240</v>
      </c>
      <c r="M793" s="40">
        <f t="shared" si="415"/>
        <v>0</v>
      </c>
      <c r="N793" s="40">
        <f t="shared" si="409"/>
        <v>0</v>
      </c>
    </row>
    <row r="794" spans="2:14" s="6" customFormat="1" ht="18" hidden="1" thickBot="1" x14ac:dyDescent="0.3">
      <c r="B794" s="6" t="str">
        <f t="shared" si="414"/>
        <v>b</v>
      </c>
      <c r="C794" s="11" t="s">
        <v>131</v>
      </c>
      <c r="D794" s="17" t="s">
        <v>197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f t="shared" si="408"/>
        <v>0</v>
      </c>
      <c r="L794" s="18">
        <v>0</v>
      </c>
      <c r="M794" s="18">
        <f t="shared" si="415"/>
        <v>0</v>
      </c>
      <c r="N794" s="18">
        <f t="shared" si="409"/>
        <v>0</v>
      </c>
    </row>
    <row r="795" spans="2:14" s="6" customFormat="1" ht="18" hidden="1" thickBot="1" x14ac:dyDescent="0.3">
      <c r="B795" s="6" t="str">
        <f t="shared" si="414"/>
        <v>b</v>
      </c>
      <c r="C795" s="11" t="s">
        <v>131</v>
      </c>
      <c r="D795" s="17" t="s">
        <v>198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f t="shared" si="408"/>
        <v>0</v>
      </c>
      <c r="L795" s="18">
        <v>0</v>
      </c>
      <c r="M795" s="18">
        <f t="shared" si="415"/>
        <v>0</v>
      </c>
      <c r="N795" s="18">
        <f t="shared" si="409"/>
        <v>0</v>
      </c>
    </row>
    <row r="796" spans="2:14" s="6" customFormat="1" ht="18" hidden="1" thickBot="1" x14ac:dyDescent="0.3">
      <c r="B796" s="6" t="str">
        <f t="shared" si="414"/>
        <v>b</v>
      </c>
      <c r="C796" s="11" t="s">
        <v>131</v>
      </c>
      <c r="D796" s="17" t="s">
        <v>199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f t="shared" si="408"/>
        <v>0</v>
      </c>
      <c r="L796" s="18">
        <v>0</v>
      </c>
      <c r="M796" s="18">
        <f t="shared" si="415"/>
        <v>0</v>
      </c>
      <c r="N796" s="18">
        <f t="shared" si="409"/>
        <v>0</v>
      </c>
    </row>
    <row r="797" spans="2:14" s="6" customFormat="1" ht="18" hidden="1" thickBot="1" x14ac:dyDescent="0.3">
      <c r="B797" s="6" t="str">
        <f t="shared" si="414"/>
        <v>b</v>
      </c>
      <c r="C797" s="11" t="s">
        <v>131</v>
      </c>
      <c r="D797" s="17" t="s">
        <v>200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f t="shared" si="408"/>
        <v>0</v>
      </c>
      <c r="L797" s="18">
        <v>0</v>
      </c>
      <c r="M797" s="18">
        <f t="shared" si="415"/>
        <v>0</v>
      </c>
      <c r="N797" s="18">
        <f t="shared" si="409"/>
        <v>0</v>
      </c>
    </row>
    <row r="798" spans="2:14" s="6" customFormat="1" ht="18" hidden="1" thickBot="1" x14ac:dyDescent="0.3">
      <c r="B798" s="6" t="str">
        <f t="shared" si="414"/>
        <v>b</v>
      </c>
      <c r="C798" s="11" t="s">
        <v>131</v>
      </c>
      <c r="D798" s="17" t="s">
        <v>201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f t="shared" si="408"/>
        <v>0</v>
      </c>
      <c r="L798" s="18">
        <v>0</v>
      </c>
      <c r="M798" s="18">
        <f t="shared" si="415"/>
        <v>0</v>
      </c>
      <c r="N798" s="18">
        <f t="shared" si="409"/>
        <v>0</v>
      </c>
    </row>
    <row r="799" spans="2:14" s="6" customFormat="1" ht="18" hidden="1" thickBot="1" x14ac:dyDescent="0.3">
      <c r="B799" s="6" t="str">
        <f t="shared" si="414"/>
        <v>b</v>
      </c>
      <c r="C799" s="14" t="s">
        <v>131</v>
      </c>
      <c r="D799" s="15" t="s">
        <v>6</v>
      </c>
      <c r="E799" s="16">
        <v>0</v>
      </c>
      <c r="F799" s="16">
        <v>0</v>
      </c>
      <c r="G799" s="16">
        <v>0</v>
      </c>
      <c r="H799" s="16">
        <v>0</v>
      </c>
      <c r="I799" s="16">
        <v>0</v>
      </c>
      <c r="J799" s="16">
        <v>0</v>
      </c>
      <c r="K799" s="16">
        <f t="shared" si="408"/>
        <v>0</v>
      </c>
      <c r="L799" s="16">
        <v>0</v>
      </c>
      <c r="M799" s="16">
        <f t="shared" si="415"/>
        <v>0</v>
      </c>
      <c r="N799" s="16">
        <f t="shared" si="409"/>
        <v>0</v>
      </c>
    </row>
    <row r="800" spans="2:14" s="6" customFormat="1" ht="18" hidden="1" thickBot="1" x14ac:dyDescent="0.3">
      <c r="B800" s="6" t="str">
        <f t="shared" si="414"/>
        <v>b</v>
      </c>
      <c r="C800" s="14" t="s">
        <v>131</v>
      </c>
      <c r="D800" s="15" t="s">
        <v>7</v>
      </c>
      <c r="E800" s="16">
        <v>0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f t="shared" si="408"/>
        <v>0</v>
      </c>
      <c r="L800" s="16">
        <v>0</v>
      </c>
      <c r="M800" s="16">
        <f t="shared" si="415"/>
        <v>0</v>
      </c>
      <c r="N800" s="16">
        <f t="shared" si="409"/>
        <v>0</v>
      </c>
    </row>
    <row r="801" spans="1:14" s="6" customFormat="1" ht="18" hidden="1" thickBot="1" x14ac:dyDescent="0.3">
      <c r="B801" s="6" t="str">
        <f t="shared" si="414"/>
        <v>b</v>
      </c>
      <c r="C801" s="19" t="s">
        <v>131</v>
      </c>
      <c r="D801" s="20" t="s">
        <v>8</v>
      </c>
      <c r="E801" s="21">
        <v>0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f t="shared" si="408"/>
        <v>0</v>
      </c>
      <c r="L801" s="21">
        <v>0</v>
      </c>
      <c r="M801" s="21">
        <f t="shared" si="415"/>
        <v>0</v>
      </c>
      <c r="N801" s="21">
        <f t="shared" si="409"/>
        <v>0</v>
      </c>
    </row>
    <row r="802" spans="1:14" s="6" customFormat="1" ht="79.5" thickTop="1" thickBot="1" x14ac:dyDescent="0.3">
      <c r="B802" s="6" t="str">
        <f t="shared" si="414"/>
        <v>a</v>
      </c>
      <c r="C802" s="30" t="s">
        <v>155</v>
      </c>
      <c r="D802" s="46" t="s">
        <v>128</v>
      </c>
      <c r="E802" s="32">
        <f t="shared" ref="E802:L802" si="420">E805+E813+E814+E815</f>
        <v>67.540059999999997</v>
      </c>
      <c r="F802" s="32">
        <f t="shared" si="420"/>
        <v>850</v>
      </c>
      <c r="G802" s="32">
        <f t="shared" si="420"/>
        <v>750</v>
      </c>
      <c r="H802" s="32">
        <f t="shared" si="420"/>
        <v>310.79158999999999</v>
      </c>
      <c r="I802" s="32">
        <f t="shared" ref="I802:J802" si="421">I805+I813+I814+I815</f>
        <v>996</v>
      </c>
      <c r="J802" s="32">
        <f t="shared" si="421"/>
        <v>996</v>
      </c>
      <c r="K802" s="32">
        <f t="shared" si="408"/>
        <v>0</v>
      </c>
      <c r="L802" s="32">
        <f t="shared" si="420"/>
        <v>996</v>
      </c>
      <c r="M802" s="32">
        <f t="shared" si="415"/>
        <v>0</v>
      </c>
      <c r="N802" s="32">
        <f t="shared" si="409"/>
        <v>0</v>
      </c>
    </row>
    <row r="803" spans="1:14" s="6" customFormat="1" ht="35.25" hidden="1" thickTop="1" x14ac:dyDescent="0.25">
      <c r="B803" s="6" t="str">
        <f t="shared" si="414"/>
        <v>b</v>
      </c>
      <c r="C803" s="11"/>
      <c r="D803" s="12" t="s">
        <v>190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0</v>
      </c>
      <c r="K803" s="13">
        <f t="shared" si="408"/>
        <v>0</v>
      </c>
      <c r="L803" s="13">
        <v>0</v>
      </c>
      <c r="M803" s="13">
        <v>0</v>
      </c>
      <c r="N803" s="13">
        <f t="shared" si="409"/>
        <v>0</v>
      </c>
    </row>
    <row r="804" spans="1:14" s="6" customFormat="1" ht="18" hidden="1" thickTop="1" x14ac:dyDescent="0.25">
      <c r="B804" s="6" t="str">
        <f t="shared" si="414"/>
        <v>b</v>
      </c>
      <c r="C804" s="11"/>
      <c r="D804" s="12" t="s">
        <v>189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13">
        <v>0</v>
      </c>
      <c r="K804" s="13">
        <f t="shared" si="408"/>
        <v>0</v>
      </c>
      <c r="L804" s="13">
        <v>0</v>
      </c>
      <c r="M804" s="13">
        <v>0</v>
      </c>
      <c r="N804" s="13">
        <f t="shared" si="409"/>
        <v>0</v>
      </c>
    </row>
    <row r="805" spans="1:14" s="6" customFormat="1" ht="20.25" thickTop="1" x14ac:dyDescent="0.25">
      <c r="B805" s="6" t="str">
        <f t="shared" si="414"/>
        <v>a</v>
      </c>
      <c r="C805" s="36" t="s">
        <v>131</v>
      </c>
      <c r="D805" s="37" t="s">
        <v>4</v>
      </c>
      <c r="E805" s="38">
        <f t="shared" ref="E805:L805" si="422">E806+E807+E808+E809+E810+E811+E812</f>
        <v>67.540059999999997</v>
      </c>
      <c r="F805" s="38">
        <f t="shared" si="422"/>
        <v>850</v>
      </c>
      <c r="G805" s="38">
        <f t="shared" si="422"/>
        <v>750</v>
      </c>
      <c r="H805" s="38">
        <f t="shared" si="422"/>
        <v>310.79158999999999</v>
      </c>
      <c r="I805" s="38">
        <f t="shared" ref="I805:J805" si="423">I806+I807+I808+I809+I810+I811+I812</f>
        <v>996</v>
      </c>
      <c r="J805" s="38">
        <f t="shared" si="423"/>
        <v>996</v>
      </c>
      <c r="K805" s="38">
        <f t="shared" si="408"/>
        <v>0</v>
      </c>
      <c r="L805" s="38">
        <f t="shared" si="422"/>
        <v>996</v>
      </c>
      <c r="M805" s="38">
        <f t="shared" si="415"/>
        <v>0</v>
      </c>
      <c r="N805" s="38">
        <f t="shared" si="409"/>
        <v>0</v>
      </c>
    </row>
    <row r="806" spans="1:14" s="6" customFormat="1" ht="17.25" hidden="1" x14ac:dyDescent="0.25">
      <c r="B806" s="6" t="str">
        <f t="shared" si="414"/>
        <v>b</v>
      </c>
      <c r="C806" s="11" t="s">
        <v>131</v>
      </c>
      <c r="D806" s="17" t="s">
        <v>195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f t="shared" si="408"/>
        <v>0</v>
      </c>
      <c r="L806" s="18">
        <v>0</v>
      </c>
      <c r="M806" s="18">
        <f t="shared" si="415"/>
        <v>0</v>
      </c>
      <c r="N806" s="18">
        <f t="shared" si="409"/>
        <v>0</v>
      </c>
    </row>
    <row r="807" spans="1:14" s="6" customFormat="1" ht="19.5" x14ac:dyDescent="0.25">
      <c r="B807" s="6" t="str">
        <f t="shared" si="414"/>
        <v>a</v>
      </c>
      <c r="C807" s="33" t="s">
        <v>131</v>
      </c>
      <c r="D807" s="39" t="s">
        <v>203</v>
      </c>
      <c r="E807" s="40">
        <v>0</v>
      </c>
      <c r="F807" s="40">
        <v>350</v>
      </c>
      <c r="G807" s="40">
        <v>350</v>
      </c>
      <c r="H807" s="40">
        <v>110.77426</v>
      </c>
      <c r="I807" s="40">
        <v>300</v>
      </c>
      <c r="J807" s="40">
        <v>300</v>
      </c>
      <c r="K807" s="40">
        <f t="shared" si="408"/>
        <v>0</v>
      </c>
      <c r="L807" s="40">
        <v>300</v>
      </c>
      <c r="M807" s="40">
        <f t="shared" si="415"/>
        <v>0</v>
      </c>
      <c r="N807" s="40">
        <f t="shared" si="409"/>
        <v>0</v>
      </c>
    </row>
    <row r="808" spans="1:14" s="6" customFormat="1" ht="17.25" hidden="1" x14ac:dyDescent="0.25">
      <c r="B808" s="6" t="str">
        <f t="shared" si="414"/>
        <v>b</v>
      </c>
      <c r="C808" s="11" t="s">
        <v>131</v>
      </c>
      <c r="D808" s="17" t="s">
        <v>197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f t="shared" si="408"/>
        <v>0</v>
      </c>
      <c r="L808" s="18">
        <v>0</v>
      </c>
      <c r="M808" s="18">
        <f t="shared" si="415"/>
        <v>0</v>
      </c>
      <c r="N808" s="18">
        <f t="shared" si="409"/>
        <v>0</v>
      </c>
    </row>
    <row r="809" spans="1:14" s="6" customFormat="1" ht="17.25" hidden="1" x14ac:dyDescent="0.25">
      <c r="B809" s="6" t="str">
        <f t="shared" si="414"/>
        <v>b</v>
      </c>
      <c r="C809" s="11" t="s">
        <v>131</v>
      </c>
      <c r="D809" s="17" t="s">
        <v>198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f t="shared" si="408"/>
        <v>0</v>
      </c>
      <c r="L809" s="18">
        <v>0</v>
      </c>
      <c r="M809" s="18">
        <f t="shared" si="415"/>
        <v>0</v>
      </c>
      <c r="N809" s="18">
        <f t="shared" si="409"/>
        <v>0</v>
      </c>
    </row>
    <row r="810" spans="1:14" s="6" customFormat="1" ht="17.25" hidden="1" x14ac:dyDescent="0.25">
      <c r="B810" s="6" t="str">
        <f t="shared" si="414"/>
        <v>b</v>
      </c>
      <c r="C810" s="11" t="s">
        <v>131</v>
      </c>
      <c r="D810" s="17" t="s">
        <v>199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f t="shared" si="408"/>
        <v>0</v>
      </c>
      <c r="L810" s="18">
        <v>0</v>
      </c>
      <c r="M810" s="18">
        <f t="shared" si="415"/>
        <v>0</v>
      </c>
      <c r="N810" s="18">
        <f t="shared" si="409"/>
        <v>0</v>
      </c>
    </row>
    <row r="811" spans="1:14" s="6" customFormat="1" ht="20.25" thickBot="1" x14ac:dyDescent="0.3">
      <c r="B811" s="6" t="str">
        <f t="shared" si="414"/>
        <v>a</v>
      </c>
      <c r="C811" s="33" t="s">
        <v>131</v>
      </c>
      <c r="D811" s="39" t="s">
        <v>205</v>
      </c>
      <c r="E811" s="40">
        <v>67.540059999999997</v>
      </c>
      <c r="F811" s="40">
        <v>500</v>
      </c>
      <c r="G811" s="40">
        <v>400</v>
      </c>
      <c r="H811" s="40">
        <v>200.01732999999999</v>
      </c>
      <c r="I811" s="40">
        <v>696</v>
      </c>
      <c r="J811" s="40">
        <v>696</v>
      </c>
      <c r="K811" s="40">
        <f t="shared" si="408"/>
        <v>0</v>
      </c>
      <c r="L811" s="40">
        <v>696</v>
      </c>
      <c r="M811" s="40">
        <f t="shared" si="415"/>
        <v>0</v>
      </c>
      <c r="N811" s="40">
        <f t="shared" si="409"/>
        <v>0</v>
      </c>
    </row>
    <row r="812" spans="1:14" s="6" customFormat="1" ht="18" hidden="1" thickBot="1" x14ac:dyDescent="0.3">
      <c r="B812" s="6" t="str">
        <f t="shared" si="414"/>
        <v>b</v>
      </c>
      <c r="C812" s="11" t="s">
        <v>131</v>
      </c>
      <c r="D812" s="17" t="s">
        <v>201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f t="shared" si="408"/>
        <v>0</v>
      </c>
      <c r="L812" s="18">
        <v>0</v>
      </c>
      <c r="M812" s="18">
        <f t="shared" si="415"/>
        <v>0</v>
      </c>
      <c r="N812" s="18">
        <f t="shared" si="409"/>
        <v>0</v>
      </c>
    </row>
    <row r="813" spans="1:14" s="6" customFormat="1" ht="18" hidden="1" thickBot="1" x14ac:dyDescent="0.3">
      <c r="B813" s="6" t="str">
        <f t="shared" si="414"/>
        <v>b</v>
      </c>
      <c r="C813" s="14" t="s">
        <v>131</v>
      </c>
      <c r="D813" s="15" t="s">
        <v>6</v>
      </c>
      <c r="E813" s="16">
        <v>0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f t="shared" si="408"/>
        <v>0</v>
      </c>
      <c r="L813" s="16">
        <v>0</v>
      </c>
      <c r="M813" s="16">
        <f t="shared" si="415"/>
        <v>0</v>
      </c>
      <c r="N813" s="16">
        <f t="shared" si="409"/>
        <v>0</v>
      </c>
    </row>
    <row r="814" spans="1:14" s="6" customFormat="1" ht="18" hidden="1" thickBot="1" x14ac:dyDescent="0.3">
      <c r="B814" s="6" t="str">
        <f t="shared" si="414"/>
        <v>b</v>
      </c>
      <c r="C814" s="14" t="s">
        <v>131</v>
      </c>
      <c r="D814" s="15" t="s">
        <v>7</v>
      </c>
      <c r="E814" s="16">
        <v>0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f t="shared" si="408"/>
        <v>0</v>
      </c>
      <c r="L814" s="16">
        <v>0</v>
      </c>
      <c r="M814" s="16">
        <f t="shared" si="415"/>
        <v>0</v>
      </c>
      <c r="N814" s="16">
        <f t="shared" si="409"/>
        <v>0</v>
      </c>
    </row>
    <row r="815" spans="1:14" s="6" customFormat="1" ht="18" hidden="1" thickBot="1" x14ac:dyDescent="0.3">
      <c r="B815" s="6" t="str">
        <f t="shared" si="414"/>
        <v>b</v>
      </c>
      <c r="C815" s="19" t="s">
        <v>131</v>
      </c>
      <c r="D815" s="20" t="s">
        <v>8</v>
      </c>
      <c r="E815" s="21">
        <v>0</v>
      </c>
      <c r="F815" s="21">
        <v>0</v>
      </c>
      <c r="G815" s="21">
        <v>0</v>
      </c>
      <c r="H815" s="21">
        <v>0</v>
      </c>
      <c r="I815" s="21">
        <v>0</v>
      </c>
      <c r="J815" s="21">
        <v>0</v>
      </c>
      <c r="K815" s="21">
        <f t="shared" si="408"/>
        <v>0</v>
      </c>
      <c r="L815" s="21">
        <v>0</v>
      </c>
      <c r="M815" s="21">
        <f t="shared" si="415"/>
        <v>0</v>
      </c>
      <c r="N815" s="21">
        <f t="shared" si="409"/>
        <v>0</v>
      </c>
    </row>
    <row r="816" spans="1:14" s="6" customFormat="1" ht="40.5" thickTop="1" thickBot="1" x14ac:dyDescent="0.3">
      <c r="A816" s="6" t="s">
        <v>213</v>
      </c>
      <c r="B816" s="6" t="str">
        <f t="shared" si="414"/>
        <v>a</v>
      </c>
      <c r="C816" s="54" t="s">
        <v>156</v>
      </c>
      <c r="D816" s="55" t="s">
        <v>93</v>
      </c>
      <c r="E816" s="56">
        <f>E830+E844+E858</f>
        <v>4103.7108500000004</v>
      </c>
      <c r="F816" s="56">
        <f t="shared" ref="F816:L816" si="424">F830+F844+F858</f>
        <v>6400</v>
      </c>
      <c r="G816" s="56">
        <f t="shared" si="424"/>
        <v>6330.1</v>
      </c>
      <c r="H816" s="56">
        <f t="shared" si="424"/>
        <v>2945.1039999999998</v>
      </c>
      <c r="I816" s="56">
        <f t="shared" ref="I816:J816" si="425">I830+I844+I858</f>
        <v>8424</v>
      </c>
      <c r="J816" s="56">
        <f t="shared" si="425"/>
        <v>8424</v>
      </c>
      <c r="K816" s="56">
        <f t="shared" si="408"/>
        <v>0</v>
      </c>
      <c r="L816" s="56">
        <f t="shared" si="424"/>
        <v>8424</v>
      </c>
      <c r="M816" s="56">
        <f t="shared" si="415"/>
        <v>0</v>
      </c>
      <c r="N816" s="56">
        <f t="shared" si="409"/>
        <v>0</v>
      </c>
    </row>
    <row r="817" spans="2:14" s="6" customFormat="1" ht="35.25" hidden="1" thickTop="1" x14ac:dyDescent="0.25">
      <c r="B817" s="6" t="str">
        <f t="shared" si="414"/>
        <v>b</v>
      </c>
      <c r="C817" s="11"/>
      <c r="D817" s="12" t="s">
        <v>190</v>
      </c>
      <c r="E817" s="13">
        <f t="shared" ref="E817:L829" si="426">E831+E845+E859</f>
        <v>0</v>
      </c>
      <c r="F817" s="13">
        <f t="shared" si="426"/>
        <v>0</v>
      </c>
      <c r="G817" s="13">
        <f t="shared" si="426"/>
        <v>0</v>
      </c>
      <c r="H817" s="13">
        <f t="shared" si="426"/>
        <v>0</v>
      </c>
      <c r="I817" s="13">
        <f t="shared" ref="I817:J817" si="427">I831+I845+I859</f>
        <v>0</v>
      </c>
      <c r="J817" s="13">
        <f t="shared" si="427"/>
        <v>0</v>
      </c>
      <c r="K817" s="13">
        <f t="shared" si="408"/>
        <v>0</v>
      </c>
      <c r="L817" s="13">
        <f t="shared" si="426"/>
        <v>0</v>
      </c>
      <c r="M817" s="13">
        <f t="shared" si="415"/>
        <v>0</v>
      </c>
      <c r="N817" s="13">
        <f t="shared" si="409"/>
        <v>0</v>
      </c>
    </row>
    <row r="818" spans="2:14" s="6" customFormat="1" ht="18" hidden="1" thickTop="1" x14ac:dyDescent="0.25">
      <c r="B818" s="6" t="str">
        <f t="shared" si="414"/>
        <v>b</v>
      </c>
      <c r="C818" s="11"/>
      <c r="D818" s="12" t="s">
        <v>189</v>
      </c>
      <c r="E818" s="13">
        <f t="shared" si="426"/>
        <v>0</v>
      </c>
      <c r="F818" s="13">
        <f t="shared" si="426"/>
        <v>0</v>
      </c>
      <c r="G818" s="13">
        <f t="shared" si="426"/>
        <v>0</v>
      </c>
      <c r="H818" s="13">
        <f t="shared" si="426"/>
        <v>0</v>
      </c>
      <c r="I818" s="13">
        <f t="shared" ref="I818:J818" si="428">I832+I846+I860</f>
        <v>0</v>
      </c>
      <c r="J818" s="13">
        <f t="shared" si="428"/>
        <v>0</v>
      </c>
      <c r="K818" s="13">
        <f t="shared" si="408"/>
        <v>0</v>
      </c>
      <c r="L818" s="13">
        <f t="shared" si="426"/>
        <v>0</v>
      </c>
      <c r="M818" s="13">
        <f t="shared" si="415"/>
        <v>0</v>
      </c>
      <c r="N818" s="13">
        <f t="shared" si="409"/>
        <v>0</v>
      </c>
    </row>
    <row r="819" spans="2:14" s="6" customFormat="1" ht="20.25" thickTop="1" x14ac:dyDescent="0.25">
      <c r="B819" s="6" t="str">
        <f t="shared" si="414"/>
        <v>a</v>
      </c>
      <c r="C819" s="36" t="s">
        <v>131</v>
      </c>
      <c r="D819" s="37" t="s">
        <v>4</v>
      </c>
      <c r="E819" s="38">
        <f t="shared" si="426"/>
        <v>4103.7108500000004</v>
      </c>
      <c r="F819" s="38">
        <f t="shared" si="426"/>
        <v>6400</v>
      </c>
      <c r="G819" s="38">
        <f t="shared" si="426"/>
        <v>6330.1</v>
      </c>
      <c r="H819" s="38">
        <f t="shared" si="426"/>
        <v>2945.1039999999998</v>
      </c>
      <c r="I819" s="38">
        <f t="shared" ref="I819:J819" si="429">I833+I847+I861</f>
        <v>8424</v>
      </c>
      <c r="J819" s="38">
        <f t="shared" si="429"/>
        <v>8424</v>
      </c>
      <c r="K819" s="38">
        <f t="shared" si="408"/>
        <v>0</v>
      </c>
      <c r="L819" s="38">
        <f t="shared" si="426"/>
        <v>8424</v>
      </c>
      <c r="M819" s="38">
        <f t="shared" si="415"/>
        <v>0</v>
      </c>
      <c r="N819" s="38">
        <f t="shared" si="409"/>
        <v>0</v>
      </c>
    </row>
    <row r="820" spans="2:14" s="6" customFormat="1" ht="17.25" hidden="1" x14ac:dyDescent="0.25">
      <c r="B820" s="6" t="str">
        <f t="shared" si="414"/>
        <v>b</v>
      </c>
      <c r="C820" s="11" t="s">
        <v>131</v>
      </c>
      <c r="D820" s="17" t="s">
        <v>195</v>
      </c>
      <c r="E820" s="18">
        <f t="shared" si="426"/>
        <v>0</v>
      </c>
      <c r="F820" s="18">
        <f t="shared" si="426"/>
        <v>0</v>
      </c>
      <c r="G820" s="18">
        <f t="shared" si="426"/>
        <v>0</v>
      </c>
      <c r="H820" s="18">
        <f t="shared" si="426"/>
        <v>0</v>
      </c>
      <c r="I820" s="18">
        <f t="shared" ref="I820:J820" si="430">I834+I848+I862</f>
        <v>0</v>
      </c>
      <c r="J820" s="18">
        <f t="shared" si="430"/>
        <v>0</v>
      </c>
      <c r="K820" s="18">
        <f t="shared" si="408"/>
        <v>0</v>
      </c>
      <c r="L820" s="18">
        <f t="shared" si="426"/>
        <v>0</v>
      </c>
      <c r="M820" s="18">
        <f t="shared" si="415"/>
        <v>0</v>
      </c>
      <c r="N820" s="18">
        <f t="shared" si="409"/>
        <v>0</v>
      </c>
    </row>
    <row r="821" spans="2:14" s="6" customFormat="1" ht="19.5" x14ac:dyDescent="0.25">
      <c r="B821" s="6" t="str">
        <f t="shared" si="414"/>
        <v>a</v>
      </c>
      <c r="C821" s="33" t="s">
        <v>131</v>
      </c>
      <c r="D821" s="39" t="s">
        <v>203</v>
      </c>
      <c r="E821" s="40">
        <f t="shared" si="426"/>
        <v>323.48930999999999</v>
      </c>
      <c r="F821" s="40">
        <f t="shared" si="426"/>
        <v>2400</v>
      </c>
      <c r="G821" s="40">
        <f t="shared" si="426"/>
        <v>2150</v>
      </c>
      <c r="H821" s="40">
        <f t="shared" si="426"/>
        <v>232.96707999999998</v>
      </c>
      <c r="I821" s="40">
        <f t="shared" ref="I821:J821" si="431">I835+I849+I863</f>
        <v>3530</v>
      </c>
      <c r="J821" s="40">
        <f t="shared" si="431"/>
        <v>3530</v>
      </c>
      <c r="K821" s="40">
        <f t="shared" si="408"/>
        <v>0</v>
      </c>
      <c r="L821" s="40">
        <f t="shared" si="426"/>
        <v>3530</v>
      </c>
      <c r="M821" s="40">
        <f t="shared" si="415"/>
        <v>0</v>
      </c>
      <c r="N821" s="40">
        <f t="shared" si="409"/>
        <v>0</v>
      </c>
    </row>
    <row r="822" spans="2:14" s="6" customFormat="1" ht="17.25" hidden="1" x14ac:dyDescent="0.25">
      <c r="B822" s="6" t="str">
        <f t="shared" si="414"/>
        <v>b</v>
      </c>
      <c r="C822" s="11" t="s">
        <v>131</v>
      </c>
      <c r="D822" s="17" t="s">
        <v>197</v>
      </c>
      <c r="E822" s="18">
        <f t="shared" si="426"/>
        <v>0</v>
      </c>
      <c r="F822" s="18">
        <f t="shared" si="426"/>
        <v>0</v>
      </c>
      <c r="G822" s="18">
        <f t="shared" si="426"/>
        <v>0</v>
      </c>
      <c r="H822" s="18">
        <f t="shared" si="426"/>
        <v>0</v>
      </c>
      <c r="I822" s="18">
        <f t="shared" ref="I822:J822" si="432">I836+I850+I864</f>
        <v>0</v>
      </c>
      <c r="J822" s="18">
        <f t="shared" si="432"/>
        <v>0</v>
      </c>
      <c r="K822" s="18">
        <f t="shared" si="408"/>
        <v>0</v>
      </c>
      <c r="L822" s="18">
        <f t="shared" si="426"/>
        <v>0</v>
      </c>
      <c r="M822" s="18">
        <f t="shared" si="415"/>
        <v>0</v>
      </c>
      <c r="N822" s="18">
        <f t="shared" si="409"/>
        <v>0</v>
      </c>
    </row>
    <row r="823" spans="2:14" s="6" customFormat="1" ht="17.25" hidden="1" x14ac:dyDescent="0.25">
      <c r="B823" s="6" t="str">
        <f t="shared" si="414"/>
        <v>b</v>
      </c>
      <c r="C823" s="11" t="s">
        <v>131</v>
      </c>
      <c r="D823" s="17" t="s">
        <v>198</v>
      </c>
      <c r="E823" s="18">
        <f t="shared" si="426"/>
        <v>0</v>
      </c>
      <c r="F823" s="18">
        <f t="shared" si="426"/>
        <v>0</v>
      </c>
      <c r="G823" s="18">
        <f t="shared" si="426"/>
        <v>0</v>
      </c>
      <c r="H823" s="18">
        <f t="shared" si="426"/>
        <v>0</v>
      </c>
      <c r="I823" s="18">
        <f t="shared" ref="I823:J823" si="433">I837+I851+I865</f>
        <v>0</v>
      </c>
      <c r="J823" s="18">
        <f t="shared" si="433"/>
        <v>0</v>
      </c>
      <c r="K823" s="18">
        <f t="shared" si="408"/>
        <v>0</v>
      </c>
      <c r="L823" s="18">
        <f t="shared" si="426"/>
        <v>0</v>
      </c>
      <c r="M823" s="18">
        <f t="shared" si="415"/>
        <v>0</v>
      </c>
      <c r="N823" s="18">
        <f t="shared" si="409"/>
        <v>0</v>
      </c>
    </row>
    <row r="824" spans="2:14" s="6" customFormat="1" ht="17.25" hidden="1" x14ac:dyDescent="0.25">
      <c r="B824" s="6" t="str">
        <f t="shared" si="414"/>
        <v>b</v>
      </c>
      <c r="C824" s="11" t="s">
        <v>131</v>
      </c>
      <c r="D824" s="17" t="s">
        <v>199</v>
      </c>
      <c r="E824" s="18">
        <f t="shared" si="426"/>
        <v>0</v>
      </c>
      <c r="F824" s="18">
        <f t="shared" si="426"/>
        <v>0</v>
      </c>
      <c r="G824" s="18">
        <f t="shared" si="426"/>
        <v>0</v>
      </c>
      <c r="H824" s="18">
        <f t="shared" si="426"/>
        <v>0</v>
      </c>
      <c r="I824" s="18">
        <f t="shared" ref="I824:J824" si="434">I838+I852+I866</f>
        <v>0</v>
      </c>
      <c r="J824" s="18">
        <f t="shared" si="434"/>
        <v>0</v>
      </c>
      <c r="K824" s="18">
        <f t="shared" si="408"/>
        <v>0</v>
      </c>
      <c r="L824" s="18">
        <f t="shared" si="426"/>
        <v>0</v>
      </c>
      <c r="M824" s="18">
        <f t="shared" si="415"/>
        <v>0</v>
      </c>
      <c r="N824" s="18">
        <f t="shared" si="409"/>
        <v>0</v>
      </c>
    </row>
    <row r="825" spans="2:14" s="6" customFormat="1" ht="20.25" thickBot="1" x14ac:dyDescent="0.3">
      <c r="B825" s="6" t="str">
        <f t="shared" si="414"/>
        <v>a</v>
      </c>
      <c r="C825" s="33" t="s">
        <v>131</v>
      </c>
      <c r="D825" s="39" t="s">
        <v>205</v>
      </c>
      <c r="E825" s="40">
        <f t="shared" si="426"/>
        <v>3780.22154</v>
      </c>
      <c r="F825" s="40">
        <f t="shared" si="426"/>
        <v>4000</v>
      </c>
      <c r="G825" s="40">
        <f t="shared" si="426"/>
        <v>4180.1000000000004</v>
      </c>
      <c r="H825" s="40">
        <f t="shared" si="426"/>
        <v>2712.1369199999999</v>
      </c>
      <c r="I825" s="40">
        <f t="shared" ref="I825:J825" si="435">I839+I853+I867</f>
        <v>4894</v>
      </c>
      <c r="J825" s="40">
        <f t="shared" si="435"/>
        <v>4894</v>
      </c>
      <c r="K825" s="40">
        <f t="shared" si="408"/>
        <v>0</v>
      </c>
      <c r="L825" s="40">
        <f t="shared" si="426"/>
        <v>4894</v>
      </c>
      <c r="M825" s="40">
        <f t="shared" si="415"/>
        <v>0</v>
      </c>
      <c r="N825" s="40">
        <f t="shared" si="409"/>
        <v>0</v>
      </c>
    </row>
    <row r="826" spans="2:14" s="6" customFormat="1" ht="18" hidden="1" thickBot="1" x14ac:dyDescent="0.3">
      <c r="B826" s="6" t="str">
        <f t="shared" si="414"/>
        <v>b</v>
      </c>
      <c r="C826" s="11" t="s">
        <v>131</v>
      </c>
      <c r="D826" s="17" t="s">
        <v>201</v>
      </c>
      <c r="E826" s="18">
        <f t="shared" si="426"/>
        <v>0</v>
      </c>
      <c r="F826" s="18">
        <f t="shared" si="426"/>
        <v>0</v>
      </c>
      <c r="G826" s="18">
        <f t="shared" si="426"/>
        <v>0</v>
      </c>
      <c r="H826" s="18">
        <f t="shared" si="426"/>
        <v>0</v>
      </c>
      <c r="I826" s="18">
        <f t="shared" ref="I826:J826" si="436">I840+I854+I868</f>
        <v>0</v>
      </c>
      <c r="J826" s="18">
        <f t="shared" si="436"/>
        <v>0</v>
      </c>
      <c r="K826" s="18">
        <f t="shared" si="408"/>
        <v>0</v>
      </c>
      <c r="L826" s="18">
        <f t="shared" si="426"/>
        <v>0</v>
      </c>
      <c r="M826" s="18">
        <f t="shared" si="415"/>
        <v>0</v>
      </c>
      <c r="N826" s="18">
        <f t="shared" si="409"/>
        <v>0</v>
      </c>
    </row>
    <row r="827" spans="2:14" s="6" customFormat="1" ht="18" hidden="1" thickBot="1" x14ac:dyDescent="0.3">
      <c r="B827" s="6" t="str">
        <f t="shared" si="414"/>
        <v>b</v>
      </c>
      <c r="C827" s="14" t="s">
        <v>131</v>
      </c>
      <c r="D827" s="15" t="s">
        <v>6</v>
      </c>
      <c r="E827" s="16">
        <f t="shared" si="426"/>
        <v>0</v>
      </c>
      <c r="F827" s="16">
        <f t="shared" si="426"/>
        <v>0</v>
      </c>
      <c r="G827" s="16">
        <f t="shared" si="426"/>
        <v>0</v>
      </c>
      <c r="H827" s="16">
        <f t="shared" si="426"/>
        <v>0</v>
      </c>
      <c r="I827" s="16">
        <f t="shared" ref="I827:J827" si="437">I841+I855+I869</f>
        <v>0</v>
      </c>
      <c r="J827" s="16">
        <f t="shared" si="437"/>
        <v>0</v>
      </c>
      <c r="K827" s="16">
        <f t="shared" si="408"/>
        <v>0</v>
      </c>
      <c r="L827" s="16">
        <f t="shared" si="426"/>
        <v>0</v>
      </c>
      <c r="M827" s="16">
        <f t="shared" si="415"/>
        <v>0</v>
      </c>
      <c r="N827" s="16">
        <f t="shared" si="409"/>
        <v>0</v>
      </c>
    </row>
    <row r="828" spans="2:14" s="6" customFormat="1" ht="18" hidden="1" thickBot="1" x14ac:dyDescent="0.3">
      <c r="B828" s="6" t="str">
        <f t="shared" si="414"/>
        <v>b</v>
      </c>
      <c r="C828" s="14" t="s">
        <v>131</v>
      </c>
      <c r="D828" s="15" t="s">
        <v>7</v>
      </c>
      <c r="E828" s="16">
        <f t="shared" si="426"/>
        <v>0</v>
      </c>
      <c r="F828" s="16">
        <f t="shared" si="426"/>
        <v>0</v>
      </c>
      <c r="G828" s="16">
        <f t="shared" si="426"/>
        <v>0</v>
      </c>
      <c r="H828" s="16">
        <f t="shared" si="426"/>
        <v>0</v>
      </c>
      <c r="I828" s="16">
        <f t="shared" ref="I828:J828" si="438">I842+I856+I870</f>
        <v>0</v>
      </c>
      <c r="J828" s="16">
        <f t="shared" si="438"/>
        <v>0</v>
      </c>
      <c r="K828" s="16">
        <f t="shared" si="408"/>
        <v>0</v>
      </c>
      <c r="L828" s="16">
        <f t="shared" si="426"/>
        <v>0</v>
      </c>
      <c r="M828" s="16">
        <f t="shared" si="415"/>
        <v>0</v>
      </c>
      <c r="N828" s="16">
        <f t="shared" si="409"/>
        <v>0</v>
      </c>
    </row>
    <row r="829" spans="2:14" s="6" customFormat="1" ht="18" hidden="1" thickBot="1" x14ac:dyDescent="0.3">
      <c r="B829" s="6" t="str">
        <f t="shared" si="414"/>
        <v>b</v>
      </c>
      <c r="C829" s="19" t="s">
        <v>131</v>
      </c>
      <c r="D829" s="20" t="s">
        <v>8</v>
      </c>
      <c r="E829" s="21">
        <f t="shared" si="426"/>
        <v>0</v>
      </c>
      <c r="F829" s="21">
        <f t="shared" si="426"/>
        <v>0</v>
      </c>
      <c r="G829" s="21">
        <f t="shared" si="426"/>
        <v>0</v>
      </c>
      <c r="H829" s="21">
        <f t="shared" si="426"/>
        <v>0</v>
      </c>
      <c r="I829" s="21">
        <f t="shared" ref="I829:J829" si="439">I843+I857+I871</f>
        <v>0</v>
      </c>
      <c r="J829" s="21">
        <f t="shared" si="439"/>
        <v>0</v>
      </c>
      <c r="K829" s="21">
        <f t="shared" si="408"/>
        <v>0</v>
      </c>
      <c r="L829" s="21">
        <f t="shared" si="426"/>
        <v>0</v>
      </c>
      <c r="M829" s="21">
        <f t="shared" si="415"/>
        <v>0</v>
      </c>
      <c r="N829" s="21">
        <f t="shared" si="409"/>
        <v>0</v>
      </c>
    </row>
    <row r="830" spans="2:14" s="6" customFormat="1" ht="33.75" customHeight="1" thickTop="1" thickBot="1" x14ac:dyDescent="0.3">
      <c r="B830" s="6" t="str">
        <f t="shared" si="414"/>
        <v>a</v>
      </c>
      <c r="C830" s="30" t="s">
        <v>157</v>
      </c>
      <c r="D830" s="31" t="s">
        <v>93</v>
      </c>
      <c r="E830" s="32">
        <f t="shared" ref="E830:H830" si="440">E833+E841+E842+E843</f>
        <v>3780.22154</v>
      </c>
      <c r="F830" s="32">
        <f t="shared" si="440"/>
        <v>4000</v>
      </c>
      <c r="G830" s="32">
        <f t="shared" si="440"/>
        <v>4180.1000000000004</v>
      </c>
      <c r="H830" s="32">
        <f t="shared" si="440"/>
        <v>2712.1369199999999</v>
      </c>
      <c r="I830" s="32">
        <f t="shared" ref="I830:M830" si="441">I833+I841+I842+I843</f>
        <v>4894</v>
      </c>
      <c r="J830" s="32">
        <f t="shared" ref="J830" si="442">J833+J841+J842+J843</f>
        <v>4894</v>
      </c>
      <c r="K830" s="32">
        <f t="shared" si="408"/>
        <v>0</v>
      </c>
      <c r="L830" s="32">
        <f t="shared" si="441"/>
        <v>4894</v>
      </c>
      <c r="M830" s="32">
        <f t="shared" si="441"/>
        <v>0</v>
      </c>
      <c r="N830" s="32">
        <f t="shared" si="409"/>
        <v>0</v>
      </c>
    </row>
    <row r="831" spans="2:14" s="6" customFormat="1" ht="35.25" hidden="1" thickTop="1" x14ac:dyDescent="0.25">
      <c r="B831" s="6" t="str">
        <f t="shared" si="414"/>
        <v>b</v>
      </c>
      <c r="C831" s="11"/>
      <c r="D831" s="12" t="s">
        <v>190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f t="shared" si="408"/>
        <v>0</v>
      </c>
      <c r="L831" s="13">
        <v>0</v>
      </c>
      <c r="M831" s="13">
        <v>0</v>
      </c>
      <c r="N831" s="13">
        <f t="shared" si="409"/>
        <v>0</v>
      </c>
    </row>
    <row r="832" spans="2:14" s="6" customFormat="1" ht="18" hidden="1" thickTop="1" x14ac:dyDescent="0.25">
      <c r="B832" s="6" t="str">
        <f t="shared" si="414"/>
        <v>b</v>
      </c>
      <c r="C832" s="11"/>
      <c r="D832" s="12" t="s">
        <v>189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13">
        <v>0</v>
      </c>
      <c r="K832" s="13">
        <f t="shared" si="408"/>
        <v>0</v>
      </c>
      <c r="L832" s="13">
        <v>0</v>
      </c>
      <c r="M832" s="13">
        <v>0</v>
      </c>
      <c r="N832" s="13">
        <f t="shared" si="409"/>
        <v>0</v>
      </c>
    </row>
    <row r="833" spans="2:14" s="6" customFormat="1" ht="20.25" thickTop="1" x14ac:dyDescent="0.25">
      <c r="B833" s="6" t="str">
        <f t="shared" si="414"/>
        <v>a</v>
      </c>
      <c r="C833" s="36" t="s">
        <v>131</v>
      </c>
      <c r="D833" s="37" t="s">
        <v>4</v>
      </c>
      <c r="E833" s="38">
        <f t="shared" ref="E833:L833" si="443">E834+E835+E836+E837+E838+E839+E840</f>
        <v>3780.22154</v>
      </c>
      <c r="F833" s="38">
        <f t="shared" si="443"/>
        <v>4000</v>
      </c>
      <c r="G833" s="38">
        <f t="shared" si="443"/>
        <v>4180.1000000000004</v>
      </c>
      <c r="H833" s="38">
        <f t="shared" si="443"/>
        <v>2712.1369199999999</v>
      </c>
      <c r="I833" s="38">
        <f t="shared" ref="I833:J833" si="444">I834+I835+I836+I837+I838+I839+I840</f>
        <v>4894</v>
      </c>
      <c r="J833" s="38">
        <f t="shared" si="444"/>
        <v>4894</v>
      </c>
      <c r="K833" s="38">
        <f t="shared" si="408"/>
        <v>0</v>
      </c>
      <c r="L833" s="38">
        <f t="shared" si="443"/>
        <v>4894</v>
      </c>
      <c r="M833" s="38">
        <f t="shared" si="415"/>
        <v>0</v>
      </c>
      <c r="N833" s="38">
        <f t="shared" si="409"/>
        <v>0</v>
      </c>
    </row>
    <row r="834" spans="2:14" s="6" customFormat="1" ht="17.25" hidden="1" x14ac:dyDescent="0.25">
      <c r="B834" s="6" t="str">
        <f t="shared" si="414"/>
        <v>b</v>
      </c>
      <c r="C834" s="11" t="s">
        <v>131</v>
      </c>
      <c r="D834" s="17" t="s">
        <v>195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f t="shared" si="408"/>
        <v>0</v>
      </c>
      <c r="L834" s="18">
        <v>0</v>
      </c>
      <c r="M834" s="18">
        <f t="shared" si="415"/>
        <v>0</v>
      </c>
      <c r="N834" s="18">
        <f t="shared" si="409"/>
        <v>0</v>
      </c>
    </row>
    <row r="835" spans="2:14" s="6" customFormat="1" ht="17.25" hidden="1" x14ac:dyDescent="0.25">
      <c r="B835" s="6" t="str">
        <f t="shared" si="414"/>
        <v>b</v>
      </c>
      <c r="C835" s="11" t="s">
        <v>131</v>
      </c>
      <c r="D835" s="17" t="s">
        <v>196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f t="shared" si="408"/>
        <v>0</v>
      </c>
      <c r="L835" s="18">
        <v>0</v>
      </c>
      <c r="M835" s="18">
        <f t="shared" si="415"/>
        <v>0</v>
      </c>
      <c r="N835" s="18">
        <f t="shared" si="409"/>
        <v>0</v>
      </c>
    </row>
    <row r="836" spans="2:14" s="6" customFormat="1" ht="17.25" hidden="1" x14ac:dyDescent="0.25">
      <c r="B836" s="6" t="str">
        <f t="shared" si="414"/>
        <v>b</v>
      </c>
      <c r="C836" s="11" t="s">
        <v>131</v>
      </c>
      <c r="D836" s="17" t="s">
        <v>197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0</v>
      </c>
      <c r="K836" s="18">
        <f t="shared" si="408"/>
        <v>0</v>
      </c>
      <c r="L836" s="18">
        <v>0</v>
      </c>
      <c r="M836" s="18">
        <f t="shared" si="415"/>
        <v>0</v>
      </c>
      <c r="N836" s="18">
        <f t="shared" si="409"/>
        <v>0</v>
      </c>
    </row>
    <row r="837" spans="2:14" s="6" customFormat="1" ht="17.25" hidden="1" x14ac:dyDescent="0.25">
      <c r="B837" s="6" t="str">
        <f t="shared" si="414"/>
        <v>b</v>
      </c>
      <c r="C837" s="11" t="s">
        <v>131</v>
      </c>
      <c r="D837" s="17" t="s">
        <v>198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0</v>
      </c>
      <c r="K837" s="18">
        <f t="shared" ref="K837:K900" si="445">J837-I837</f>
        <v>0</v>
      </c>
      <c r="L837" s="18">
        <v>0</v>
      </c>
      <c r="M837" s="18">
        <f t="shared" si="415"/>
        <v>0</v>
      </c>
      <c r="N837" s="18">
        <f t="shared" ref="N837:N900" si="446">L837-J837</f>
        <v>0</v>
      </c>
    </row>
    <row r="838" spans="2:14" s="6" customFormat="1" ht="17.25" hidden="1" x14ac:dyDescent="0.25">
      <c r="B838" s="6" t="str">
        <f t="shared" si="414"/>
        <v>b</v>
      </c>
      <c r="C838" s="11" t="s">
        <v>131</v>
      </c>
      <c r="D838" s="17" t="s">
        <v>199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0</v>
      </c>
      <c r="K838" s="18">
        <f t="shared" si="445"/>
        <v>0</v>
      </c>
      <c r="L838" s="18">
        <v>0</v>
      </c>
      <c r="M838" s="18">
        <f t="shared" si="415"/>
        <v>0</v>
      </c>
      <c r="N838" s="18">
        <f t="shared" si="446"/>
        <v>0</v>
      </c>
    </row>
    <row r="839" spans="2:14" s="6" customFormat="1" ht="20.25" thickBot="1" x14ac:dyDescent="0.3">
      <c r="B839" s="6" t="str">
        <f t="shared" si="414"/>
        <v>a</v>
      </c>
      <c r="C839" s="33" t="s">
        <v>131</v>
      </c>
      <c r="D839" s="39" t="s">
        <v>205</v>
      </c>
      <c r="E839" s="40">
        <v>3780.22154</v>
      </c>
      <c r="F839" s="40">
        <v>4000</v>
      </c>
      <c r="G839" s="40">
        <v>4180.1000000000004</v>
      </c>
      <c r="H839" s="40">
        <v>2712.1369199999999</v>
      </c>
      <c r="I839" s="40">
        <v>4894</v>
      </c>
      <c r="J839" s="40">
        <v>4894</v>
      </c>
      <c r="K839" s="40">
        <f t="shared" si="445"/>
        <v>0</v>
      </c>
      <c r="L839" s="40">
        <v>4894</v>
      </c>
      <c r="M839" s="40">
        <f t="shared" si="415"/>
        <v>0</v>
      </c>
      <c r="N839" s="40">
        <f t="shared" si="446"/>
        <v>0</v>
      </c>
    </row>
    <row r="840" spans="2:14" s="6" customFormat="1" ht="18" hidden="1" thickBot="1" x14ac:dyDescent="0.3">
      <c r="B840" s="6" t="str">
        <f t="shared" si="414"/>
        <v>b</v>
      </c>
      <c r="C840" s="11" t="s">
        <v>131</v>
      </c>
      <c r="D840" s="17" t="s">
        <v>201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0</v>
      </c>
      <c r="K840" s="18">
        <f t="shared" si="445"/>
        <v>0</v>
      </c>
      <c r="L840" s="18">
        <v>0</v>
      </c>
      <c r="M840" s="18">
        <f t="shared" si="415"/>
        <v>0</v>
      </c>
      <c r="N840" s="18">
        <f t="shared" si="446"/>
        <v>0</v>
      </c>
    </row>
    <row r="841" spans="2:14" s="6" customFormat="1" ht="18" hidden="1" thickBot="1" x14ac:dyDescent="0.3">
      <c r="B841" s="6" t="str">
        <f t="shared" si="414"/>
        <v>b</v>
      </c>
      <c r="C841" s="14" t="s">
        <v>131</v>
      </c>
      <c r="D841" s="15" t="s">
        <v>6</v>
      </c>
      <c r="E841" s="16">
        <v>0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f t="shared" si="445"/>
        <v>0</v>
      </c>
      <c r="L841" s="16">
        <v>0</v>
      </c>
      <c r="M841" s="16">
        <f t="shared" si="415"/>
        <v>0</v>
      </c>
      <c r="N841" s="16">
        <f t="shared" si="446"/>
        <v>0</v>
      </c>
    </row>
    <row r="842" spans="2:14" s="6" customFormat="1" ht="18" hidden="1" thickBot="1" x14ac:dyDescent="0.3">
      <c r="B842" s="6" t="str">
        <f t="shared" si="414"/>
        <v>b</v>
      </c>
      <c r="C842" s="14" t="s">
        <v>131</v>
      </c>
      <c r="D842" s="15" t="s">
        <v>7</v>
      </c>
      <c r="E842" s="16">
        <v>0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f t="shared" si="445"/>
        <v>0</v>
      </c>
      <c r="L842" s="16">
        <v>0</v>
      </c>
      <c r="M842" s="16">
        <f t="shared" si="415"/>
        <v>0</v>
      </c>
      <c r="N842" s="16">
        <f t="shared" si="446"/>
        <v>0</v>
      </c>
    </row>
    <row r="843" spans="2:14" s="6" customFormat="1" ht="18" hidden="1" thickBot="1" x14ac:dyDescent="0.3">
      <c r="B843" s="6" t="str">
        <f t="shared" si="414"/>
        <v>b</v>
      </c>
      <c r="C843" s="19" t="s">
        <v>131</v>
      </c>
      <c r="D843" s="20" t="s">
        <v>8</v>
      </c>
      <c r="E843" s="21">
        <v>0</v>
      </c>
      <c r="F843" s="21">
        <v>0</v>
      </c>
      <c r="G843" s="21">
        <v>0</v>
      </c>
      <c r="H843" s="21">
        <v>0</v>
      </c>
      <c r="I843" s="21">
        <v>0</v>
      </c>
      <c r="J843" s="21">
        <v>0</v>
      </c>
      <c r="K843" s="21">
        <f t="shared" si="445"/>
        <v>0</v>
      </c>
      <c r="L843" s="21">
        <v>0</v>
      </c>
      <c r="M843" s="21">
        <f t="shared" si="415"/>
        <v>0</v>
      </c>
      <c r="N843" s="21">
        <f t="shared" si="446"/>
        <v>0</v>
      </c>
    </row>
    <row r="844" spans="2:14" s="6" customFormat="1" ht="99" thickTop="1" thickBot="1" x14ac:dyDescent="0.3">
      <c r="B844" s="6" t="str">
        <f t="shared" si="414"/>
        <v>a</v>
      </c>
      <c r="C844" s="30" t="s">
        <v>158</v>
      </c>
      <c r="D844" s="31" t="s">
        <v>94</v>
      </c>
      <c r="E844" s="32">
        <f t="shared" ref="E844:M844" si="447">E847+E855+E856+E857</f>
        <v>323.48930999999999</v>
      </c>
      <c r="F844" s="32">
        <f t="shared" si="447"/>
        <v>700</v>
      </c>
      <c r="G844" s="32">
        <f t="shared" si="447"/>
        <v>450</v>
      </c>
      <c r="H844" s="32">
        <f t="shared" si="447"/>
        <v>232.96707999999998</v>
      </c>
      <c r="I844" s="32">
        <f t="shared" si="447"/>
        <v>900</v>
      </c>
      <c r="J844" s="32">
        <f t="shared" ref="J844" si="448">J847+J855+J856+J857</f>
        <v>900</v>
      </c>
      <c r="K844" s="32">
        <f t="shared" si="445"/>
        <v>0</v>
      </c>
      <c r="L844" s="32">
        <f t="shared" si="447"/>
        <v>900</v>
      </c>
      <c r="M844" s="32">
        <f t="shared" si="447"/>
        <v>0</v>
      </c>
      <c r="N844" s="32">
        <f t="shared" si="446"/>
        <v>0</v>
      </c>
    </row>
    <row r="845" spans="2:14" s="6" customFormat="1" ht="35.25" hidden="1" thickTop="1" x14ac:dyDescent="0.25">
      <c r="B845" s="6" t="str">
        <f t="shared" si="414"/>
        <v>b</v>
      </c>
      <c r="C845" s="11"/>
      <c r="D845" s="12" t="s">
        <v>190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f t="shared" si="445"/>
        <v>0</v>
      </c>
      <c r="L845" s="13">
        <v>0</v>
      </c>
      <c r="M845" s="13">
        <v>0</v>
      </c>
      <c r="N845" s="13">
        <f t="shared" si="446"/>
        <v>0</v>
      </c>
    </row>
    <row r="846" spans="2:14" s="6" customFormat="1" ht="18" hidden="1" thickTop="1" x14ac:dyDescent="0.25">
      <c r="B846" s="6" t="str">
        <f t="shared" si="414"/>
        <v>b</v>
      </c>
      <c r="C846" s="11"/>
      <c r="D846" s="12" t="s">
        <v>189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13">
        <v>0</v>
      </c>
      <c r="K846" s="13">
        <f t="shared" si="445"/>
        <v>0</v>
      </c>
      <c r="L846" s="13">
        <v>0</v>
      </c>
      <c r="M846" s="13">
        <v>0</v>
      </c>
      <c r="N846" s="13">
        <f t="shared" si="446"/>
        <v>0</v>
      </c>
    </row>
    <row r="847" spans="2:14" s="6" customFormat="1" ht="20.25" thickTop="1" x14ac:dyDescent="0.25">
      <c r="B847" s="6" t="str">
        <f t="shared" si="414"/>
        <v>a</v>
      </c>
      <c r="C847" s="36" t="s">
        <v>131</v>
      </c>
      <c r="D847" s="37" t="s">
        <v>4</v>
      </c>
      <c r="E847" s="38">
        <f t="shared" ref="E847:L847" si="449">E848+E849+E850+E851+E852+E853+E854</f>
        <v>323.48930999999999</v>
      </c>
      <c r="F847" s="38">
        <f t="shared" si="449"/>
        <v>700</v>
      </c>
      <c r="G847" s="38">
        <f t="shared" si="449"/>
        <v>450</v>
      </c>
      <c r="H847" s="38">
        <f t="shared" si="449"/>
        <v>232.96707999999998</v>
      </c>
      <c r="I847" s="38">
        <f t="shared" si="449"/>
        <v>900</v>
      </c>
      <c r="J847" s="38">
        <f t="shared" ref="J847" si="450">J848+J849+J850+J851+J852+J853+J854</f>
        <v>900</v>
      </c>
      <c r="K847" s="38">
        <f t="shared" si="445"/>
        <v>0</v>
      </c>
      <c r="L847" s="38">
        <f t="shared" si="449"/>
        <v>900</v>
      </c>
      <c r="M847" s="38">
        <f t="shared" si="415"/>
        <v>0</v>
      </c>
      <c r="N847" s="38">
        <f t="shared" si="446"/>
        <v>0</v>
      </c>
    </row>
    <row r="848" spans="2:14" s="6" customFormat="1" ht="17.25" hidden="1" x14ac:dyDescent="0.25">
      <c r="B848" s="6" t="str">
        <f t="shared" si="414"/>
        <v>b</v>
      </c>
      <c r="C848" s="11" t="s">
        <v>131</v>
      </c>
      <c r="D848" s="17" t="s">
        <v>195</v>
      </c>
      <c r="E848" s="18">
        <v>0</v>
      </c>
      <c r="F848" s="18">
        <v>0</v>
      </c>
      <c r="G848" s="18">
        <v>0</v>
      </c>
      <c r="H848" s="18">
        <v>0</v>
      </c>
      <c r="I848" s="18">
        <v>0</v>
      </c>
      <c r="J848" s="18">
        <v>0</v>
      </c>
      <c r="K848" s="18">
        <f t="shared" si="445"/>
        <v>0</v>
      </c>
      <c r="L848" s="18">
        <v>0</v>
      </c>
      <c r="M848" s="18">
        <f t="shared" si="415"/>
        <v>0</v>
      </c>
      <c r="N848" s="18">
        <f t="shared" si="446"/>
        <v>0</v>
      </c>
    </row>
    <row r="849" spans="2:14" s="6" customFormat="1" ht="20.25" thickBot="1" x14ac:dyDescent="0.3">
      <c r="B849" s="6" t="str">
        <f t="shared" si="414"/>
        <v>a</v>
      </c>
      <c r="C849" s="33" t="s">
        <v>131</v>
      </c>
      <c r="D849" s="39" t="s">
        <v>203</v>
      </c>
      <c r="E849" s="40">
        <v>323.48930999999999</v>
      </c>
      <c r="F849" s="40">
        <v>700</v>
      </c>
      <c r="G849" s="40">
        <v>450</v>
      </c>
      <c r="H849" s="40">
        <v>232.96707999999998</v>
      </c>
      <c r="I849" s="40">
        <v>900</v>
      </c>
      <c r="J849" s="40">
        <v>900</v>
      </c>
      <c r="K849" s="40">
        <f t="shared" si="445"/>
        <v>0</v>
      </c>
      <c r="L849" s="40">
        <v>900</v>
      </c>
      <c r="M849" s="40">
        <f t="shared" si="415"/>
        <v>0</v>
      </c>
      <c r="N849" s="40">
        <f t="shared" si="446"/>
        <v>0</v>
      </c>
    </row>
    <row r="850" spans="2:14" s="6" customFormat="1" ht="18" hidden="1" thickBot="1" x14ac:dyDescent="0.3">
      <c r="B850" s="6" t="str">
        <f t="shared" si="414"/>
        <v>b</v>
      </c>
      <c r="C850" s="11" t="s">
        <v>131</v>
      </c>
      <c r="D850" s="17" t="s">
        <v>197</v>
      </c>
      <c r="E850" s="18">
        <v>0</v>
      </c>
      <c r="F850" s="18">
        <v>0</v>
      </c>
      <c r="G850" s="18">
        <v>0</v>
      </c>
      <c r="H850" s="18">
        <v>0</v>
      </c>
      <c r="I850" s="18">
        <v>0</v>
      </c>
      <c r="J850" s="18">
        <v>0</v>
      </c>
      <c r="K850" s="18">
        <f t="shared" si="445"/>
        <v>0</v>
      </c>
      <c r="L850" s="18">
        <v>0</v>
      </c>
      <c r="M850" s="18">
        <f t="shared" si="415"/>
        <v>0</v>
      </c>
      <c r="N850" s="18">
        <f t="shared" si="446"/>
        <v>0</v>
      </c>
    </row>
    <row r="851" spans="2:14" s="6" customFormat="1" ht="18" hidden="1" thickBot="1" x14ac:dyDescent="0.3">
      <c r="B851" s="6" t="str">
        <f t="shared" ref="B851:B914" si="451">IF(OR(E851&lt;&gt;0,F851&lt;&gt;0,G851&lt;&gt;0,H851&lt;&gt;0,I851&lt;&gt;0,L851&lt;&gt;0,M851&lt;&gt;0),"a","b")</f>
        <v>b</v>
      </c>
      <c r="C851" s="11" t="s">
        <v>131</v>
      </c>
      <c r="D851" s="17" t="s">
        <v>198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0</v>
      </c>
      <c r="K851" s="18">
        <f t="shared" si="445"/>
        <v>0</v>
      </c>
      <c r="L851" s="18">
        <v>0</v>
      </c>
      <c r="M851" s="18">
        <f t="shared" ref="M851:M914" si="452">L851-I851</f>
        <v>0</v>
      </c>
      <c r="N851" s="18">
        <f t="shared" si="446"/>
        <v>0</v>
      </c>
    </row>
    <row r="852" spans="2:14" s="6" customFormat="1" ht="18" hidden="1" thickBot="1" x14ac:dyDescent="0.3">
      <c r="B852" s="6" t="str">
        <f t="shared" si="451"/>
        <v>b</v>
      </c>
      <c r="C852" s="11" t="s">
        <v>131</v>
      </c>
      <c r="D852" s="17" t="s">
        <v>199</v>
      </c>
      <c r="E852" s="18">
        <v>0</v>
      </c>
      <c r="F852" s="18">
        <v>0</v>
      </c>
      <c r="G852" s="18">
        <v>0</v>
      </c>
      <c r="H852" s="18">
        <v>0</v>
      </c>
      <c r="I852" s="18">
        <v>0</v>
      </c>
      <c r="J852" s="18">
        <v>0</v>
      </c>
      <c r="K852" s="18">
        <f t="shared" si="445"/>
        <v>0</v>
      </c>
      <c r="L852" s="18">
        <v>0</v>
      </c>
      <c r="M852" s="18">
        <f t="shared" si="452"/>
        <v>0</v>
      </c>
      <c r="N852" s="18">
        <f t="shared" si="446"/>
        <v>0</v>
      </c>
    </row>
    <row r="853" spans="2:14" s="6" customFormat="1" ht="18" hidden="1" thickBot="1" x14ac:dyDescent="0.3">
      <c r="B853" s="6" t="str">
        <f t="shared" si="451"/>
        <v>b</v>
      </c>
      <c r="C853" s="11" t="s">
        <v>131</v>
      </c>
      <c r="D853" s="17" t="s">
        <v>200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8">
        <v>0</v>
      </c>
      <c r="K853" s="18">
        <f t="shared" si="445"/>
        <v>0</v>
      </c>
      <c r="L853" s="18">
        <v>0</v>
      </c>
      <c r="M853" s="18">
        <f t="shared" si="452"/>
        <v>0</v>
      </c>
      <c r="N853" s="18">
        <f t="shared" si="446"/>
        <v>0</v>
      </c>
    </row>
    <row r="854" spans="2:14" s="6" customFormat="1" ht="18" hidden="1" thickBot="1" x14ac:dyDescent="0.3">
      <c r="B854" s="6" t="str">
        <f t="shared" si="451"/>
        <v>b</v>
      </c>
      <c r="C854" s="11" t="s">
        <v>131</v>
      </c>
      <c r="D854" s="17" t="s">
        <v>201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0</v>
      </c>
      <c r="K854" s="18">
        <f t="shared" si="445"/>
        <v>0</v>
      </c>
      <c r="L854" s="18">
        <v>0</v>
      </c>
      <c r="M854" s="18">
        <f t="shared" si="452"/>
        <v>0</v>
      </c>
      <c r="N854" s="18">
        <f t="shared" si="446"/>
        <v>0</v>
      </c>
    </row>
    <row r="855" spans="2:14" s="6" customFormat="1" ht="18" hidden="1" thickBot="1" x14ac:dyDescent="0.3">
      <c r="B855" s="6" t="str">
        <f t="shared" si="451"/>
        <v>b</v>
      </c>
      <c r="C855" s="14" t="s">
        <v>131</v>
      </c>
      <c r="D855" s="15" t="s">
        <v>6</v>
      </c>
      <c r="E855" s="16">
        <v>0</v>
      </c>
      <c r="F855" s="16">
        <v>0</v>
      </c>
      <c r="G855" s="16">
        <v>0</v>
      </c>
      <c r="H855" s="16">
        <v>0</v>
      </c>
      <c r="I855" s="16">
        <v>0</v>
      </c>
      <c r="J855" s="16">
        <v>0</v>
      </c>
      <c r="K855" s="16">
        <f t="shared" si="445"/>
        <v>0</v>
      </c>
      <c r="L855" s="16">
        <v>0</v>
      </c>
      <c r="M855" s="16">
        <f t="shared" si="452"/>
        <v>0</v>
      </c>
      <c r="N855" s="16">
        <f t="shared" si="446"/>
        <v>0</v>
      </c>
    </row>
    <row r="856" spans="2:14" s="6" customFormat="1" ht="18" hidden="1" thickBot="1" x14ac:dyDescent="0.3">
      <c r="B856" s="6" t="str">
        <f t="shared" si="451"/>
        <v>b</v>
      </c>
      <c r="C856" s="14" t="s">
        <v>131</v>
      </c>
      <c r="D856" s="15" t="s">
        <v>7</v>
      </c>
      <c r="E856" s="16">
        <v>0</v>
      </c>
      <c r="F856" s="16">
        <v>0</v>
      </c>
      <c r="G856" s="16">
        <v>0</v>
      </c>
      <c r="H856" s="16">
        <v>0</v>
      </c>
      <c r="I856" s="16">
        <v>0</v>
      </c>
      <c r="J856" s="16">
        <v>0</v>
      </c>
      <c r="K856" s="16">
        <f t="shared" si="445"/>
        <v>0</v>
      </c>
      <c r="L856" s="16">
        <v>0</v>
      </c>
      <c r="M856" s="16">
        <f t="shared" si="452"/>
        <v>0</v>
      </c>
      <c r="N856" s="16">
        <f t="shared" si="446"/>
        <v>0</v>
      </c>
    </row>
    <row r="857" spans="2:14" s="6" customFormat="1" ht="18" hidden="1" thickBot="1" x14ac:dyDescent="0.3">
      <c r="B857" s="6" t="str">
        <f t="shared" si="451"/>
        <v>b</v>
      </c>
      <c r="C857" s="19" t="s">
        <v>131</v>
      </c>
      <c r="D857" s="20" t="s">
        <v>8</v>
      </c>
      <c r="E857" s="21">
        <v>0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f t="shared" si="445"/>
        <v>0</v>
      </c>
      <c r="L857" s="21">
        <v>0</v>
      </c>
      <c r="M857" s="21">
        <f t="shared" si="452"/>
        <v>0</v>
      </c>
      <c r="N857" s="21">
        <f t="shared" si="446"/>
        <v>0</v>
      </c>
    </row>
    <row r="858" spans="2:14" s="6" customFormat="1" ht="157.5" thickTop="1" thickBot="1" x14ac:dyDescent="0.3">
      <c r="B858" s="6" t="str">
        <f t="shared" si="451"/>
        <v>a</v>
      </c>
      <c r="C858" s="30" t="s">
        <v>159</v>
      </c>
      <c r="D858" s="31" t="s">
        <v>160</v>
      </c>
      <c r="E858" s="32">
        <f t="shared" ref="E858:F858" si="453">E861+E869+E870+E871</f>
        <v>0</v>
      </c>
      <c r="F858" s="32">
        <f t="shared" si="453"/>
        <v>1700</v>
      </c>
      <c r="G858" s="32">
        <f t="shared" ref="G858:I858" si="454">G861+G869+G870+G871</f>
        <v>1700</v>
      </c>
      <c r="H858" s="32">
        <f t="shared" si="454"/>
        <v>0</v>
      </c>
      <c r="I858" s="32">
        <f t="shared" si="454"/>
        <v>2630</v>
      </c>
      <c r="J858" s="32">
        <f t="shared" ref="J858" si="455">J861+J869+J870+J871</f>
        <v>2630</v>
      </c>
      <c r="K858" s="32">
        <f t="shared" si="445"/>
        <v>0</v>
      </c>
      <c r="L858" s="32">
        <f t="shared" ref="L858" si="456">L861+L869+L870+L871</f>
        <v>2630</v>
      </c>
      <c r="M858" s="32">
        <f t="shared" si="452"/>
        <v>0</v>
      </c>
      <c r="N858" s="32">
        <f t="shared" si="446"/>
        <v>0</v>
      </c>
    </row>
    <row r="859" spans="2:14" s="6" customFormat="1" ht="35.25" hidden="1" thickTop="1" x14ac:dyDescent="0.25">
      <c r="B859" s="6" t="str">
        <f t="shared" si="451"/>
        <v>b</v>
      </c>
      <c r="C859" s="11"/>
      <c r="D859" s="12" t="s">
        <v>190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f t="shared" si="445"/>
        <v>0</v>
      </c>
      <c r="L859" s="13">
        <v>0</v>
      </c>
      <c r="M859" s="13">
        <v>0</v>
      </c>
      <c r="N859" s="13">
        <f t="shared" si="446"/>
        <v>0</v>
      </c>
    </row>
    <row r="860" spans="2:14" s="6" customFormat="1" ht="18" hidden="1" thickTop="1" x14ac:dyDescent="0.25">
      <c r="B860" s="6" t="str">
        <f t="shared" si="451"/>
        <v>b</v>
      </c>
      <c r="C860" s="11"/>
      <c r="D860" s="12" t="s">
        <v>189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f t="shared" si="445"/>
        <v>0</v>
      </c>
      <c r="L860" s="13">
        <v>0</v>
      </c>
      <c r="M860" s="13">
        <v>0</v>
      </c>
      <c r="N860" s="13">
        <f t="shared" si="446"/>
        <v>0</v>
      </c>
    </row>
    <row r="861" spans="2:14" s="6" customFormat="1" ht="20.25" thickTop="1" x14ac:dyDescent="0.25">
      <c r="B861" s="6" t="str">
        <f t="shared" si="451"/>
        <v>a</v>
      </c>
      <c r="C861" s="36" t="s">
        <v>131</v>
      </c>
      <c r="D861" s="37" t="s">
        <v>4</v>
      </c>
      <c r="E861" s="38">
        <f t="shared" ref="E861:F861" si="457">E862+E863+E864+E865+E866+E867+E868</f>
        <v>0</v>
      </c>
      <c r="F861" s="38">
        <f t="shared" si="457"/>
        <v>1700</v>
      </c>
      <c r="G861" s="38">
        <f t="shared" ref="G861:I861" si="458">G862+G863+G864+G865+G866+G867+G868</f>
        <v>1700</v>
      </c>
      <c r="H861" s="38">
        <f t="shared" si="458"/>
        <v>0</v>
      </c>
      <c r="I861" s="38">
        <f t="shared" si="458"/>
        <v>2630</v>
      </c>
      <c r="J861" s="38">
        <f t="shared" ref="J861" si="459">J862+J863+J864+J865+J866+J867+J868</f>
        <v>2630</v>
      </c>
      <c r="K861" s="38">
        <f t="shared" si="445"/>
        <v>0</v>
      </c>
      <c r="L861" s="38">
        <f t="shared" ref="L861" si="460">L862+L863+L864+L865+L866+L867+L868</f>
        <v>2630</v>
      </c>
      <c r="M861" s="38">
        <f t="shared" si="452"/>
        <v>0</v>
      </c>
      <c r="N861" s="38">
        <f t="shared" si="446"/>
        <v>0</v>
      </c>
    </row>
    <row r="862" spans="2:14" s="6" customFormat="1" ht="17.25" hidden="1" x14ac:dyDescent="0.25">
      <c r="B862" s="6" t="str">
        <f t="shared" si="451"/>
        <v>b</v>
      </c>
      <c r="C862" s="11" t="s">
        <v>131</v>
      </c>
      <c r="D862" s="17" t="s">
        <v>195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0</v>
      </c>
      <c r="K862" s="18">
        <f t="shared" si="445"/>
        <v>0</v>
      </c>
      <c r="L862" s="18">
        <v>0</v>
      </c>
      <c r="M862" s="18">
        <f t="shared" si="452"/>
        <v>0</v>
      </c>
      <c r="N862" s="18">
        <f t="shared" si="446"/>
        <v>0</v>
      </c>
    </row>
    <row r="863" spans="2:14" s="6" customFormat="1" ht="20.25" thickBot="1" x14ac:dyDescent="0.3">
      <c r="B863" s="6" t="str">
        <f t="shared" si="451"/>
        <v>a</v>
      </c>
      <c r="C863" s="33" t="s">
        <v>131</v>
      </c>
      <c r="D863" s="39" t="s">
        <v>203</v>
      </c>
      <c r="E863" s="40">
        <v>0</v>
      </c>
      <c r="F863" s="40">
        <v>1700</v>
      </c>
      <c r="G863" s="40">
        <v>1700</v>
      </c>
      <c r="H863" s="40">
        <v>0</v>
      </c>
      <c r="I863" s="40">
        <v>2630</v>
      </c>
      <c r="J863" s="40">
        <v>2630</v>
      </c>
      <c r="K863" s="40">
        <f t="shared" si="445"/>
        <v>0</v>
      </c>
      <c r="L863" s="40">
        <v>2630</v>
      </c>
      <c r="M863" s="40">
        <f t="shared" si="452"/>
        <v>0</v>
      </c>
      <c r="N863" s="40">
        <f t="shared" si="446"/>
        <v>0</v>
      </c>
    </row>
    <row r="864" spans="2:14" s="6" customFormat="1" ht="18" hidden="1" thickBot="1" x14ac:dyDescent="0.3">
      <c r="B864" s="6" t="str">
        <f t="shared" si="451"/>
        <v>b</v>
      </c>
      <c r="C864" s="11" t="s">
        <v>131</v>
      </c>
      <c r="D864" s="17" t="s">
        <v>197</v>
      </c>
      <c r="E864" s="18">
        <v>0</v>
      </c>
      <c r="F864" s="18">
        <v>0</v>
      </c>
      <c r="G864" s="18">
        <v>0</v>
      </c>
      <c r="H864" s="18">
        <v>0</v>
      </c>
      <c r="I864" s="18">
        <v>0</v>
      </c>
      <c r="J864" s="18">
        <v>0</v>
      </c>
      <c r="K864" s="18">
        <f t="shared" si="445"/>
        <v>0</v>
      </c>
      <c r="L864" s="18">
        <v>0</v>
      </c>
      <c r="M864" s="18">
        <f t="shared" si="452"/>
        <v>0</v>
      </c>
      <c r="N864" s="18">
        <f t="shared" si="446"/>
        <v>0</v>
      </c>
    </row>
    <row r="865" spans="1:14" s="6" customFormat="1" ht="18" hidden="1" thickBot="1" x14ac:dyDescent="0.3">
      <c r="B865" s="6" t="str">
        <f t="shared" si="451"/>
        <v>b</v>
      </c>
      <c r="C865" s="11" t="s">
        <v>131</v>
      </c>
      <c r="D865" s="17" t="s">
        <v>198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0</v>
      </c>
      <c r="K865" s="18">
        <f t="shared" si="445"/>
        <v>0</v>
      </c>
      <c r="L865" s="18">
        <v>0</v>
      </c>
      <c r="M865" s="18">
        <f t="shared" si="452"/>
        <v>0</v>
      </c>
      <c r="N865" s="18">
        <f t="shared" si="446"/>
        <v>0</v>
      </c>
    </row>
    <row r="866" spans="1:14" s="6" customFormat="1" ht="18" hidden="1" thickBot="1" x14ac:dyDescent="0.3">
      <c r="B866" s="6" t="str">
        <f t="shared" si="451"/>
        <v>b</v>
      </c>
      <c r="C866" s="11" t="s">
        <v>131</v>
      </c>
      <c r="D866" s="17" t="s">
        <v>199</v>
      </c>
      <c r="E866" s="18">
        <v>0</v>
      </c>
      <c r="F866" s="18">
        <v>0</v>
      </c>
      <c r="G866" s="18">
        <v>0</v>
      </c>
      <c r="H866" s="18">
        <v>0</v>
      </c>
      <c r="I866" s="18">
        <v>0</v>
      </c>
      <c r="J866" s="18">
        <v>0</v>
      </c>
      <c r="K866" s="18">
        <f t="shared" si="445"/>
        <v>0</v>
      </c>
      <c r="L866" s="18">
        <v>0</v>
      </c>
      <c r="M866" s="18">
        <f t="shared" si="452"/>
        <v>0</v>
      </c>
      <c r="N866" s="18">
        <f t="shared" si="446"/>
        <v>0</v>
      </c>
    </row>
    <row r="867" spans="1:14" s="6" customFormat="1" ht="18" hidden="1" thickBot="1" x14ac:dyDescent="0.3">
      <c r="B867" s="6" t="str">
        <f t="shared" si="451"/>
        <v>b</v>
      </c>
      <c r="C867" s="11" t="s">
        <v>131</v>
      </c>
      <c r="D867" s="17" t="s">
        <v>200</v>
      </c>
      <c r="E867" s="18">
        <v>0</v>
      </c>
      <c r="F867" s="18">
        <v>0</v>
      </c>
      <c r="G867" s="18">
        <v>0</v>
      </c>
      <c r="H867" s="18">
        <v>0</v>
      </c>
      <c r="I867" s="18">
        <v>0</v>
      </c>
      <c r="J867" s="18">
        <v>0</v>
      </c>
      <c r="K867" s="18">
        <f t="shared" si="445"/>
        <v>0</v>
      </c>
      <c r="L867" s="18">
        <v>0</v>
      </c>
      <c r="M867" s="18">
        <f t="shared" si="452"/>
        <v>0</v>
      </c>
      <c r="N867" s="18">
        <f t="shared" si="446"/>
        <v>0</v>
      </c>
    </row>
    <row r="868" spans="1:14" s="6" customFormat="1" ht="18" hidden="1" thickBot="1" x14ac:dyDescent="0.3">
      <c r="B868" s="6" t="str">
        <f t="shared" si="451"/>
        <v>b</v>
      </c>
      <c r="C868" s="11" t="s">
        <v>131</v>
      </c>
      <c r="D868" s="17" t="s">
        <v>201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f t="shared" si="445"/>
        <v>0</v>
      </c>
      <c r="L868" s="18">
        <v>0</v>
      </c>
      <c r="M868" s="18">
        <f t="shared" si="452"/>
        <v>0</v>
      </c>
      <c r="N868" s="18">
        <f t="shared" si="446"/>
        <v>0</v>
      </c>
    </row>
    <row r="869" spans="1:14" s="6" customFormat="1" ht="18" hidden="1" thickBot="1" x14ac:dyDescent="0.3">
      <c r="B869" s="6" t="str">
        <f t="shared" si="451"/>
        <v>b</v>
      </c>
      <c r="C869" s="14" t="s">
        <v>131</v>
      </c>
      <c r="D869" s="15" t="s">
        <v>6</v>
      </c>
      <c r="E869" s="16">
        <v>0</v>
      </c>
      <c r="F869" s="16">
        <v>0</v>
      </c>
      <c r="G869" s="16">
        <v>0</v>
      </c>
      <c r="H869" s="16">
        <v>0</v>
      </c>
      <c r="I869" s="16">
        <v>0</v>
      </c>
      <c r="J869" s="16">
        <v>0</v>
      </c>
      <c r="K869" s="16">
        <f t="shared" si="445"/>
        <v>0</v>
      </c>
      <c r="L869" s="16">
        <v>0</v>
      </c>
      <c r="M869" s="16">
        <f t="shared" si="452"/>
        <v>0</v>
      </c>
      <c r="N869" s="16">
        <f t="shared" si="446"/>
        <v>0</v>
      </c>
    </row>
    <row r="870" spans="1:14" s="6" customFormat="1" ht="18" hidden="1" thickBot="1" x14ac:dyDescent="0.3">
      <c r="B870" s="6" t="str">
        <f t="shared" si="451"/>
        <v>b</v>
      </c>
      <c r="C870" s="14" t="s">
        <v>131</v>
      </c>
      <c r="D870" s="15" t="s">
        <v>7</v>
      </c>
      <c r="E870" s="16">
        <v>0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f t="shared" si="445"/>
        <v>0</v>
      </c>
      <c r="L870" s="16">
        <v>0</v>
      </c>
      <c r="M870" s="16">
        <f t="shared" si="452"/>
        <v>0</v>
      </c>
      <c r="N870" s="16">
        <f t="shared" si="446"/>
        <v>0</v>
      </c>
    </row>
    <row r="871" spans="1:14" s="6" customFormat="1" ht="18" hidden="1" thickBot="1" x14ac:dyDescent="0.3">
      <c r="B871" s="6" t="str">
        <f t="shared" si="451"/>
        <v>b</v>
      </c>
      <c r="C871" s="19" t="s">
        <v>131</v>
      </c>
      <c r="D871" s="20" t="s">
        <v>8</v>
      </c>
      <c r="E871" s="21">
        <v>0</v>
      </c>
      <c r="F871" s="21">
        <v>0</v>
      </c>
      <c r="G871" s="21">
        <v>0</v>
      </c>
      <c r="H871" s="21">
        <v>0</v>
      </c>
      <c r="I871" s="21">
        <v>0</v>
      </c>
      <c r="J871" s="21">
        <v>0</v>
      </c>
      <c r="K871" s="21">
        <f t="shared" si="445"/>
        <v>0</v>
      </c>
      <c r="L871" s="21">
        <v>0</v>
      </c>
      <c r="M871" s="21">
        <f t="shared" si="452"/>
        <v>0</v>
      </c>
      <c r="N871" s="21">
        <f t="shared" si="446"/>
        <v>0</v>
      </c>
    </row>
    <row r="872" spans="1:14" s="6" customFormat="1" ht="73.5" customHeight="1" thickTop="1" thickBot="1" x14ac:dyDescent="0.3">
      <c r="A872" s="6" t="s">
        <v>213</v>
      </c>
      <c r="B872" s="6" t="str">
        <f t="shared" si="451"/>
        <v>a</v>
      </c>
      <c r="C872" s="54" t="s">
        <v>161</v>
      </c>
      <c r="D872" s="55" t="s">
        <v>96</v>
      </c>
      <c r="E872" s="56">
        <f>E886+E900</f>
        <v>6052.8778899999998</v>
      </c>
      <c r="F872" s="56">
        <f t="shared" ref="F872:L872" si="461">F886+F900</f>
        <v>6000</v>
      </c>
      <c r="G872" s="56">
        <f t="shared" si="461"/>
        <v>6200.2999999999993</v>
      </c>
      <c r="H872" s="56">
        <f t="shared" si="461"/>
        <v>4053.71056</v>
      </c>
      <c r="I872" s="56">
        <f>I886+I900</f>
        <v>7000</v>
      </c>
      <c r="J872" s="56">
        <f>J886+J900</f>
        <v>7000</v>
      </c>
      <c r="K872" s="56">
        <f t="shared" si="445"/>
        <v>0</v>
      </c>
      <c r="L872" s="56">
        <f t="shared" si="461"/>
        <v>7000</v>
      </c>
      <c r="M872" s="56">
        <f t="shared" si="452"/>
        <v>0</v>
      </c>
      <c r="N872" s="56">
        <f t="shared" si="446"/>
        <v>0</v>
      </c>
    </row>
    <row r="873" spans="1:14" s="6" customFormat="1" ht="35.25" hidden="1" thickTop="1" x14ac:dyDescent="0.25">
      <c r="B873" s="6" t="str">
        <f t="shared" si="451"/>
        <v>b</v>
      </c>
      <c r="C873" s="11"/>
      <c r="D873" s="12" t="s">
        <v>190</v>
      </c>
      <c r="E873" s="13">
        <f t="shared" ref="E873:L885" si="462">E887+E901</f>
        <v>0</v>
      </c>
      <c r="F873" s="13">
        <f t="shared" si="462"/>
        <v>0</v>
      </c>
      <c r="G873" s="13">
        <f t="shared" si="462"/>
        <v>0</v>
      </c>
      <c r="H873" s="13">
        <f t="shared" si="462"/>
        <v>0</v>
      </c>
      <c r="I873" s="13">
        <f t="shared" si="462"/>
        <v>0</v>
      </c>
      <c r="J873" s="13">
        <f t="shared" ref="J873" si="463">J887+J901</f>
        <v>0</v>
      </c>
      <c r="K873" s="13">
        <f t="shared" si="445"/>
        <v>0</v>
      </c>
      <c r="L873" s="13">
        <f t="shared" si="462"/>
        <v>0</v>
      </c>
      <c r="M873" s="13">
        <f t="shared" si="452"/>
        <v>0</v>
      </c>
      <c r="N873" s="13">
        <f t="shared" si="446"/>
        <v>0</v>
      </c>
    </row>
    <row r="874" spans="1:14" s="6" customFormat="1" ht="18" hidden="1" thickTop="1" x14ac:dyDescent="0.25">
      <c r="B874" s="6" t="str">
        <f t="shared" si="451"/>
        <v>b</v>
      </c>
      <c r="C874" s="11"/>
      <c r="D874" s="12" t="s">
        <v>189</v>
      </c>
      <c r="E874" s="13">
        <f t="shared" si="462"/>
        <v>0</v>
      </c>
      <c r="F874" s="13">
        <f t="shared" si="462"/>
        <v>0</v>
      </c>
      <c r="G874" s="13">
        <f t="shared" si="462"/>
        <v>0</v>
      </c>
      <c r="H874" s="13">
        <f t="shared" si="462"/>
        <v>0</v>
      </c>
      <c r="I874" s="13">
        <f t="shared" si="462"/>
        <v>0</v>
      </c>
      <c r="J874" s="13">
        <f t="shared" ref="J874" si="464">J888+J902</f>
        <v>0</v>
      </c>
      <c r="K874" s="13">
        <f t="shared" si="445"/>
        <v>0</v>
      </c>
      <c r="L874" s="13">
        <f t="shared" si="462"/>
        <v>0</v>
      </c>
      <c r="M874" s="13">
        <f t="shared" si="452"/>
        <v>0</v>
      </c>
      <c r="N874" s="13">
        <f t="shared" si="446"/>
        <v>0</v>
      </c>
    </row>
    <row r="875" spans="1:14" s="6" customFormat="1" ht="20.25" thickTop="1" x14ac:dyDescent="0.25">
      <c r="B875" s="6" t="str">
        <f t="shared" si="451"/>
        <v>a</v>
      </c>
      <c r="C875" s="36" t="s">
        <v>131</v>
      </c>
      <c r="D875" s="37" t="s">
        <v>4</v>
      </c>
      <c r="E875" s="38">
        <f t="shared" si="462"/>
        <v>6052.8778899999998</v>
      </c>
      <c r="F875" s="38">
        <f t="shared" si="462"/>
        <v>6000</v>
      </c>
      <c r="G875" s="38">
        <f t="shared" si="462"/>
        <v>6200.2999999999993</v>
      </c>
      <c r="H875" s="38">
        <f t="shared" si="462"/>
        <v>4053.71056</v>
      </c>
      <c r="I875" s="38">
        <f t="shared" si="462"/>
        <v>7000</v>
      </c>
      <c r="J875" s="38">
        <f t="shared" ref="J875" si="465">J889+J903</f>
        <v>7000</v>
      </c>
      <c r="K875" s="38">
        <f t="shared" si="445"/>
        <v>0</v>
      </c>
      <c r="L875" s="38">
        <f t="shared" si="462"/>
        <v>7000</v>
      </c>
      <c r="M875" s="38">
        <f t="shared" si="452"/>
        <v>0</v>
      </c>
      <c r="N875" s="38">
        <f t="shared" si="446"/>
        <v>0</v>
      </c>
    </row>
    <row r="876" spans="1:14" s="6" customFormat="1" ht="17.25" hidden="1" x14ac:dyDescent="0.25">
      <c r="B876" s="6" t="str">
        <f t="shared" si="451"/>
        <v>b</v>
      </c>
      <c r="C876" s="11" t="s">
        <v>131</v>
      </c>
      <c r="D876" s="17" t="s">
        <v>195</v>
      </c>
      <c r="E876" s="18">
        <f t="shared" si="462"/>
        <v>0</v>
      </c>
      <c r="F876" s="18">
        <f t="shared" si="462"/>
        <v>0</v>
      </c>
      <c r="G876" s="18">
        <f t="shared" si="462"/>
        <v>0</v>
      </c>
      <c r="H876" s="18">
        <f t="shared" si="462"/>
        <v>0</v>
      </c>
      <c r="I876" s="18">
        <f t="shared" si="462"/>
        <v>0</v>
      </c>
      <c r="J876" s="18">
        <f t="shared" ref="J876" si="466">J890+J904</f>
        <v>0</v>
      </c>
      <c r="K876" s="18">
        <f t="shared" si="445"/>
        <v>0</v>
      </c>
      <c r="L876" s="18">
        <f t="shared" si="462"/>
        <v>0</v>
      </c>
      <c r="M876" s="18">
        <f t="shared" si="452"/>
        <v>0</v>
      </c>
      <c r="N876" s="18">
        <f t="shared" si="446"/>
        <v>0</v>
      </c>
    </row>
    <row r="877" spans="1:14" s="6" customFormat="1" ht="19.5" x14ac:dyDescent="0.25">
      <c r="B877" s="6" t="str">
        <f t="shared" si="451"/>
        <v>a</v>
      </c>
      <c r="C877" s="33" t="s">
        <v>131</v>
      </c>
      <c r="D877" s="39" t="s">
        <v>203</v>
      </c>
      <c r="E877" s="40">
        <f t="shared" si="462"/>
        <v>155.90375999999998</v>
      </c>
      <c r="F877" s="40">
        <f t="shared" si="462"/>
        <v>51</v>
      </c>
      <c r="G877" s="40">
        <f t="shared" si="462"/>
        <v>87</v>
      </c>
      <c r="H877" s="40">
        <f t="shared" si="462"/>
        <v>57.606999999999999</v>
      </c>
      <c r="I877" s="40">
        <f t="shared" si="462"/>
        <v>87</v>
      </c>
      <c r="J877" s="40">
        <f t="shared" ref="J877" si="467">J891+J905</f>
        <v>87</v>
      </c>
      <c r="K877" s="40">
        <f t="shared" si="445"/>
        <v>0</v>
      </c>
      <c r="L877" s="40">
        <f t="shared" si="462"/>
        <v>87</v>
      </c>
      <c r="M877" s="40">
        <f t="shared" si="452"/>
        <v>0</v>
      </c>
      <c r="N877" s="40">
        <f t="shared" si="446"/>
        <v>0</v>
      </c>
    </row>
    <row r="878" spans="1:14" s="6" customFormat="1" ht="17.25" hidden="1" x14ac:dyDescent="0.25">
      <c r="B878" s="6" t="str">
        <f t="shared" si="451"/>
        <v>b</v>
      </c>
      <c r="C878" s="11" t="s">
        <v>131</v>
      </c>
      <c r="D878" s="17" t="s">
        <v>197</v>
      </c>
      <c r="E878" s="18">
        <f t="shared" si="462"/>
        <v>0</v>
      </c>
      <c r="F878" s="18">
        <f t="shared" si="462"/>
        <v>0</v>
      </c>
      <c r="G878" s="18">
        <f t="shared" si="462"/>
        <v>0</v>
      </c>
      <c r="H878" s="18">
        <f t="shared" si="462"/>
        <v>0</v>
      </c>
      <c r="I878" s="18">
        <f t="shared" si="462"/>
        <v>0</v>
      </c>
      <c r="J878" s="18">
        <f t="shared" ref="J878" si="468">J892+J906</f>
        <v>0</v>
      </c>
      <c r="K878" s="18">
        <f t="shared" si="445"/>
        <v>0</v>
      </c>
      <c r="L878" s="18">
        <f t="shared" si="462"/>
        <v>0</v>
      </c>
      <c r="M878" s="18">
        <f t="shared" si="452"/>
        <v>0</v>
      </c>
      <c r="N878" s="18">
        <f t="shared" si="446"/>
        <v>0</v>
      </c>
    </row>
    <row r="879" spans="1:14" s="6" customFormat="1" ht="17.25" hidden="1" x14ac:dyDescent="0.25">
      <c r="B879" s="6" t="str">
        <f t="shared" si="451"/>
        <v>b</v>
      </c>
      <c r="C879" s="11" t="s">
        <v>131</v>
      </c>
      <c r="D879" s="17" t="s">
        <v>198</v>
      </c>
      <c r="E879" s="18">
        <f t="shared" si="462"/>
        <v>0</v>
      </c>
      <c r="F879" s="18">
        <f t="shared" si="462"/>
        <v>0</v>
      </c>
      <c r="G879" s="18">
        <f t="shared" si="462"/>
        <v>0</v>
      </c>
      <c r="H879" s="18">
        <f t="shared" si="462"/>
        <v>0</v>
      </c>
      <c r="I879" s="18">
        <f t="shared" si="462"/>
        <v>0</v>
      </c>
      <c r="J879" s="18">
        <f t="shared" ref="J879" si="469">J893+J907</f>
        <v>0</v>
      </c>
      <c r="K879" s="18">
        <f t="shared" si="445"/>
        <v>0</v>
      </c>
      <c r="L879" s="18">
        <f t="shared" si="462"/>
        <v>0</v>
      </c>
      <c r="M879" s="18">
        <f t="shared" si="452"/>
        <v>0</v>
      </c>
      <c r="N879" s="18">
        <f t="shared" si="446"/>
        <v>0</v>
      </c>
    </row>
    <row r="880" spans="1:14" s="6" customFormat="1" ht="17.25" hidden="1" x14ac:dyDescent="0.25">
      <c r="B880" s="6" t="str">
        <f t="shared" si="451"/>
        <v>b</v>
      </c>
      <c r="C880" s="11" t="s">
        <v>131</v>
      </c>
      <c r="D880" s="17" t="s">
        <v>199</v>
      </c>
      <c r="E880" s="18">
        <f t="shared" si="462"/>
        <v>0</v>
      </c>
      <c r="F880" s="18">
        <f t="shared" si="462"/>
        <v>0</v>
      </c>
      <c r="G880" s="18">
        <f t="shared" si="462"/>
        <v>0</v>
      </c>
      <c r="H880" s="18">
        <f t="shared" si="462"/>
        <v>0</v>
      </c>
      <c r="I880" s="18">
        <f t="shared" si="462"/>
        <v>0</v>
      </c>
      <c r="J880" s="18">
        <f t="shared" ref="J880" si="470">J894+J908</f>
        <v>0</v>
      </c>
      <c r="K880" s="18">
        <f t="shared" si="445"/>
        <v>0</v>
      </c>
      <c r="L880" s="18">
        <f t="shared" si="462"/>
        <v>0</v>
      </c>
      <c r="M880" s="18">
        <f t="shared" si="452"/>
        <v>0</v>
      </c>
      <c r="N880" s="18">
        <f t="shared" si="446"/>
        <v>0</v>
      </c>
    </row>
    <row r="881" spans="2:14" s="6" customFormat="1" ht="20.25" thickBot="1" x14ac:dyDescent="0.3">
      <c r="B881" s="6" t="str">
        <f t="shared" si="451"/>
        <v>a</v>
      </c>
      <c r="C881" s="33" t="s">
        <v>131</v>
      </c>
      <c r="D881" s="39" t="s">
        <v>205</v>
      </c>
      <c r="E881" s="40">
        <f t="shared" si="462"/>
        <v>5896.9741299999996</v>
      </c>
      <c r="F881" s="40">
        <f t="shared" si="462"/>
        <v>5949</v>
      </c>
      <c r="G881" s="40">
        <f t="shared" si="462"/>
        <v>6113.2999999999993</v>
      </c>
      <c r="H881" s="40">
        <f t="shared" si="462"/>
        <v>3996.10356</v>
      </c>
      <c r="I881" s="40">
        <f t="shared" si="462"/>
        <v>6913</v>
      </c>
      <c r="J881" s="40">
        <f t="shared" ref="J881" si="471">J895+J909</f>
        <v>6913</v>
      </c>
      <c r="K881" s="40">
        <f t="shared" si="445"/>
        <v>0</v>
      </c>
      <c r="L881" s="40">
        <f t="shared" si="462"/>
        <v>6913</v>
      </c>
      <c r="M881" s="40">
        <f t="shared" si="452"/>
        <v>0</v>
      </c>
      <c r="N881" s="40">
        <f t="shared" si="446"/>
        <v>0</v>
      </c>
    </row>
    <row r="882" spans="2:14" s="6" customFormat="1" ht="18" hidden="1" thickBot="1" x14ac:dyDescent="0.3">
      <c r="B882" s="6" t="str">
        <f t="shared" si="451"/>
        <v>b</v>
      </c>
      <c r="C882" s="11" t="s">
        <v>131</v>
      </c>
      <c r="D882" s="17" t="s">
        <v>201</v>
      </c>
      <c r="E882" s="18">
        <f t="shared" si="462"/>
        <v>0</v>
      </c>
      <c r="F882" s="18">
        <f t="shared" si="462"/>
        <v>0</v>
      </c>
      <c r="G882" s="18">
        <f t="shared" si="462"/>
        <v>0</v>
      </c>
      <c r="H882" s="18">
        <f t="shared" si="462"/>
        <v>0</v>
      </c>
      <c r="I882" s="18">
        <f t="shared" si="462"/>
        <v>0</v>
      </c>
      <c r="J882" s="18">
        <f t="shared" ref="J882" si="472">J896+J910</f>
        <v>0</v>
      </c>
      <c r="K882" s="18">
        <f t="shared" si="445"/>
        <v>0</v>
      </c>
      <c r="L882" s="18">
        <f t="shared" si="462"/>
        <v>0</v>
      </c>
      <c r="M882" s="18">
        <f t="shared" si="452"/>
        <v>0</v>
      </c>
      <c r="N882" s="18">
        <f t="shared" si="446"/>
        <v>0</v>
      </c>
    </row>
    <row r="883" spans="2:14" s="6" customFormat="1" ht="18" hidden="1" thickBot="1" x14ac:dyDescent="0.3">
      <c r="B883" s="6" t="str">
        <f t="shared" si="451"/>
        <v>b</v>
      </c>
      <c r="C883" s="14" t="s">
        <v>131</v>
      </c>
      <c r="D883" s="15" t="s">
        <v>6</v>
      </c>
      <c r="E883" s="16">
        <f t="shared" si="462"/>
        <v>0</v>
      </c>
      <c r="F883" s="16">
        <f t="shared" si="462"/>
        <v>0</v>
      </c>
      <c r="G883" s="16">
        <f t="shared" si="462"/>
        <v>0</v>
      </c>
      <c r="H883" s="16">
        <f t="shared" si="462"/>
        <v>0</v>
      </c>
      <c r="I883" s="16">
        <f t="shared" si="462"/>
        <v>0</v>
      </c>
      <c r="J883" s="16">
        <f t="shared" ref="J883" si="473">J897+J911</f>
        <v>0</v>
      </c>
      <c r="K883" s="16">
        <f t="shared" si="445"/>
        <v>0</v>
      </c>
      <c r="L883" s="16">
        <f t="shared" si="462"/>
        <v>0</v>
      </c>
      <c r="M883" s="16">
        <f t="shared" si="452"/>
        <v>0</v>
      </c>
      <c r="N883" s="16">
        <f t="shared" si="446"/>
        <v>0</v>
      </c>
    </row>
    <row r="884" spans="2:14" s="6" customFormat="1" ht="18" hidden="1" thickBot="1" x14ac:dyDescent="0.3">
      <c r="B884" s="6" t="str">
        <f t="shared" si="451"/>
        <v>b</v>
      </c>
      <c r="C884" s="14" t="s">
        <v>131</v>
      </c>
      <c r="D884" s="15" t="s">
        <v>7</v>
      </c>
      <c r="E884" s="16">
        <f t="shared" si="462"/>
        <v>0</v>
      </c>
      <c r="F884" s="16">
        <f t="shared" si="462"/>
        <v>0</v>
      </c>
      <c r="G884" s="16">
        <f t="shared" si="462"/>
        <v>0</v>
      </c>
      <c r="H884" s="16">
        <f t="shared" si="462"/>
        <v>0</v>
      </c>
      <c r="I884" s="16">
        <f t="shared" si="462"/>
        <v>0</v>
      </c>
      <c r="J884" s="16">
        <f t="shared" ref="J884" si="474">J898+J912</f>
        <v>0</v>
      </c>
      <c r="K884" s="16">
        <f t="shared" si="445"/>
        <v>0</v>
      </c>
      <c r="L884" s="16">
        <f t="shared" si="462"/>
        <v>0</v>
      </c>
      <c r="M884" s="16">
        <f t="shared" si="452"/>
        <v>0</v>
      </c>
      <c r="N884" s="16">
        <f t="shared" si="446"/>
        <v>0</v>
      </c>
    </row>
    <row r="885" spans="2:14" s="6" customFormat="1" ht="18" hidden="1" thickBot="1" x14ac:dyDescent="0.3">
      <c r="B885" s="6" t="str">
        <f t="shared" si="451"/>
        <v>b</v>
      </c>
      <c r="C885" s="19" t="s">
        <v>131</v>
      </c>
      <c r="D885" s="20" t="s">
        <v>8</v>
      </c>
      <c r="E885" s="21">
        <f t="shared" si="462"/>
        <v>0</v>
      </c>
      <c r="F885" s="21">
        <f t="shared" si="462"/>
        <v>0</v>
      </c>
      <c r="G885" s="21">
        <f t="shared" si="462"/>
        <v>0</v>
      </c>
      <c r="H885" s="21">
        <f t="shared" si="462"/>
        <v>0</v>
      </c>
      <c r="I885" s="21">
        <f t="shared" si="462"/>
        <v>0</v>
      </c>
      <c r="J885" s="21">
        <f t="shared" ref="J885" si="475">J899+J913</f>
        <v>0</v>
      </c>
      <c r="K885" s="21">
        <f t="shared" si="445"/>
        <v>0</v>
      </c>
      <c r="L885" s="21">
        <f t="shared" si="462"/>
        <v>0</v>
      </c>
      <c r="M885" s="21">
        <f t="shared" si="452"/>
        <v>0</v>
      </c>
      <c r="N885" s="21">
        <f t="shared" si="446"/>
        <v>0</v>
      </c>
    </row>
    <row r="886" spans="2:14" s="6" customFormat="1" ht="55.5" customHeight="1" thickTop="1" thickBot="1" x14ac:dyDescent="0.3">
      <c r="B886" s="6" t="str">
        <f t="shared" si="451"/>
        <v>a</v>
      </c>
      <c r="C886" s="54" t="s">
        <v>162</v>
      </c>
      <c r="D886" s="55" t="s">
        <v>96</v>
      </c>
      <c r="E886" s="56">
        <f t="shared" ref="E886:H886" si="476">E889+E897+E898+E899</f>
        <v>5714.0442299999995</v>
      </c>
      <c r="F886" s="56">
        <f t="shared" si="476"/>
        <v>5459</v>
      </c>
      <c r="G886" s="56">
        <f t="shared" si="476"/>
        <v>5799.9</v>
      </c>
      <c r="H886" s="56">
        <f t="shared" si="476"/>
        <v>3882.98756</v>
      </c>
      <c r="I886" s="56">
        <f t="shared" ref="I886:M886" si="477">I889+I897+I898+I899</f>
        <v>6458</v>
      </c>
      <c r="J886" s="56">
        <f t="shared" ref="J886" si="478">J889+J897+J898+J899</f>
        <v>6458</v>
      </c>
      <c r="K886" s="56">
        <f t="shared" si="445"/>
        <v>0</v>
      </c>
      <c r="L886" s="56">
        <f t="shared" si="477"/>
        <v>6458</v>
      </c>
      <c r="M886" s="56">
        <f t="shared" si="477"/>
        <v>0</v>
      </c>
      <c r="N886" s="56">
        <f t="shared" si="446"/>
        <v>0</v>
      </c>
    </row>
    <row r="887" spans="2:14" s="6" customFormat="1" ht="35.25" hidden="1" thickTop="1" x14ac:dyDescent="0.25">
      <c r="B887" s="6" t="str">
        <f t="shared" si="451"/>
        <v>b</v>
      </c>
      <c r="C887" s="11"/>
      <c r="D887" s="12" t="s">
        <v>190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f t="shared" si="445"/>
        <v>0</v>
      </c>
      <c r="L887" s="13">
        <v>0</v>
      </c>
      <c r="M887" s="13">
        <v>0</v>
      </c>
      <c r="N887" s="13">
        <f t="shared" si="446"/>
        <v>0</v>
      </c>
    </row>
    <row r="888" spans="2:14" s="6" customFormat="1" ht="18" hidden="1" thickTop="1" x14ac:dyDescent="0.25">
      <c r="B888" s="6" t="str">
        <f t="shared" si="451"/>
        <v>b</v>
      </c>
      <c r="C888" s="11"/>
      <c r="D888" s="12" t="s">
        <v>189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f t="shared" si="445"/>
        <v>0</v>
      </c>
      <c r="L888" s="13">
        <v>0</v>
      </c>
      <c r="M888" s="13">
        <v>0</v>
      </c>
      <c r="N888" s="13">
        <f t="shared" si="446"/>
        <v>0</v>
      </c>
    </row>
    <row r="889" spans="2:14" s="6" customFormat="1" ht="20.25" thickTop="1" x14ac:dyDescent="0.25">
      <c r="B889" s="6" t="str">
        <f t="shared" si="451"/>
        <v>a</v>
      </c>
      <c r="C889" s="36" t="s">
        <v>131</v>
      </c>
      <c r="D889" s="37" t="s">
        <v>4</v>
      </c>
      <c r="E889" s="38">
        <f t="shared" ref="E889:L889" si="479">E890+E891+E892+E893+E894+E895+E896</f>
        <v>5714.0442299999995</v>
      </c>
      <c r="F889" s="38">
        <f t="shared" si="479"/>
        <v>5459</v>
      </c>
      <c r="G889" s="38">
        <f t="shared" si="479"/>
        <v>5799.9</v>
      </c>
      <c r="H889" s="38">
        <f t="shared" si="479"/>
        <v>3882.98756</v>
      </c>
      <c r="I889" s="38">
        <f t="shared" si="479"/>
        <v>6458</v>
      </c>
      <c r="J889" s="38">
        <f t="shared" ref="J889" si="480">J890+J891+J892+J893+J894+J895+J896</f>
        <v>6458</v>
      </c>
      <c r="K889" s="38">
        <f t="shared" si="445"/>
        <v>0</v>
      </c>
      <c r="L889" s="38">
        <f t="shared" si="479"/>
        <v>6458</v>
      </c>
      <c r="M889" s="38">
        <f t="shared" si="452"/>
        <v>0</v>
      </c>
      <c r="N889" s="38">
        <f t="shared" si="446"/>
        <v>0</v>
      </c>
    </row>
    <row r="890" spans="2:14" s="6" customFormat="1" ht="17.25" hidden="1" x14ac:dyDescent="0.25">
      <c r="B890" s="6" t="str">
        <f t="shared" si="451"/>
        <v>b</v>
      </c>
      <c r="C890" s="11" t="s">
        <v>131</v>
      </c>
      <c r="D890" s="17" t="s">
        <v>195</v>
      </c>
      <c r="E890" s="18">
        <v>0</v>
      </c>
      <c r="F890" s="18">
        <v>0</v>
      </c>
      <c r="G890" s="18">
        <v>0</v>
      </c>
      <c r="H890" s="18">
        <v>0</v>
      </c>
      <c r="I890" s="18">
        <v>0</v>
      </c>
      <c r="J890" s="18">
        <v>0</v>
      </c>
      <c r="K890" s="18">
        <f t="shared" si="445"/>
        <v>0</v>
      </c>
      <c r="L890" s="18">
        <v>0</v>
      </c>
      <c r="M890" s="18">
        <f t="shared" si="452"/>
        <v>0</v>
      </c>
      <c r="N890" s="18">
        <f t="shared" si="446"/>
        <v>0</v>
      </c>
    </row>
    <row r="891" spans="2:14" s="6" customFormat="1" ht="19.5" x14ac:dyDescent="0.25">
      <c r="B891" s="6" t="str">
        <f t="shared" si="451"/>
        <v>a</v>
      </c>
      <c r="C891" s="33" t="s">
        <v>131</v>
      </c>
      <c r="D891" s="39" t="s">
        <v>203</v>
      </c>
      <c r="E891" s="40">
        <v>82.363259999999997</v>
      </c>
      <c r="F891" s="40">
        <v>0</v>
      </c>
      <c r="G891" s="40">
        <v>36</v>
      </c>
      <c r="H891" s="40">
        <v>24</v>
      </c>
      <c r="I891" s="40">
        <v>36</v>
      </c>
      <c r="J891" s="40">
        <v>36</v>
      </c>
      <c r="K891" s="40">
        <f t="shared" si="445"/>
        <v>0</v>
      </c>
      <c r="L891" s="40">
        <v>36</v>
      </c>
      <c r="M891" s="40">
        <f t="shared" si="452"/>
        <v>0</v>
      </c>
      <c r="N891" s="40">
        <f t="shared" si="446"/>
        <v>0</v>
      </c>
    </row>
    <row r="892" spans="2:14" s="6" customFormat="1" ht="17.25" hidden="1" x14ac:dyDescent="0.25">
      <c r="B892" s="6" t="str">
        <f t="shared" si="451"/>
        <v>b</v>
      </c>
      <c r="C892" s="11" t="s">
        <v>131</v>
      </c>
      <c r="D892" s="17" t="s">
        <v>197</v>
      </c>
      <c r="E892" s="18">
        <v>0</v>
      </c>
      <c r="F892" s="18">
        <v>0</v>
      </c>
      <c r="G892" s="18">
        <v>0</v>
      </c>
      <c r="H892" s="18">
        <v>0</v>
      </c>
      <c r="I892" s="18">
        <v>0</v>
      </c>
      <c r="J892" s="18">
        <v>0</v>
      </c>
      <c r="K892" s="18">
        <f t="shared" si="445"/>
        <v>0</v>
      </c>
      <c r="L892" s="18">
        <v>0</v>
      </c>
      <c r="M892" s="18">
        <f t="shared" si="452"/>
        <v>0</v>
      </c>
      <c r="N892" s="18">
        <f t="shared" si="446"/>
        <v>0</v>
      </c>
    </row>
    <row r="893" spans="2:14" s="6" customFormat="1" ht="17.25" hidden="1" x14ac:dyDescent="0.25">
      <c r="B893" s="6" t="str">
        <f t="shared" si="451"/>
        <v>b</v>
      </c>
      <c r="C893" s="11" t="s">
        <v>131</v>
      </c>
      <c r="D893" s="17" t="s">
        <v>198</v>
      </c>
      <c r="E893" s="18">
        <v>0</v>
      </c>
      <c r="F893" s="18">
        <v>0</v>
      </c>
      <c r="G893" s="18">
        <v>0</v>
      </c>
      <c r="H893" s="18">
        <v>0</v>
      </c>
      <c r="I893" s="18">
        <v>0</v>
      </c>
      <c r="J893" s="18">
        <v>0</v>
      </c>
      <c r="K893" s="18">
        <f t="shared" si="445"/>
        <v>0</v>
      </c>
      <c r="L893" s="18">
        <v>0</v>
      </c>
      <c r="M893" s="18">
        <f t="shared" si="452"/>
        <v>0</v>
      </c>
      <c r="N893" s="18">
        <f t="shared" si="446"/>
        <v>0</v>
      </c>
    </row>
    <row r="894" spans="2:14" s="6" customFormat="1" ht="17.25" hidden="1" x14ac:dyDescent="0.25">
      <c r="B894" s="6" t="str">
        <f t="shared" si="451"/>
        <v>b</v>
      </c>
      <c r="C894" s="11" t="s">
        <v>131</v>
      </c>
      <c r="D894" s="17" t="s">
        <v>199</v>
      </c>
      <c r="E894" s="18">
        <v>0</v>
      </c>
      <c r="F894" s="18">
        <v>0</v>
      </c>
      <c r="G894" s="18">
        <v>0</v>
      </c>
      <c r="H894" s="18">
        <v>0</v>
      </c>
      <c r="I894" s="18">
        <v>0</v>
      </c>
      <c r="J894" s="18">
        <v>0</v>
      </c>
      <c r="K894" s="18">
        <f t="shared" si="445"/>
        <v>0</v>
      </c>
      <c r="L894" s="18">
        <v>0</v>
      </c>
      <c r="M894" s="18">
        <f t="shared" si="452"/>
        <v>0</v>
      </c>
      <c r="N894" s="18">
        <f t="shared" si="446"/>
        <v>0</v>
      </c>
    </row>
    <row r="895" spans="2:14" s="6" customFormat="1" ht="20.25" thickBot="1" x14ac:dyDescent="0.3">
      <c r="B895" s="6" t="str">
        <f t="shared" si="451"/>
        <v>a</v>
      </c>
      <c r="C895" s="33" t="s">
        <v>131</v>
      </c>
      <c r="D895" s="39" t="s">
        <v>205</v>
      </c>
      <c r="E895" s="40">
        <v>5631.6809699999994</v>
      </c>
      <c r="F895" s="40">
        <v>5459</v>
      </c>
      <c r="G895" s="40">
        <v>5763.9</v>
      </c>
      <c r="H895" s="40">
        <v>3858.98756</v>
      </c>
      <c r="I895" s="40">
        <v>6422</v>
      </c>
      <c r="J895" s="40">
        <v>6422</v>
      </c>
      <c r="K895" s="40">
        <f t="shared" si="445"/>
        <v>0</v>
      </c>
      <c r="L895" s="40">
        <v>6422</v>
      </c>
      <c r="M895" s="40">
        <f t="shared" si="452"/>
        <v>0</v>
      </c>
      <c r="N895" s="40">
        <f t="shared" si="446"/>
        <v>0</v>
      </c>
    </row>
    <row r="896" spans="2:14" s="6" customFormat="1" ht="18" hidden="1" thickBot="1" x14ac:dyDescent="0.3">
      <c r="B896" s="6" t="str">
        <f t="shared" si="451"/>
        <v>b</v>
      </c>
      <c r="C896" s="11" t="s">
        <v>131</v>
      </c>
      <c r="D896" s="17" t="s">
        <v>201</v>
      </c>
      <c r="E896" s="18">
        <v>0</v>
      </c>
      <c r="F896" s="18">
        <v>0</v>
      </c>
      <c r="G896" s="18">
        <v>0</v>
      </c>
      <c r="H896" s="18">
        <v>0</v>
      </c>
      <c r="I896" s="18">
        <v>0</v>
      </c>
      <c r="J896" s="18">
        <v>0</v>
      </c>
      <c r="K896" s="18">
        <f t="shared" si="445"/>
        <v>0</v>
      </c>
      <c r="L896" s="18">
        <v>0</v>
      </c>
      <c r="M896" s="18">
        <f t="shared" si="452"/>
        <v>0</v>
      </c>
      <c r="N896" s="18">
        <f t="shared" si="446"/>
        <v>0</v>
      </c>
    </row>
    <row r="897" spans="2:14" s="6" customFormat="1" ht="18" hidden="1" thickBot="1" x14ac:dyDescent="0.3">
      <c r="B897" s="6" t="str">
        <f t="shared" si="451"/>
        <v>b</v>
      </c>
      <c r="C897" s="14" t="s">
        <v>131</v>
      </c>
      <c r="D897" s="15" t="s">
        <v>6</v>
      </c>
      <c r="E897" s="16">
        <v>0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f t="shared" si="445"/>
        <v>0</v>
      </c>
      <c r="L897" s="16">
        <v>0</v>
      </c>
      <c r="M897" s="16">
        <f t="shared" si="452"/>
        <v>0</v>
      </c>
      <c r="N897" s="16">
        <f t="shared" si="446"/>
        <v>0</v>
      </c>
    </row>
    <row r="898" spans="2:14" s="6" customFormat="1" ht="18" hidden="1" thickBot="1" x14ac:dyDescent="0.3">
      <c r="B898" s="6" t="str">
        <f t="shared" si="451"/>
        <v>b</v>
      </c>
      <c r="C898" s="14" t="s">
        <v>131</v>
      </c>
      <c r="D898" s="15" t="s">
        <v>7</v>
      </c>
      <c r="E898" s="16">
        <v>0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f t="shared" si="445"/>
        <v>0</v>
      </c>
      <c r="L898" s="16">
        <v>0</v>
      </c>
      <c r="M898" s="16">
        <f t="shared" si="452"/>
        <v>0</v>
      </c>
      <c r="N898" s="16">
        <f t="shared" si="446"/>
        <v>0</v>
      </c>
    </row>
    <row r="899" spans="2:14" s="6" customFormat="1" ht="18" hidden="1" thickBot="1" x14ac:dyDescent="0.3">
      <c r="B899" s="6" t="str">
        <f t="shared" si="451"/>
        <v>b</v>
      </c>
      <c r="C899" s="19" t="s">
        <v>131</v>
      </c>
      <c r="D899" s="20" t="s">
        <v>8</v>
      </c>
      <c r="E899" s="21">
        <v>0</v>
      </c>
      <c r="F899" s="21">
        <v>0</v>
      </c>
      <c r="G899" s="21">
        <v>0</v>
      </c>
      <c r="H899" s="21">
        <v>0</v>
      </c>
      <c r="I899" s="21">
        <v>0</v>
      </c>
      <c r="J899" s="21">
        <v>0</v>
      </c>
      <c r="K899" s="21">
        <f t="shared" si="445"/>
        <v>0</v>
      </c>
      <c r="L899" s="21">
        <v>0</v>
      </c>
      <c r="M899" s="21">
        <f t="shared" si="452"/>
        <v>0</v>
      </c>
      <c r="N899" s="21">
        <f t="shared" si="446"/>
        <v>0</v>
      </c>
    </row>
    <row r="900" spans="2:14" s="6" customFormat="1" ht="79.5" thickTop="1" thickBot="1" x14ac:dyDescent="0.3">
      <c r="B900" s="6" t="str">
        <f t="shared" si="451"/>
        <v>a</v>
      </c>
      <c r="C900" s="54" t="s">
        <v>163</v>
      </c>
      <c r="D900" s="55" t="s">
        <v>97</v>
      </c>
      <c r="E900" s="56">
        <f t="shared" ref="E900:M900" si="481">E903+E911+E912+E913</f>
        <v>338.83366000000001</v>
      </c>
      <c r="F900" s="56">
        <f t="shared" si="481"/>
        <v>541</v>
      </c>
      <c r="G900" s="56">
        <f t="shared" si="481"/>
        <v>400.4</v>
      </c>
      <c r="H900" s="56">
        <f t="shared" si="481"/>
        <v>170.72300000000001</v>
      </c>
      <c r="I900" s="56">
        <f t="shared" si="481"/>
        <v>542</v>
      </c>
      <c r="J900" s="56">
        <f t="shared" ref="J900" si="482">J903+J911+J912+J913</f>
        <v>542</v>
      </c>
      <c r="K900" s="56">
        <f t="shared" si="445"/>
        <v>0</v>
      </c>
      <c r="L900" s="56">
        <f t="shared" si="481"/>
        <v>542</v>
      </c>
      <c r="M900" s="56">
        <f t="shared" si="481"/>
        <v>0</v>
      </c>
      <c r="N900" s="56">
        <f t="shared" si="446"/>
        <v>0</v>
      </c>
    </row>
    <row r="901" spans="2:14" s="6" customFormat="1" ht="35.25" hidden="1" thickTop="1" x14ac:dyDescent="0.25">
      <c r="B901" s="6" t="str">
        <f t="shared" si="451"/>
        <v>b</v>
      </c>
      <c r="C901" s="11"/>
      <c r="D901" s="12" t="s">
        <v>190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f t="shared" ref="K901:K964" si="483">J901-I901</f>
        <v>0</v>
      </c>
      <c r="L901" s="13">
        <v>0</v>
      </c>
      <c r="M901" s="13">
        <v>0</v>
      </c>
      <c r="N901" s="13">
        <f t="shared" ref="N901:N964" si="484">L901-J901</f>
        <v>0</v>
      </c>
    </row>
    <row r="902" spans="2:14" s="6" customFormat="1" ht="18" hidden="1" thickTop="1" x14ac:dyDescent="0.25">
      <c r="B902" s="6" t="str">
        <f t="shared" si="451"/>
        <v>b</v>
      </c>
      <c r="C902" s="11"/>
      <c r="D902" s="12" t="s">
        <v>189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f t="shared" si="483"/>
        <v>0</v>
      </c>
      <c r="L902" s="13">
        <v>0</v>
      </c>
      <c r="M902" s="13">
        <v>0</v>
      </c>
      <c r="N902" s="13">
        <f t="shared" si="484"/>
        <v>0</v>
      </c>
    </row>
    <row r="903" spans="2:14" s="6" customFormat="1" ht="20.25" thickTop="1" x14ac:dyDescent="0.25">
      <c r="B903" s="6" t="str">
        <f t="shared" si="451"/>
        <v>a</v>
      </c>
      <c r="C903" s="36" t="s">
        <v>131</v>
      </c>
      <c r="D903" s="37" t="s">
        <v>4</v>
      </c>
      <c r="E903" s="38">
        <f t="shared" ref="E903:L903" si="485">E904+E905+E906+E907+E908+E909+E910</f>
        <v>338.83366000000001</v>
      </c>
      <c r="F903" s="38">
        <f t="shared" si="485"/>
        <v>541</v>
      </c>
      <c r="G903" s="38">
        <f t="shared" si="485"/>
        <v>400.4</v>
      </c>
      <c r="H903" s="38">
        <f t="shared" si="485"/>
        <v>170.72300000000001</v>
      </c>
      <c r="I903" s="38">
        <f t="shared" si="485"/>
        <v>542</v>
      </c>
      <c r="J903" s="38">
        <f t="shared" ref="J903" si="486">J904+J905+J906+J907+J908+J909+J910</f>
        <v>542</v>
      </c>
      <c r="K903" s="38">
        <f t="shared" si="483"/>
        <v>0</v>
      </c>
      <c r="L903" s="38">
        <f t="shared" si="485"/>
        <v>542</v>
      </c>
      <c r="M903" s="38">
        <f t="shared" si="452"/>
        <v>0</v>
      </c>
      <c r="N903" s="38">
        <f t="shared" si="484"/>
        <v>0</v>
      </c>
    </row>
    <row r="904" spans="2:14" s="6" customFormat="1" ht="17.25" hidden="1" x14ac:dyDescent="0.25">
      <c r="B904" s="6" t="str">
        <f t="shared" si="451"/>
        <v>b</v>
      </c>
      <c r="C904" s="11" t="s">
        <v>131</v>
      </c>
      <c r="D904" s="17" t="s">
        <v>195</v>
      </c>
      <c r="E904" s="18">
        <v>0</v>
      </c>
      <c r="F904" s="18">
        <v>0</v>
      </c>
      <c r="G904" s="18">
        <v>0</v>
      </c>
      <c r="H904" s="18">
        <v>0</v>
      </c>
      <c r="I904" s="18">
        <v>0</v>
      </c>
      <c r="J904" s="18">
        <v>0</v>
      </c>
      <c r="K904" s="18">
        <f t="shared" si="483"/>
        <v>0</v>
      </c>
      <c r="L904" s="18">
        <v>0</v>
      </c>
      <c r="M904" s="18">
        <f t="shared" si="452"/>
        <v>0</v>
      </c>
      <c r="N904" s="18">
        <f t="shared" si="484"/>
        <v>0</v>
      </c>
    </row>
    <row r="905" spans="2:14" s="6" customFormat="1" ht="19.5" x14ac:dyDescent="0.25">
      <c r="B905" s="6" t="str">
        <f t="shared" si="451"/>
        <v>a</v>
      </c>
      <c r="C905" s="33" t="s">
        <v>131</v>
      </c>
      <c r="D905" s="39" t="s">
        <v>203</v>
      </c>
      <c r="E905" s="40">
        <v>73.540499999999994</v>
      </c>
      <c r="F905" s="40">
        <v>51</v>
      </c>
      <c r="G905" s="40">
        <v>51</v>
      </c>
      <c r="H905" s="40">
        <v>33.606999999999999</v>
      </c>
      <c r="I905" s="40">
        <v>51</v>
      </c>
      <c r="J905" s="40">
        <v>51</v>
      </c>
      <c r="K905" s="40">
        <f t="shared" si="483"/>
        <v>0</v>
      </c>
      <c r="L905" s="40">
        <v>51</v>
      </c>
      <c r="M905" s="40">
        <f t="shared" si="452"/>
        <v>0</v>
      </c>
      <c r="N905" s="40">
        <f t="shared" si="484"/>
        <v>0</v>
      </c>
    </row>
    <row r="906" spans="2:14" s="6" customFormat="1" ht="17.25" hidden="1" x14ac:dyDescent="0.25">
      <c r="B906" s="6" t="str">
        <f t="shared" si="451"/>
        <v>b</v>
      </c>
      <c r="C906" s="11" t="s">
        <v>131</v>
      </c>
      <c r="D906" s="17" t="s">
        <v>197</v>
      </c>
      <c r="E906" s="18">
        <v>0</v>
      </c>
      <c r="F906" s="18">
        <v>0</v>
      </c>
      <c r="G906" s="18">
        <v>0</v>
      </c>
      <c r="H906" s="18">
        <v>0</v>
      </c>
      <c r="I906" s="18">
        <v>0</v>
      </c>
      <c r="J906" s="18">
        <v>0</v>
      </c>
      <c r="K906" s="18">
        <f t="shared" si="483"/>
        <v>0</v>
      </c>
      <c r="L906" s="18">
        <v>0</v>
      </c>
      <c r="M906" s="18">
        <f t="shared" si="452"/>
        <v>0</v>
      </c>
      <c r="N906" s="18">
        <f t="shared" si="484"/>
        <v>0</v>
      </c>
    </row>
    <row r="907" spans="2:14" s="6" customFormat="1" ht="17.25" hidden="1" x14ac:dyDescent="0.25">
      <c r="B907" s="6" t="str">
        <f t="shared" si="451"/>
        <v>b</v>
      </c>
      <c r="C907" s="11" t="s">
        <v>131</v>
      </c>
      <c r="D907" s="17" t="s">
        <v>198</v>
      </c>
      <c r="E907" s="18">
        <v>0</v>
      </c>
      <c r="F907" s="18">
        <v>0</v>
      </c>
      <c r="G907" s="18">
        <v>0</v>
      </c>
      <c r="H907" s="18">
        <v>0</v>
      </c>
      <c r="I907" s="18">
        <v>0</v>
      </c>
      <c r="J907" s="18">
        <v>0</v>
      </c>
      <c r="K907" s="18">
        <f t="shared" si="483"/>
        <v>0</v>
      </c>
      <c r="L907" s="18">
        <v>0</v>
      </c>
      <c r="M907" s="18">
        <f t="shared" si="452"/>
        <v>0</v>
      </c>
      <c r="N907" s="18">
        <f t="shared" si="484"/>
        <v>0</v>
      </c>
    </row>
    <row r="908" spans="2:14" s="6" customFormat="1" ht="17.25" hidden="1" x14ac:dyDescent="0.25">
      <c r="B908" s="6" t="str">
        <f t="shared" si="451"/>
        <v>b</v>
      </c>
      <c r="C908" s="11" t="s">
        <v>131</v>
      </c>
      <c r="D908" s="17" t="s">
        <v>199</v>
      </c>
      <c r="E908" s="18">
        <v>0</v>
      </c>
      <c r="F908" s="18">
        <v>0</v>
      </c>
      <c r="G908" s="18">
        <v>0</v>
      </c>
      <c r="H908" s="18">
        <v>0</v>
      </c>
      <c r="I908" s="18">
        <v>0</v>
      </c>
      <c r="J908" s="18">
        <v>0</v>
      </c>
      <c r="K908" s="18">
        <f t="shared" si="483"/>
        <v>0</v>
      </c>
      <c r="L908" s="18">
        <v>0</v>
      </c>
      <c r="M908" s="18">
        <f t="shared" si="452"/>
        <v>0</v>
      </c>
      <c r="N908" s="18">
        <f t="shared" si="484"/>
        <v>0</v>
      </c>
    </row>
    <row r="909" spans="2:14" s="6" customFormat="1" ht="20.25" thickBot="1" x14ac:dyDescent="0.3">
      <c r="B909" s="6" t="str">
        <f t="shared" si="451"/>
        <v>a</v>
      </c>
      <c r="C909" s="33" t="s">
        <v>131</v>
      </c>
      <c r="D909" s="39" t="s">
        <v>205</v>
      </c>
      <c r="E909" s="40">
        <v>265.29316</v>
      </c>
      <c r="F909" s="40">
        <v>490</v>
      </c>
      <c r="G909" s="40">
        <v>349.4</v>
      </c>
      <c r="H909" s="40">
        <v>137.11600000000001</v>
      </c>
      <c r="I909" s="40">
        <v>491</v>
      </c>
      <c r="J909" s="40">
        <v>491</v>
      </c>
      <c r="K909" s="40">
        <f t="shared" si="483"/>
        <v>0</v>
      </c>
      <c r="L909" s="40">
        <v>491</v>
      </c>
      <c r="M909" s="40">
        <f t="shared" si="452"/>
        <v>0</v>
      </c>
      <c r="N909" s="40">
        <f t="shared" si="484"/>
        <v>0</v>
      </c>
    </row>
    <row r="910" spans="2:14" s="6" customFormat="1" ht="18" hidden="1" thickBot="1" x14ac:dyDescent="0.3">
      <c r="B910" s="6" t="str">
        <f t="shared" si="451"/>
        <v>b</v>
      </c>
      <c r="C910" s="11" t="s">
        <v>131</v>
      </c>
      <c r="D910" s="17" t="s">
        <v>201</v>
      </c>
      <c r="E910" s="18">
        <v>0</v>
      </c>
      <c r="F910" s="18">
        <v>0</v>
      </c>
      <c r="G910" s="18">
        <v>0</v>
      </c>
      <c r="H910" s="18">
        <v>0</v>
      </c>
      <c r="I910" s="18">
        <v>0</v>
      </c>
      <c r="J910" s="18">
        <v>0</v>
      </c>
      <c r="K910" s="18">
        <f t="shared" si="483"/>
        <v>0</v>
      </c>
      <c r="L910" s="18">
        <v>0</v>
      </c>
      <c r="M910" s="18">
        <f t="shared" si="452"/>
        <v>0</v>
      </c>
      <c r="N910" s="18">
        <f t="shared" si="484"/>
        <v>0</v>
      </c>
    </row>
    <row r="911" spans="2:14" s="6" customFormat="1" ht="18" hidden="1" thickBot="1" x14ac:dyDescent="0.3">
      <c r="B911" s="6" t="str">
        <f t="shared" si="451"/>
        <v>b</v>
      </c>
      <c r="C911" s="14" t="s">
        <v>131</v>
      </c>
      <c r="D911" s="15" t="s">
        <v>6</v>
      </c>
      <c r="E911" s="16">
        <v>0</v>
      </c>
      <c r="F911" s="16">
        <v>0</v>
      </c>
      <c r="G911" s="16">
        <v>0</v>
      </c>
      <c r="H911" s="16">
        <v>0</v>
      </c>
      <c r="I911" s="16">
        <v>0</v>
      </c>
      <c r="J911" s="16">
        <v>0</v>
      </c>
      <c r="K911" s="16">
        <f t="shared" si="483"/>
        <v>0</v>
      </c>
      <c r="L911" s="16">
        <v>0</v>
      </c>
      <c r="M911" s="16">
        <f t="shared" si="452"/>
        <v>0</v>
      </c>
      <c r="N911" s="16">
        <f t="shared" si="484"/>
        <v>0</v>
      </c>
    </row>
    <row r="912" spans="2:14" s="6" customFormat="1" ht="18" hidden="1" thickBot="1" x14ac:dyDescent="0.3">
      <c r="B912" s="6" t="str">
        <f t="shared" si="451"/>
        <v>b</v>
      </c>
      <c r="C912" s="14" t="s">
        <v>131</v>
      </c>
      <c r="D912" s="15" t="s">
        <v>7</v>
      </c>
      <c r="E912" s="16">
        <v>0</v>
      </c>
      <c r="F912" s="16">
        <v>0</v>
      </c>
      <c r="G912" s="16">
        <v>0</v>
      </c>
      <c r="H912" s="16">
        <v>0</v>
      </c>
      <c r="I912" s="16">
        <v>0</v>
      </c>
      <c r="J912" s="16">
        <v>0</v>
      </c>
      <c r="K912" s="16">
        <f t="shared" si="483"/>
        <v>0</v>
      </c>
      <c r="L912" s="16">
        <v>0</v>
      </c>
      <c r="M912" s="16">
        <f t="shared" si="452"/>
        <v>0</v>
      </c>
      <c r="N912" s="16">
        <f t="shared" si="484"/>
        <v>0</v>
      </c>
    </row>
    <row r="913" spans="1:14" s="6" customFormat="1" ht="18" hidden="1" thickBot="1" x14ac:dyDescent="0.3">
      <c r="B913" s="6" t="str">
        <f t="shared" si="451"/>
        <v>b</v>
      </c>
      <c r="C913" s="19" t="s">
        <v>131</v>
      </c>
      <c r="D913" s="20" t="s">
        <v>8</v>
      </c>
      <c r="E913" s="21">
        <v>0</v>
      </c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21">
        <f t="shared" si="483"/>
        <v>0</v>
      </c>
      <c r="L913" s="21">
        <v>0</v>
      </c>
      <c r="M913" s="21">
        <f t="shared" si="452"/>
        <v>0</v>
      </c>
      <c r="N913" s="21">
        <f t="shared" si="484"/>
        <v>0</v>
      </c>
    </row>
    <row r="914" spans="1:14" s="6" customFormat="1" ht="40.5" thickTop="1" thickBot="1" x14ac:dyDescent="0.3">
      <c r="A914" s="6" t="s">
        <v>213</v>
      </c>
      <c r="B914" s="6" t="str">
        <f t="shared" si="451"/>
        <v>a</v>
      </c>
      <c r="C914" s="54" t="s">
        <v>164</v>
      </c>
      <c r="D914" s="55" t="s">
        <v>99</v>
      </c>
      <c r="E914" s="56">
        <f t="shared" ref="E914:F914" si="487">E917+E925+E926+E927</f>
        <v>4190.5628100000004</v>
      </c>
      <c r="F914" s="56">
        <f t="shared" si="487"/>
        <v>4800</v>
      </c>
      <c r="G914" s="56">
        <f t="shared" ref="G914:I914" si="488">G917+G925+G926+G927</f>
        <v>4353.3999999999996</v>
      </c>
      <c r="H914" s="56">
        <f t="shared" si="488"/>
        <v>2983.9891600000001</v>
      </c>
      <c r="I914" s="56">
        <f t="shared" si="488"/>
        <v>5000</v>
      </c>
      <c r="J914" s="56">
        <f t="shared" ref="J914" si="489">J917+J925+J926+J927</f>
        <v>5000</v>
      </c>
      <c r="K914" s="56">
        <f t="shared" si="483"/>
        <v>0</v>
      </c>
      <c r="L914" s="56">
        <f t="shared" ref="L914" si="490">L917+L925+L926+L927</f>
        <v>5000</v>
      </c>
      <c r="M914" s="56">
        <f t="shared" si="452"/>
        <v>0</v>
      </c>
      <c r="N914" s="56">
        <f t="shared" si="484"/>
        <v>0</v>
      </c>
    </row>
    <row r="915" spans="1:14" s="6" customFormat="1" ht="35.25" hidden="1" thickTop="1" x14ac:dyDescent="0.25">
      <c r="B915" s="6" t="str">
        <f t="shared" ref="B915:B978" si="491">IF(OR(E915&lt;&gt;0,F915&lt;&gt;0,G915&lt;&gt;0,H915&lt;&gt;0,I915&lt;&gt;0,L915&lt;&gt;0,M915&lt;&gt;0),"a","b")</f>
        <v>b</v>
      </c>
      <c r="C915" s="11"/>
      <c r="D915" s="12" t="s">
        <v>190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13">
        <v>0</v>
      </c>
      <c r="K915" s="13">
        <f t="shared" si="483"/>
        <v>0</v>
      </c>
      <c r="L915" s="13">
        <v>0</v>
      </c>
      <c r="M915" s="13">
        <v>0</v>
      </c>
      <c r="N915" s="13">
        <f t="shared" si="484"/>
        <v>0</v>
      </c>
    </row>
    <row r="916" spans="1:14" s="6" customFormat="1" ht="18" hidden="1" thickTop="1" x14ac:dyDescent="0.25">
      <c r="B916" s="6" t="str">
        <f t="shared" si="491"/>
        <v>b</v>
      </c>
      <c r="C916" s="11"/>
      <c r="D916" s="12" t="s">
        <v>189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13">
        <v>0</v>
      </c>
      <c r="K916" s="13">
        <f t="shared" si="483"/>
        <v>0</v>
      </c>
      <c r="L916" s="13">
        <v>0</v>
      </c>
      <c r="M916" s="13">
        <v>0</v>
      </c>
      <c r="N916" s="13">
        <f t="shared" si="484"/>
        <v>0</v>
      </c>
    </row>
    <row r="917" spans="1:14" s="6" customFormat="1" ht="20.25" thickTop="1" x14ac:dyDescent="0.25">
      <c r="B917" s="6" t="str">
        <f t="shared" si="491"/>
        <v>a</v>
      </c>
      <c r="C917" s="36" t="s">
        <v>131</v>
      </c>
      <c r="D917" s="37" t="s">
        <v>4</v>
      </c>
      <c r="E917" s="38">
        <f t="shared" ref="E917:F917" si="492">E918+E919+E920+E921+E922+E923+E924</f>
        <v>4190.5628100000004</v>
      </c>
      <c r="F917" s="38">
        <f t="shared" si="492"/>
        <v>4800</v>
      </c>
      <c r="G917" s="38">
        <f t="shared" ref="G917:I917" si="493">G918+G919+G920+G921+G922+G923+G924</f>
        <v>4353.3999999999996</v>
      </c>
      <c r="H917" s="38">
        <f t="shared" si="493"/>
        <v>2983.9891600000001</v>
      </c>
      <c r="I917" s="38">
        <f t="shared" si="493"/>
        <v>5000</v>
      </c>
      <c r="J917" s="38">
        <f t="shared" ref="J917" si="494">J918+J919+J920+J921+J922+J923+J924</f>
        <v>5000</v>
      </c>
      <c r="K917" s="38">
        <f t="shared" si="483"/>
        <v>0</v>
      </c>
      <c r="L917" s="38">
        <f t="shared" ref="L917" si="495">L918+L919+L920+L921+L922+L923+L924</f>
        <v>5000</v>
      </c>
      <c r="M917" s="38">
        <f t="shared" ref="M917:M978" si="496">L917-I917</f>
        <v>0</v>
      </c>
      <c r="N917" s="38">
        <f t="shared" si="484"/>
        <v>0</v>
      </c>
    </row>
    <row r="918" spans="1:14" s="6" customFormat="1" ht="17.25" hidden="1" x14ac:dyDescent="0.25">
      <c r="B918" s="6" t="str">
        <f t="shared" si="491"/>
        <v>b</v>
      </c>
      <c r="C918" s="11" t="s">
        <v>131</v>
      </c>
      <c r="D918" s="17" t="s">
        <v>195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0</v>
      </c>
      <c r="K918" s="18">
        <f t="shared" si="483"/>
        <v>0</v>
      </c>
      <c r="L918" s="18">
        <v>0</v>
      </c>
      <c r="M918" s="18">
        <f t="shared" si="496"/>
        <v>0</v>
      </c>
      <c r="N918" s="18">
        <f t="shared" si="484"/>
        <v>0</v>
      </c>
    </row>
    <row r="919" spans="1:14" s="6" customFormat="1" ht="19.5" x14ac:dyDescent="0.25">
      <c r="B919" s="6" t="str">
        <f t="shared" si="491"/>
        <v>a</v>
      </c>
      <c r="C919" s="33" t="s">
        <v>131</v>
      </c>
      <c r="D919" s="39" t="s">
        <v>203</v>
      </c>
      <c r="E919" s="40">
        <v>36</v>
      </c>
      <c r="F919" s="40">
        <v>30</v>
      </c>
      <c r="G919" s="40">
        <v>36</v>
      </c>
      <c r="H919" s="40">
        <v>24</v>
      </c>
      <c r="I919" s="40">
        <v>36</v>
      </c>
      <c r="J919" s="40">
        <v>36</v>
      </c>
      <c r="K919" s="40">
        <f t="shared" si="483"/>
        <v>0</v>
      </c>
      <c r="L919" s="40">
        <v>36</v>
      </c>
      <c r="M919" s="40">
        <f t="shared" si="496"/>
        <v>0</v>
      </c>
      <c r="N919" s="40">
        <f t="shared" si="484"/>
        <v>0</v>
      </c>
    </row>
    <row r="920" spans="1:14" s="6" customFormat="1" ht="17.25" hidden="1" x14ac:dyDescent="0.25">
      <c r="B920" s="6" t="str">
        <f t="shared" si="491"/>
        <v>b</v>
      </c>
      <c r="C920" s="11" t="s">
        <v>131</v>
      </c>
      <c r="D920" s="17" t="s">
        <v>197</v>
      </c>
      <c r="E920" s="18">
        <v>0</v>
      </c>
      <c r="F920" s="18">
        <v>0</v>
      </c>
      <c r="G920" s="18">
        <v>0</v>
      </c>
      <c r="H920" s="18">
        <v>0</v>
      </c>
      <c r="I920" s="18">
        <v>0</v>
      </c>
      <c r="J920" s="18">
        <v>0</v>
      </c>
      <c r="K920" s="18">
        <f t="shared" si="483"/>
        <v>0</v>
      </c>
      <c r="L920" s="18">
        <v>0</v>
      </c>
      <c r="M920" s="18">
        <f t="shared" si="496"/>
        <v>0</v>
      </c>
      <c r="N920" s="18">
        <f t="shared" si="484"/>
        <v>0</v>
      </c>
    </row>
    <row r="921" spans="1:14" s="6" customFormat="1" ht="17.25" hidden="1" x14ac:dyDescent="0.25">
      <c r="B921" s="6" t="str">
        <f t="shared" si="491"/>
        <v>b</v>
      </c>
      <c r="C921" s="11" t="s">
        <v>131</v>
      </c>
      <c r="D921" s="17" t="s">
        <v>198</v>
      </c>
      <c r="E921" s="18">
        <v>0</v>
      </c>
      <c r="F921" s="18">
        <v>0</v>
      </c>
      <c r="G921" s="18">
        <v>0</v>
      </c>
      <c r="H921" s="18">
        <v>0</v>
      </c>
      <c r="I921" s="18">
        <v>0</v>
      </c>
      <c r="J921" s="18">
        <v>0</v>
      </c>
      <c r="K921" s="18">
        <f t="shared" si="483"/>
        <v>0</v>
      </c>
      <c r="L921" s="18">
        <v>0</v>
      </c>
      <c r="M921" s="18">
        <f t="shared" si="496"/>
        <v>0</v>
      </c>
      <c r="N921" s="18">
        <f t="shared" si="484"/>
        <v>0</v>
      </c>
    </row>
    <row r="922" spans="1:14" s="6" customFormat="1" ht="17.25" hidden="1" x14ac:dyDescent="0.25">
      <c r="B922" s="6" t="str">
        <f t="shared" si="491"/>
        <v>b</v>
      </c>
      <c r="C922" s="11" t="s">
        <v>131</v>
      </c>
      <c r="D922" s="17" t="s">
        <v>199</v>
      </c>
      <c r="E922" s="18">
        <v>0</v>
      </c>
      <c r="F922" s="18">
        <v>0</v>
      </c>
      <c r="G922" s="18">
        <v>0</v>
      </c>
      <c r="H922" s="18">
        <v>0</v>
      </c>
      <c r="I922" s="18">
        <v>0</v>
      </c>
      <c r="J922" s="18">
        <v>0</v>
      </c>
      <c r="K922" s="18">
        <f t="shared" si="483"/>
        <v>0</v>
      </c>
      <c r="L922" s="18">
        <v>0</v>
      </c>
      <c r="M922" s="18">
        <f t="shared" si="496"/>
        <v>0</v>
      </c>
      <c r="N922" s="18">
        <f t="shared" si="484"/>
        <v>0</v>
      </c>
    </row>
    <row r="923" spans="1:14" s="6" customFormat="1" ht="20.25" thickBot="1" x14ac:dyDescent="0.3">
      <c r="B923" s="6" t="str">
        <f t="shared" si="491"/>
        <v>a</v>
      </c>
      <c r="C923" s="33" t="s">
        <v>131</v>
      </c>
      <c r="D923" s="39" t="s">
        <v>205</v>
      </c>
      <c r="E923" s="40">
        <v>4154.5628100000004</v>
      </c>
      <c r="F923" s="40">
        <v>4770</v>
      </c>
      <c r="G923" s="40">
        <v>4317.3999999999996</v>
      </c>
      <c r="H923" s="40">
        <v>2959.9891600000001</v>
      </c>
      <c r="I923" s="40">
        <v>4964</v>
      </c>
      <c r="J923" s="40">
        <v>4964</v>
      </c>
      <c r="K923" s="40">
        <f t="shared" si="483"/>
        <v>0</v>
      </c>
      <c r="L923" s="40">
        <v>4964</v>
      </c>
      <c r="M923" s="40">
        <f t="shared" si="496"/>
        <v>0</v>
      </c>
      <c r="N923" s="40">
        <f t="shared" si="484"/>
        <v>0</v>
      </c>
    </row>
    <row r="924" spans="1:14" s="6" customFormat="1" ht="18" hidden="1" thickBot="1" x14ac:dyDescent="0.3">
      <c r="B924" s="6" t="str">
        <f t="shared" si="491"/>
        <v>b</v>
      </c>
      <c r="C924" s="11" t="s">
        <v>131</v>
      </c>
      <c r="D924" s="17" t="s">
        <v>201</v>
      </c>
      <c r="E924" s="18">
        <v>0</v>
      </c>
      <c r="F924" s="18">
        <v>0</v>
      </c>
      <c r="G924" s="18">
        <v>0</v>
      </c>
      <c r="H924" s="18">
        <v>0</v>
      </c>
      <c r="I924" s="18">
        <v>0</v>
      </c>
      <c r="J924" s="18">
        <v>0</v>
      </c>
      <c r="K924" s="18">
        <f t="shared" si="483"/>
        <v>0</v>
      </c>
      <c r="L924" s="18">
        <v>0</v>
      </c>
      <c r="M924" s="18">
        <f t="shared" si="496"/>
        <v>0</v>
      </c>
      <c r="N924" s="18">
        <f t="shared" si="484"/>
        <v>0</v>
      </c>
    </row>
    <row r="925" spans="1:14" s="6" customFormat="1" ht="18" hidden="1" thickBot="1" x14ac:dyDescent="0.3">
      <c r="B925" s="6" t="str">
        <f t="shared" si="491"/>
        <v>b</v>
      </c>
      <c r="C925" s="14" t="s">
        <v>131</v>
      </c>
      <c r="D925" s="15" t="s">
        <v>6</v>
      </c>
      <c r="E925" s="16">
        <v>0</v>
      </c>
      <c r="F925" s="16">
        <v>0</v>
      </c>
      <c r="G925" s="16">
        <v>0</v>
      </c>
      <c r="H925" s="16">
        <v>0</v>
      </c>
      <c r="I925" s="16">
        <v>0</v>
      </c>
      <c r="J925" s="16">
        <v>0</v>
      </c>
      <c r="K925" s="16">
        <f t="shared" si="483"/>
        <v>0</v>
      </c>
      <c r="L925" s="16">
        <v>0</v>
      </c>
      <c r="M925" s="16">
        <f t="shared" si="496"/>
        <v>0</v>
      </c>
      <c r="N925" s="16">
        <f t="shared" si="484"/>
        <v>0</v>
      </c>
    </row>
    <row r="926" spans="1:14" s="6" customFormat="1" ht="18" hidden="1" thickBot="1" x14ac:dyDescent="0.3">
      <c r="B926" s="6" t="str">
        <f t="shared" si="491"/>
        <v>b</v>
      </c>
      <c r="C926" s="14" t="s">
        <v>131</v>
      </c>
      <c r="D926" s="15" t="s">
        <v>7</v>
      </c>
      <c r="E926" s="16">
        <v>0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f t="shared" si="483"/>
        <v>0</v>
      </c>
      <c r="L926" s="16">
        <v>0</v>
      </c>
      <c r="M926" s="16">
        <f t="shared" si="496"/>
        <v>0</v>
      </c>
      <c r="N926" s="16">
        <f t="shared" si="484"/>
        <v>0</v>
      </c>
    </row>
    <row r="927" spans="1:14" s="6" customFormat="1" ht="18" hidden="1" thickBot="1" x14ac:dyDescent="0.3">
      <c r="B927" s="6" t="str">
        <f t="shared" si="491"/>
        <v>b</v>
      </c>
      <c r="C927" s="19" t="s">
        <v>131</v>
      </c>
      <c r="D927" s="20" t="s">
        <v>8</v>
      </c>
      <c r="E927" s="21">
        <v>0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21">
        <f t="shared" si="483"/>
        <v>0</v>
      </c>
      <c r="L927" s="21">
        <v>0</v>
      </c>
      <c r="M927" s="21">
        <f t="shared" si="496"/>
        <v>0</v>
      </c>
      <c r="N927" s="21">
        <f t="shared" si="484"/>
        <v>0</v>
      </c>
    </row>
    <row r="928" spans="1:14" s="6" customFormat="1" ht="50.25" customHeight="1" thickTop="1" thickBot="1" x14ac:dyDescent="0.3">
      <c r="A928" s="6" t="s">
        <v>213</v>
      </c>
      <c r="B928" s="6" t="str">
        <f t="shared" si="491"/>
        <v>a</v>
      </c>
      <c r="C928" s="54" t="s">
        <v>165</v>
      </c>
      <c r="D928" s="55" t="s">
        <v>166</v>
      </c>
      <c r="E928" s="56">
        <f t="shared" ref="E928:L928" si="497">E931+E939+E940+E941</f>
        <v>0</v>
      </c>
      <c r="F928" s="56">
        <f t="shared" si="497"/>
        <v>200</v>
      </c>
      <c r="G928" s="56">
        <f t="shared" si="497"/>
        <v>200</v>
      </c>
      <c r="H928" s="56">
        <f t="shared" si="497"/>
        <v>0</v>
      </c>
      <c r="I928" s="56">
        <f t="shared" ref="I928:J928" si="498">I931+I939+I940+I941</f>
        <v>600</v>
      </c>
      <c r="J928" s="56">
        <f t="shared" si="498"/>
        <v>400</v>
      </c>
      <c r="K928" s="56">
        <f t="shared" si="483"/>
        <v>-200</v>
      </c>
      <c r="L928" s="56">
        <f t="shared" si="497"/>
        <v>600</v>
      </c>
      <c r="M928" s="56">
        <f t="shared" si="496"/>
        <v>0</v>
      </c>
      <c r="N928" s="56">
        <f t="shared" si="484"/>
        <v>200</v>
      </c>
    </row>
    <row r="929" spans="1:14" s="6" customFormat="1" ht="35.25" hidden="1" thickTop="1" x14ac:dyDescent="0.25">
      <c r="B929" s="6" t="str">
        <f t="shared" si="491"/>
        <v>b</v>
      </c>
      <c r="C929" s="11"/>
      <c r="D929" s="12" t="s">
        <v>190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13">
        <v>0</v>
      </c>
      <c r="K929" s="13">
        <f t="shared" si="483"/>
        <v>0</v>
      </c>
      <c r="L929" s="13">
        <v>0</v>
      </c>
      <c r="M929" s="13">
        <v>0</v>
      </c>
      <c r="N929" s="13">
        <f t="shared" si="484"/>
        <v>0</v>
      </c>
    </row>
    <row r="930" spans="1:14" s="6" customFormat="1" ht="18" hidden="1" thickTop="1" x14ac:dyDescent="0.25">
      <c r="B930" s="6" t="str">
        <f t="shared" si="491"/>
        <v>b</v>
      </c>
      <c r="C930" s="11"/>
      <c r="D930" s="12" t="s">
        <v>189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13">
        <v>0</v>
      </c>
      <c r="K930" s="13">
        <f t="shared" si="483"/>
        <v>0</v>
      </c>
      <c r="L930" s="13">
        <v>0</v>
      </c>
      <c r="M930" s="13">
        <v>0</v>
      </c>
      <c r="N930" s="13">
        <f t="shared" si="484"/>
        <v>0</v>
      </c>
    </row>
    <row r="931" spans="1:14" s="6" customFormat="1" ht="20.25" thickTop="1" x14ac:dyDescent="0.25">
      <c r="B931" s="6" t="str">
        <f t="shared" si="491"/>
        <v>a</v>
      </c>
      <c r="C931" s="36" t="s">
        <v>131</v>
      </c>
      <c r="D931" s="37" t="s">
        <v>4</v>
      </c>
      <c r="E931" s="38">
        <f t="shared" ref="E931:L931" si="499">E932+E933+E934+E935+E936+E937+E938</f>
        <v>0</v>
      </c>
      <c r="F931" s="38">
        <f t="shared" si="499"/>
        <v>200</v>
      </c>
      <c r="G931" s="38">
        <f t="shared" si="499"/>
        <v>200</v>
      </c>
      <c r="H931" s="38">
        <f t="shared" si="499"/>
        <v>0</v>
      </c>
      <c r="I931" s="38">
        <f t="shared" ref="I931:J931" si="500">I932+I933+I934+I935+I936+I937+I938</f>
        <v>600</v>
      </c>
      <c r="J931" s="38">
        <f t="shared" si="500"/>
        <v>400</v>
      </c>
      <c r="K931" s="38">
        <f t="shared" si="483"/>
        <v>-200</v>
      </c>
      <c r="L931" s="38">
        <f t="shared" si="499"/>
        <v>600</v>
      </c>
      <c r="M931" s="38">
        <f t="shared" si="496"/>
        <v>0</v>
      </c>
      <c r="N931" s="38">
        <f t="shared" si="484"/>
        <v>200</v>
      </c>
    </row>
    <row r="932" spans="1:14" s="6" customFormat="1" ht="17.25" hidden="1" x14ac:dyDescent="0.25">
      <c r="B932" s="6" t="str">
        <f t="shared" si="491"/>
        <v>b</v>
      </c>
      <c r="C932" s="11" t="s">
        <v>131</v>
      </c>
      <c r="D932" s="17" t="s">
        <v>195</v>
      </c>
      <c r="E932" s="18">
        <v>0</v>
      </c>
      <c r="F932" s="18">
        <v>0</v>
      </c>
      <c r="G932" s="18">
        <v>0</v>
      </c>
      <c r="H932" s="18">
        <v>0</v>
      </c>
      <c r="I932" s="18">
        <v>0</v>
      </c>
      <c r="J932" s="18">
        <v>0</v>
      </c>
      <c r="K932" s="18">
        <f t="shared" si="483"/>
        <v>0</v>
      </c>
      <c r="L932" s="18">
        <v>0</v>
      </c>
      <c r="M932" s="18">
        <f t="shared" si="496"/>
        <v>0</v>
      </c>
      <c r="N932" s="18">
        <f t="shared" si="484"/>
        <v>0</v>
      </c>
    </row>
    <row r="933" spans="1:14" s="6" customFormat="1" ht="20.25" thickBot="1" x14ac:dyDescent="0.3">
      <c r="B933" s="6" t="str">
        <f t="shared" si="491"/>
        <v>a</v>
      </c>
      <c r="C933" s="33" t="s">
        <v>131</v>
      </c>
      <c r="D933" s="39" t="s">
        <v>203</v>
      </c>
      <c r="E933" s="40">
        <v>0</v>
      </c>
      <c r="F933" s="40">
        <v>200</v>
      </c>
      <c r="G933" s="40">
        <v>200</v>
      </c>
      <c r="H933" s="40">
        <v>0</v>
      </c>
      <c r="I933" s="40">
        <v>600</v>
      </c>
      <c r="J933" s="40">
        <f>600-200</f>
        <v>400</v>
      </c>
      <c r="K933" s="40">
        <f t="shared" si="483"/>
        <v>-200</v>
      </c>
      <c r="L933" s="40">
        <v>600</v>
      </c>
      <c r="M933" s="40">
        <f t="shared" si="496"/>
        <v>0</v>
      </c>
      <c r="N933" s="40">
        <f t="shared" si="484"/>
        <v>200</v>
      </c>
    </row>
    <row r="934" spans="1:14" s="6" customFormat="1" ht="18" hidden="1" thickBot="1" x14ac:dyDescent="0.3">
      <c r="B934" s="6" t="str">
        <f t="shared" si="491"/>
        <v>b</v>
      </c>
      <c r="C934" s="11" t="s">
        <v>131</v>
      </c>
      <c r="D934" s="17" t="s">
        <v>197</v>
      </c>
      <c r="E934" s="18">
        <v>0</v>
      </c>
      <c r="F934" s="18">
        <v>0</v>
      </c>
      <c r="G934" s="18">
        <v>0</v>
      </c>
      <c r="H934" s="18">
        <v>0</v>
      </c>
      <c r="I934" s="18">
        <v>0</v>
      </c>
      <c r="J934" s="18">
        <v>0</v>
      </c>
      <c r="K934" s="18">
        <f t="shared" si="483"/>
        <v>0</v>
      </c>
      <c r="L934" s="18">
        <v>0</v>
      </c>
      <c r="M934" s="18">
        <f t="shared" si="496"/>
        <v>0</v>
      </c>
      <c r="N934" s="18">
        <f t="shared" si="484"/>
        <v>0</v>
      </c>
    </row>
    <row r="935" spans="1:14" s="6" customFormat="1" ht="18" hidden="1" thickBot="1" x14ac:dyDescent="0.3">
      <c r="B935" s="6" t="str">
        <f t="shared" si="491"/>
        <v>b</v>
      </c>
      <c r="C935" s="11" t="s">
        <v>131</v>
      </c>
      <c r="D935" s="17" t="s">
        <v>198</v>
      </c>
      <c r="E935" s="18">
        <v>0</v>
      </c>
      <c r="F935" s="18">
        <v>0</v>
      </c>
      <c r="G935" s="18">
        <v>0</v>
      </c>
      <c r="H935" s="18">
        <v>0</v>
      </c>
      <c r="I935" s="18">
        <v>0</v>
      </c>
      <c r="J935" s="18">
        <v>0</v>
      </c>
      <c r="K935" s="18">
        <f t="shared" si="483"/>
        <v>0</v>
      </c>
      <c r="L935" s="18">
        <v>0</v>
      </c>
      <c r="M935" s="18">
        <f t="shared" si="496"/>
        <v>0</v>
      </c>
      <c r="N935" s="18">
        <f t="shared" si="484"/>
        <v>0</v>
      </c>
    </row>
    <row r="936" spans="1:14" s="6" customFormat="1" ht="18" hidden="1" thickBot="1" x14ac:dyDescent="0.3">
      <c r="B936" s="6" t="str">
        <f t="shared" si="491"/>
        <v>b</v>
      </c>
      <c r="C936" s="11" t="s">
        <v>131</v>
      </c>
      <c r="D936" s="17" t="s">
        <v>199</v>
      </c>
      <c r="E936" s="18">
        <v>0</v>
      </c>
      <c r="F936" s="18">
        <v>0</v>
      </c>
      <c r="G936" s="18">
        <v>0</v>
      </c>
      <c r="H936" s="18">
        <v>0</v>
      </c>
      <c r="I936" s="18">
        <v>0</v>
      </c>
      <c r="J936" s="18">
        <v>0</v>
      </c>
      <c r="K936" s="18">
        <f t="shared" si="483"/>
        <v>0</v>
      </c>
      <c r="L936" s="18">
        <v>0</v>
      </c>
      <c r="M936" s="18">
        <f t="shared" si="496"/>
        <v>0</v>
      </c>
      <c r="N936" s="18">
        <f t="shared" si="484"/>
        <v>0</v>
      </c>
    </row>
    <row r="937" spans="1:14" s="6" customFormat="1" ht="18" hidden="1" thickBot="1" x14ac:dyDescent="0.3">
      <c r="B937" s="6" t="str">
        <f t="shared" si="491"/>
        <v>b</v>
      </c>
      <c r="C937" s="11" t="s">
        <v>131</v>
      </c>
      <c r="D937" s="17" t="s">
        <v>200</v>
      </c>
      <c r="E937" s="18">
        <v>0</v>
      </c>
      <c r="F937" s="18">
        <v>0</v>
      </c>
      <c r="G937" s="18">
        <v>0</v>
      </c>
      <c r="H937" s="18">
        <v>0</v>
      </c>
      <c r="I937" s="18">
        <v>0</v>
      </c>
      <c r="J937" s="18">
        <v>0</v>
      </c>
      <c r="K937" s="18">
        <f t="shared" si="483"/>
        <v>0</v>
      </c>
      <c r="L937" s="18">
        <v>0</v>
      </c>
      <c r="M937" s="18">
        <f t="shared" si="496"/>
        <v>0</v>
      </c>
      <c r="N937" s="18">
        <f t="shared" si="484"/>
        <v>0</v>
      </c>
    </row>
    <row r="938" spans="1:14" s="6" customFormat="1" ht="18" hidden="1" thickBot="1" x14ac:dyDescent="0.3">
      <c r="B938" s="6" t="str">
        <f t="shared" si="491"/>
        <v>b</v>
      </c>
      <c r="C938" s="11" t="s">
        <v>131</v>
      </c>
      <c r="D938" s="17" t="s">
        <v>201</v>
      </c>
      <c r="E938" s="18">
        <v>0</v>
      </c>
      <c r="F938" s="18">
        <v>0</v>
      </c>
      <c r="G938" s="18">
        <v>0</v>
      </c>
      <c r="H938" s="18">
        <v>0</v>
      </c>
      <c r="I938" s="18">
        <v>0</v>
      </c>
      <c r="J938" s="18">
        <v>0</v>
      </c>
      <c r="K938" s="18">
        <f t="shared" si="483"/>
        <v>0</v>
      </c>
      <c r="L938" s="18">
        <v>0</v>
      </c>
      <c r="M938" s="18">
        <f t="shared" si="496"/>
        <v>0</v>
      </c>
      <c r="N938" s="18">
        <f t="shared" si="484"/>
        <v>0</v>
      </c>
    </row>
    <row r="939" spans="1:14" s="6" customFormat="1" ht="18" hidden="1" thickBot="1" x14ac:dyDescent="0.3">
      <c r="B939" s="6" t="str">
        <f t="shared" si="491"/>
        <v>b</v>
      </c>
      <c r="C939" s="14" t="s">
        <v>131</v>
      </c>
      <c r="D939" s="15" t="s">
        <v>6</v>
      </c>
      <c r="E939" s="16">
        <v>0</v>
      </c>
      <c r="F939" s="16">
        <v>0</v>
      </c>
      <c r="G939" s="16">
        <v>0</v>
      </c>
      <c r="H939" s="16">
        <v>0</v>
      </c>
      <c r="I939" s="16">
        <v>0</v>
      </c>
      <c r="J939" s="16">
        <v>0</v>
      </c>
      <c r="K939" s="16">
        <f t="shared" si="483"/>
        <v>0</v>
      </c>
      <c r="L939" s="16">
        <v>0</v>
      </c>
      <c r="M939" s="16">
        <f t="shared" si="496"/>
        <v>0</v>
      </c>
      <c r="N939" s="16">
        <f t="shared" si="484"/>
        <v>0</v>
      </c>
    </row>
    <row r="940" spans="1:14" s="6" customFormat="1" ht="18" hidden="1" thickBot="1" x14ac:dyDescent="0.3">
      <c r="B940" s="6" t="str">
        <f t="shared" si="491"/>
        <v>b</v>
      </c>
      <c r="C940" s="14" t="s">
        <v>131</v>
      </c>
      <c r="D940" s="15" t="s">
        <v>7</v>
      </c>
      <c r="E940" s="16">
        <v>0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f t="shared" si="483"/>
        <v>0</v>
      </c>
      <c r="L940" s="16">
        <v>0</v>
      </c>
      <c r="M940" s="16">
        <f t="shared" si="496"/>
        <v>0</v>
      </c>
      <c r="N940" s="16">
        <f t="shared" si="484"/>
        <v>0</v>
      </c>
    </row>
    <row r="941" spans="1:14" s="6" customFormat="1" ht="18" hidden="1" thickBot="1" x14ac:dyDescent="0.3">
      <c r="B941" s="6" t="str">
        <f t="shared" si="491"/>
        <v>b</v>
      </c>
      <c r="C941" s="19" t="s">
        <v>131</v>
      </c>
      <c r="D941" s="20" t="s">
        <v>8</v>
      </c>
      <c r="E941" s="21">
        <v>0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f t="shared" si="483"/>
        <v>0</v>
      </c>
      <c r="L941" s="21">
        <v>0</v>
      </c>
      <c r="M941" s="21">
        <f t="shared" si="496"/>
        <v>0</v>
      </c>
      <c r="N941" s="21">
        <f t="shared" si="484"/>
        <v>0</v>
      </c>
    </row>
    <row r="942" spans="1:14" s="6" customFormat="1" ht="49.5" customHeight="1" thickTop="1" thickBot="1" x14ac:dyDescent="0.3">
      <c r="A942" s="6" t="s">
        <v>213</v>
      </c>
      <c r="B942" s="6" t="str">
        <f t="shared" si="491"/>
        <v>a</v>
      </c>
      <c r="C942" s="54" t="s">
        <v>173</v>
      </c>
      <c r="D942" s="55" t="s">
        <v>174</v>
      </c>
      <c r="E942" s="56">
        <f t="shared" ref="E942:L942" si="501">E945+E953+E954+E955</f>
        <v>0</v>
      </c>
      <c r="F942" s="56">
        <f t="shared" si="501"/>
        <v>0</v>
      </c>
      <c r="G942" s="56">
        <f t="shared" si="501"/>
        <v>3637.0589999999997</v>
      </c>
      <c r="H942" s="56">
        <f t="shared" si="501"/>
        <v>742.87240999999995</v>
      </c>
      <c r="I942" s="56">
        <f t="shared" ref="I942:J942" si="502">I945+I953+I954+I955</f>
        <v>22000</v>
      </c>
      <c r="J942" s="56">
        <f t="shared" si="502"/>
        <v>22000</v>
      </c>
      <c r="K942" s="56">
        <f t="shared" si="483"/>
        <v>0</v>
      </c>
      <c r="L942" s="56">
        <f t="shared" si="501"/>
        <v>22000</v>
      </c>
      <c r="M942" s="56">
        <f t="shared" si="496"/>
        <v>0</v>
      </c>
      <c r="N942" s="56">
        <f t="shared" si="484"/>
        <v>0</v>
      </c>
    </row>
    <row r="943" spans="1:14" s="6" customFormat="1" ht="35.25" hidden="1" thickTop="1" x14ac:dyDescent="0.25">
      <c r="B943" s="6" t="str">
        <f t="shared" si="491"/>
        <v>b</v>
      </c>
      <c r="C943" s="11"/>
      <c r="D943" s="12" t="s">
        <v>190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13">
        <v>0</v>
      </c>
      <c r="K943" s="13">
        <f t="shared" si="483"/>
        <v>0</v>
      </c>
      <c r="L943" s="13">
        <v>0</v>
      </c>
      <c r="M943" s="13">
        <v>0</v>
      </c>
      <c r="N943" s="13">
        <f t="shared" si="484"/>
        <v>0</v>
      </c>
    </row>
    <row r="944" spans="1:14" s="6" customFormat="1" ht="18" hidden="1" thickTop="1" x14ac:dyDescent="0.25">
      <c r="B944" s="6" t="str">
        <f t="shared" si="491"/>
        <v>b</v>
      </c>
      <c r="C944" s="11"/>
      <c r="D944" s="12" t="s">
        <v>189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f t="shared" si="483"/>
        <v>0</v>
      </c>
      <c r="L944" s="13">
        <v>0</v>
      </c>
      <c r="M944" s="13">
        <v>0</v>
      </c>
      <c r="N944" s="13">
        <f t="shared" si="484"/>
        <v>0</v>
      </c>
    </row>
    <row r="945" spans="1:14" s="6" customFormat="1" ht="20.25" thickTop="1" x14ac:dyDescent="0.25">
      <c r="B945" s="6" t="str">
        <f t="shared" si="491"/>
        <v>a</v>
      </c>
      <c r="C945" s="36" t="s">
        <v>131</v>
      </c>
      <c r="D945" s="37" t="s">
        <v>4</v>
      </c>
      <c r="E945" s="38">
        <f t="shared" ref="E945:L945" si="503">E946+E947+E948+E949+E950+E951+E952</f>
        <v>0</v>
      </c>
      <c r="F945" s="38">
        <f t="shared" si="503"/>
        <v>0</v>
      </c>
      <c r="G945" s="38">
        <f t="shared" si="503"/>
        <v>3637.0589999999997</v>
      </c>
      <c r="H945" s="38">
        <f t="shared" si="503"/>
        <v>742.87240999999995</v>
      </c>
      <c r="I945" s="38">
        <f t="shared" ref="I945:J945" si="504">I946+I947+I948+I949+I950+I951+I952</f>
        <v>22000</v>
      </c>
      <c r="J945" s="38">
        <f t="shared" si="504"/>
        <v>22000</v>
      </c>
      <c r="K945" s="38">
        <f t="shared" si="483"/>
        <v>0</v>
      </c>
      <c r="L945" s="38">
        <f t="shared" si="503"/>
        <v>22000</v>
      </c>
      <c r="M945" s="38">
        <f t="shared" si="496"/>
        <v>0</v>
      </c>
      <c r="N945" s="38">
        <f t="shared" si="484"/>
        <v>0</v>
      </c>
    </row>
    <row r="946" spans="1:14" s="6" customFormat="1" ht="17.25" hidden="1" x14ac:dyDescent="0.25">
      <c r="B946" s="6" t="str">
        <f t="shared" si="491"/>
        <v>b</v>
      </c>
      <c r="C946" s="11" t="s">
        <v>131</v>
      </c>
      <c r="D946" s="17" t="s">
        <v>195</v>
      </c>
      <c r="E946" s="18">
        <v>0</v>
      </c>
      <c r="F946" s="18">
        <v>0</v>
      </c>
      <c r="G946" s="18">
        <v>0</v>
      </c>
      <c r="H946" s="18">
        <v>0</v>
      </c>
      <c r="I946" s="18">
        <v>0</v>
      </c>
      <c r="J946" s="18">
        <v>0</v>
      </c>
      <c r="K946" s="18">
        <f t="shared" si="483"/>
        <v>0</v>
      </c>
      <c r="L946" s="18">
        <v>0</v>
      </c>
      <c r="M946" s="18">
        <f t="shared" si="496"/>
        <v>0</v>
      </c>
      <c r="N946" s="18">
        <f t="shared" si="484"/>
        <v>0</v>
      </c>
    </row>
    <row r="947" spans="1:14" s="6" customFormat="1" ht="19.5" x14ac:dyDescent="0.25">
      <c r="B947" s="6" t="str">
        <f t="shared" si="491"/>
        <v>a</v>
      </c>
      <c r="C947" s="33" t="s">
        <v>131</v>
      </c>
      <c r="D947" s="39" t="s">
        <v>203</v>
      </c>
      <c r="E947" s="40">
        <v>0</v>
      </c>
      <c r="F947" s="40">
        <v>0</v>
      </c>
      <c r="G947" s="40">
        <v>141.53299999999999</v>
      </c>
      <c r="H947" s="40">
        <v>26.39331</v>
      </c>
      <c r="I947" s="40">
        <v>0</v>
      </c>
      <c r="J947" s="40">
        <v>0</v>
      </c>
      <c r="K947" s="40">
        <f t="shared" si="483"/>
        <v>0</v>
      </c>
      <c r="L947" s="40">
        <v>0</v>
      </c>
      <c r="M947" s="40">
        <f t="shared" si="496"/>
        <v>0</v>
      </c>
      <c r="N947" s="40">
        <f t="shared" si="484"/>
        <v>0</v>
      </c>
    </row>
    <row r="948" spans="1:14" s="6" customFormat="1" ht="17.25" hidden="1" x14ac:dyDescent="0.25">
      <c r="B948" s="6" t="str">
        <f t="shared" si="491"/>
        <v>b</v>
      </c>
      <c r="C948" s="11" t="s">
        <v>131</v>
      </c>
      <c r="D948" s="17" t="s">
        <v>197</v>
      </c>
      <c r="E948" s="18">
        <v>0</v>
      </c>
      <c r="F948" s="18">
        <v>0</v>
      </c>
      <c r="G948" s="18">
        <v>0</v>
      </c>
      <c r="H948" s="18">
        <v>0</v>
      </c>
      <c r="I948" s="18">
        <v>0</v>
      </c>
      <c r="J948" s="18">
        <v>0</v>
      </c>
      <c r="K948" s="18">
        <f t="shared" si="483"/>
        <v>0</v>
      </c>
      <c r="L948" s="18">
        <v>0</v>
      </c>
      <c r="M948" s="18">
        <f t="shared" si="496"/>
        <v>0</v>
      </c>
      <c r="N948" s="18">
        <f t="shared" si="484"/>
        <v>0</v>
      </c>
    </row>
    <row r="949" spans="1:14" s="6" customFormat="1" ht="17.25" hidden="1" x14ac:dyDescent="0.25">
      <c r="B949" s="6" t="str">
        <f t="shared" si="491"/>
        <v>b</v>
      </c>
      <c r="C949" s="11" t="s">
        <v>131</v>
      </c>
      <c r="D949" s="17" t="s">
        <v>198</v>
      </c>
      <c r="E949" s="18">
        <v>0</v>
      </c>
      <c r="F949" s="18">
        <v>0</v>
      </c>
      <c r="G949" s="18">
        <v>0</v>
      </c>
      <c r="H949" s="18">
        <v>0</v>
      </c>
      <c r="I949" s="18">
        <v>0</v>
      </c>
      <c r="J949" s="18">
        <v>0</v>
      </c>
      <c r="K949" s="18">
        <f t="shared" si="483"/>
        <v>0</v>
      </c>
      <c r="L949" s="18">
        <v>0</v>
      </c>
      <c r="M949" s="18">
        <f t="shared" si="496"/>
        <v>0</v>
      </c>
      <c r="N949" s="18">
        <f t="shared" si="484"/>
        <v>0</v>
      </c>
    </row>
    <row r="950" spans="1:14" s="6" customFormat="1" ht="17.25" hidden="1" x14ac:dyDescent="0.25">
      <c r="B950" s="6" t="str">
        <f t="shared" si="491"/>
        <v>b</v>
      </c>
      <c r="C950" s="11" t="s">
        <v>131</v>
      </c>
      <c r="D950" s="17" t="s">
        <v>199</v>
      </c>
      <c r="E950" s="18">
        <v>0</v>
      </c>
      <c r="F950" s="18">
        <v>0</v>
      </c>
      <c r="G950" s="18">
        <v>0</v>
      </c>
      <c r="H950" s="18">
        <v>0</v>
      </c>
      <c r="I950" s="18">
        <v>0</v>
      </c>
      <c r="J950" s="18">
        <v>0</v>
      </c>
      <c r="K950" s="18">
        <f t="shared" si="483"/>
        <v>0</v>
      </c>
      <c r="L950" s="18">
        <v>0</v>
      </c>
      <c r="M950" s="18">
        <f t="shared" si="496"/>
        <v>0</v>
      </c>
      <c r="N950" s="18">
        <f t="shared" si="484"/>
        <v>0</v>
      </c>
    </row>
    <row r="951" spans="1:14" s="6" customFormat="1" ht="19.5" x14ac:dyDescent="0.25">
      <c r="B951" s="6" t="str">
        <f t="shared" si="491"/>
        <v>a</v>
      </c>
      <c r="C951" s="33" t="s">
        <v>131</v>
      </c>
      <c r="D951" s="39" t="s">
        <v>205</v>
      </c>
      <c r="E951" s="40">
        <v>0</v>
      </c>
      <c r="F951" s="40">
        <v>0</v>
      </c>
      <c r="G951" s="40">
        <v>3490.0259999999998</v>
      </c>
      <c r="H951" s="40">
        <v>716.07909999999993</v>
      </c>
      <c r="I951" s="40">
        <v>21990</v>
      </c>
      <c r="J951" s="40">
        <v>21990</v>
      </c>
      <c r="K951" s="40">
        <f t="shared" si="483"/>
        <v>0</v>
      </c>
      <c r="L951" s="40">
        <v>21990</v>
      </c>
      <c r="M951" s="40">
        <f t="shared" si="496"/>
        <v>0</v>
      </c>
      <c r="N951" s="40">
        <f t="shared" si="484"/>
        <v>0</v>
      </c>
    </row>
    <row r="952" spans="1:14" s="6" customFormat="1" ht="20.25" thickBot="1" x14ac:dyDescent="0.3">
      <c r="B952" s="6" t="str">
        <f t="shared" si="491"/>
        <v>a</v>
      </c>
      <c r="C952" s="33" t="s">
        <v>131</v>
      </c>
      <c r="D952" s="39" t="s">
        <v>206</v>
      </c>
      <c r="E952" s="40">
        <v>0</v>
      </c>
      <c r="F952" s="40">
        <v>0</v>
      </c>
      <c r="G952" s="40">
        <v>5.5</v>
      </c>
      <c r="H952" s="40">
        <v>0.4</v>
      </c>
      <c r="I952" s="40">
        <v>10</v>
      </c>
      <c r="J952" s="40">
        <v>10</v>
      </c>
      <c r="K952" s="40">
        <f t="shared" si="483"/>
        <v>0</v>
      </c>
      <c r="L952" s="40">
        <v>10</v>
      </c>
      <c r="M952" s="40">
        <f t="shared" si="496"/>
        <v>0</v>
      </c>
      <c r="N952" s="40">
        <f t="shared" si="484"/>
        <v>0</v>
      </c>
    </row>
    <row r="953" spans="1:14" s="6" customFormat="1" ht="18" hidden="1" thickBot="1" x14ac:dyDescent="0.3">
      <c r="B953" s="6" t="str">
        <f t="shared" si="491"/>
        <v>b</v>
      </c>
      <c r="C953" s="14" t="s">
        <v>131</v>
      </c>
      <c r="D953" s="15" t="s">
        <v>6</v>
      </c>
      <c r="E953" s="16">
        <v>0</v>
      </c>
      <c r="F953" s="16">
        <v>0</v>
      </c>
      <c r="G953" s="16">
        <v>0</v>
      </c>
      <c r="H953" s="16">
        <v>0</v>
      </c>
      <c r="I953" s="16">
        <v>0</v>
      </c>
      <c r="J953" s="16">
        <v>0</v>
      </c>
      <c r="K953" s="16">
        <f t="shared" si="483"/>
        <v>0</v>
      </c>
      <c r="L953" s="16">
        <v>0</v>
      </c>
      <c r="M953" s="16">
        <f t="shared" si="496"/>
        <v>0</v>
      </c>
      <c r="N953" s="16">
        <f t="shared" si="484"/>
        <v>0</v>
      </c>
    </row>
    <row r="954" spans="1:14" s="6" customFormat="1" ht="18" hidden="1" thickBot="1" x14ac:dyDescent="0.3">
      <c r="B954" s="6" t="str">
        <f t="shared" si="491"/>
        <v>b</v>
      </c>
      <c r="C954" s="14" t="s">
        <v>131</v>
      </c>
      <c r="D954" s="15" t="s">
        <v>7</v>
      </c>
      <c r="E954" s="16">
        <v>0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f t="shared" si="483"/>
        <v>0</v>
      </c>
      <c r="L954" s="16">
        <v>0</v>
      </c>
      <c r="M954" s="16">
        <f t="shared" si="496"/>
        <v>0</v>
      </c>
      <c r="N954" s="16">
        <f t="shared" si="484"/>
        <v>0</v>
      </c>
    </row>
    <row r="955" spans="1:14" s="6" customFormat="1" ht="18" hidden="1" thickBot="1" x14ac:dyDescent="0.3">
      <c r="B955" s="6" t="str">
        <f t="shared" si="491"/>
        <v>b</v>
      </c>
      <c r="C955" s="19" t="s">
        <v>131</v>
      </c>
      <c r="D955" s="20" t="s">
        <v>8</v>
      </c>
      <c r="E955" s="21">
        <v>0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f t="shared" si="483"/>
        <v>0</v>
      </c>
      <c r="L955" s="21">
        <v>0</v>
      </c>
      <c r="M955" s="21">
        <f t="shared" si="496"/>
        <v>0</v>
      </c>
      <c r="N955" s="21">
        <f t="shared" si="484"/>
        <v>0</v>
      </c>
    </row>
    <row r="956" spans="1:14" s="6" customFormat="1" ht="60" thickTop="1" thickBot="1" x14ac:dyDescent="0.3">
      <c r="A956" s="6" t="s">
        <v>213</v>
      </c>
      <c r="B956" s="6" t="str">
        <f t="shared" si="491"/>
        <v>a</v>
      </c>
      <c r="C956" s="30" t="s">
        <v>73</v>
      </c>
      <c r="D956" s="31" t="s">
        <v>101</v>
      </c>
      <c r="E956" s="32">
        <f>E970+E984+E998+E1012+E1054+E1068+E1082+E1124+E1138+E1152</f>
        <v>123839.71656</v>
      </c>
      <c r="F956" s="32">
        <f t="shared" ref="F956:H956" si="505">F970+F984+F998+F1012+F1054+F1068+F1082+F1124+F1138+F1152</f>
        <v>132799</v>
      </c>
      <c r="G956" s="32">
        <f t="shared" si="505"/>
        <v>132546.93099999998</v>
      </c>
      <c r="H956" s="32">
        <f t="shared" si="505"/>
        <v>89653.44382</v>
      </c>
      <c r="I956" s="32">
        <f t="shared" ref="I956:M956" si="506">I970+I984+I998+I1012+I1054+I1068+I1082+I1124+I1138+I1152</f>
        <v>163015</v>
      </c>
      <c r="J956" s="32">
        <f t="shared" ref="J956" si="507">J970+J984+J998+J1012+J1054+J1068+J1082+J1124+J1138+J1152</f>
        <v>162815</v>
      </c>
      <c r="K956" s="32">
        <f t="shared" si="483"/>
        <v>-200</v>
      </c>
      <c r="L956" s="32">
        <f t="shared" si="506"/>
        <v>163015</v>
      </c>
      <c r="M956" s="32">
        <f t="shared" si="506"/>
        <v>0</v>
      </c>
      <c r="N956" s="32">
        <f t="shared" si="484"/>
        <v>200</v>
      </c>
    </row>
    <row r="957" spans="1:14" s="6" customFormat="1" ht="35.25" hidden="1" thickTop="1" x14ac:dyDescent="0.25">
      <c r="B957" s="6" t="str">
        <f t="shared" si="491"/>
        <v>b</v>
      </c>
      <c r="C957" s="11"/>
      <c r="D957" s="12" t="s">
        <v>190</v>
      </c>
      <c r="E957" s="13">
        <f t="shared" ref="E957:H969" si="508">E971+E985+E999+E1013+E1055+E1069+E1083+E1125+E1139+E1153</f>
        <v>0</v>
      </c>
      <c r="F957" s="13">
        <f t="shared" si="508"/>
        <v>0</v>
      </c>
      <c r="G957" s="13">
        <f t="shared" si="508"/>
        <v>0</v>
      </c>
      <c r="H957" s="13">
        <f t="shared" si="508"/>
        <v>0</v>
      </c>
      <c r="I957" s="13">
        <f t="shared" ref="I957:M957" si="509">I971+I985+I999+I1013+I1055+I1069+I1083+I1125+I1139+I1153</f>
        <v>0</v>
      </c>
      <c r="J957" s="13">
        <f t="shared" ref="J957" si="510">J971+J985+J999+J1013+J1055+J1069+J1083+J1125+J1139+J1153</f>
        <v>0</v>
      </c>
      <c r="K957" s="13">
        <f t="shared" si="483"/>
        <v>0</v>
      </c>
      <c r="L957" s="13">
        <f t="shared" si="509"/>
        <v>0</v>
      </c>
      <c r="M957" s="13">
        <f t="shared" si="509"/>
        <v>0</v>
      </c>
      <c r="N957" s="13">
        <f t="shared" si="484"/>
        <v>0</v>
      </c>
    </row>
    <row r="958" spans="1:14" s="6" customFormat="1" ht="20.25" thickTop="1" x14ac:dyDescent="0.25">
      <c r="B958" s="6" t="str">
        <f t="shared" si="491"/>
        <v>a</v>
      </c>
      <c r="C958" s="33"/>
      <c r="D958" s="34" t="s">
        <v>189</v>
      </c>
      <c r="E958" s="35">
        <f t="shared" si="508"/>
        <v>2889</v>
      </c>
      <c r="F958" s="35">
        <f t="shared" si="508"/>
        <v>3250</v>
      </c>
      <c r="G958" s="35">
        <f t="shared" si="508"/>
        <v>3250</v>
      </c>
      <c r="H958" s="35">
        <f t="shared" si="508"/>
        <v>3250</v>
      </c>
      <c r="I958" s="35">
        <f t="shared" ref="I958:M958" si="511">I972+I986+I1000+I1014+I1056+I1070+I1084+I1126+I1140+I1154</f>
        <v>3250</v>
      </c>
      <c r="J958" s="35">
        <f t="shared" ref="J958" si="512">J972+J986+J1000+J1014+J1056+J1070+J1084+J1126+J1140+J1154</f>
        <v>3250</v>
      </c>
      <c r="K958" s="35">
        <f t="shared" si="483"/>
        <v>0</v>
      </c>
      <c r="L958" s="35">
        <f t="shared" si="511"/>
        <v>3250</v>
      </c>
      <c r="M958" s="35">
        <f t="shared" si="511"/>
        <v>0</v>
      </c>
      <c r="N958" s="35">
        <f t="shared" si="484"/>
        <v>0</v>
      </c>
    </row>
    <row r="959" spans="1:14" s="6" customFormat="1" ht="19.5" x14ac:dyDescent="0.25">
      <c r="B959" s="6" t="str">
        <f t="shared" si="491"/>
        <v>a</v>
      </c>
      <c r="C959" s="36" t="s">
        <v>131</v>
      </c>
      <c r="D959" s="37" t="s">
        <v>4</v>
      </c>
      <c r="E959" s="38">
        <f t="shared" si="508"/>
        <v>123839.71656</v>
      </c>
      <c r="F959" s="38">
        <f t="shared" si="508"/>
        <v>132799</v>
      </c>
      <c r="G959" s="38">
        <f t="shared" si="508"/>
        <v>132435.52899999998</v>
      </c>
      <c r="H959" s="38">
        <f t="shared" si="508"/>
        <v>89542.059860000008</v>
      </c>
      <c r="I959" s="38">
        <f t="shared" ref="I959:M959" si="513">I973+I987+I1001+I1015+I1057+I1071+I1085+I1127+I1141+I1155</f>
        <v>162985</v>
      </c>
      <c r="J959" s="38">
        <f t="shared" ref="J959" si="514">J973+J987+J1001+J1015+J1057+J1071+J1085+J1127+J1141+J1155</f>
        <v>162785</v>
      </c>
      <c r="K959" s="38">
        <f t="shared" si="483"/>
        <v>-200</v>
      </c>
      <c r="L959" s="38">
        <f t="shared" si="513"/>
        <v>162985</v>
      </c>
      <c r="M959" s="38">
        <f t="shared" si="513"/>
        <v>0</v>
      </c>
      <c r="N959" s="38">
        <f t="shared" si="484"/>
        <v>200</v>
      </c>
    </row>
    <row r="960" spans="1:14" s="6" customFormat="1" ht="17.25" hidden="1" x14ac:dyDescent="0.25">
      <c r="B960" s="6" t="str">
        <f t="shared" si="491"/>
        <v>b</v>
      </c>
      <c r="C960" s="11" t="s">
        <v>131</v>
      </c>
      <c r="D960" s="17" t="s">
        <v>195</v>
      </c>
      <c r="E960" s="18">
        <f t="shared" si="508"/>
        <v>0</v>
      </c>
      <c r="F960" s="18">
        <f t="shared" si="508"/>
        <v>0</v>
      </c>
      <c r="G960" s="18">
        <f t="shared" si="508"/>
        <v>0</v>
      </c>
      <c r="H960" s="18">
        <f t="shared" si="508"/>
        <v>0</v>
      </c>
      <c r="I960" s="18">
        <f t="shared" ref="I960:M960" si="515">I974+I988+I1002+I1016+I1058+I1072+I1086+I1128+I1142+I1156</f>
        <v>0</v>
      </c>
      <c r="J960" s="18">
        <f t="shared" ref="J960" si="516">J974+J988+J1002+J1016+J1058+J1072+J1086+J1128+J1142+J1156</f>
        <v>0</v>
      </c>
      <c r="K960" s="18">
        <f t="shared" si="483"/>
        <v>0</v>
      </c>
      <c r="L960" s="18">
        <f t="shared" si="515"/>
        <v>0</v>
      </c>
      <c r="M960" s="18">
        <f t="shared" si="515"/>
        <v>0</v>
      </c>
      <c r="N960" s="18">
        <f t="shared" si="484"/>
        <v>0</v>
      </c>
    </row>
    <row r="961" spans="1:14" s="6" customFormat="1" ht="19.5" x14ac:dyDescent="0.25">
      <c r="B961" s="6" t="str">
        <f t="shared" si="491"/>
        <v>a</v>
      </c>
      <c r="C961" s="33" t="s">
        <v>131</v>
      </c>
      <c r="D961" s="39" t="s">
        <v>203</v>
      </c>
      <c r="E961" s="40">
        <f t="shared" si="508"/>
        <v>9218.9041099999995</v>
      </c>
      <c r="F961" s="40">
        <f t="shared" si="508"/>
        <v>20501</v>
      </c>
      <c r="G961" s="40">
        <f t="shared" si="508"/>
        <v>21012.559000000001</v>
      </c>
      <c r="H961" s="40">
        <f t="shared" si="508"/>
        <v>12492.748649999998</v>
      </c>
      <c r="I961" s="40">
        <f t="shared" ref="I961:M961" si="517">I975+I989+I1003+I1017+I1059+I1073+I1087+I1129+I1143+I1157</f>
        <v>23811</v>
      </c>
      <c r="J961" s="40">
        <f t="shared" ref="J961" si="518">J975+J989+J1003+J1017+J1059+J1073+J1087+J1129+J1143+J1157</f>
        <v>23611</v>
      </c>
      <c r="K961" s="40">
        <f t="shared" si="483"/>
        <v>-200</v>
      </c>
      <c r="L961" s="40">
        <f t="shared" si="517"/>
        <v>23811</v>
      </c>
      <c r="M961" s="40">
        <f t="shared" si="517"/>
        <v>0</v>
      </c>
      <c r="N961" s="40">
        <f t="shared" si="484"/>
        <v>200</v>
      </c>
    </row>
    <row r="962" spans="1:14" s="6" customFormat="1" ht="17.25" hidden="1" x14ac:dyDescent="0.25">
      <c r="B962" s="6" t="str">
        <f t="shared" si="491"/>
        <v>b</v>
      </c>
      <c r="C962" s="11" t="s">
        <v>131</v>
      </c>
      <c r="D962" s="17" t="s">
        <v>197</v>
      </c>
      <c r="E962" s="18">
        <f t="shared" si="508"/>
        <v>0</v>
      </c>
      <c r="F962" s="18">
        <f t="shared" si="508"/>
        <v>0</v>
      </c>
      <c r="G962" s="18">
        <f t="shared" si="508"/>
        <v>0</v>
      </c>
      <c r="H962" s="18">
        <f t="shared" si="508"/>
        <v>0</v>
      </c>
      <c r="I962" s="18">
        <f t="shared" ref="I962:M962" si="519">I976+I990+I1004+I1018+I1060+I1074+I1088+I1130+I1144+I1158</f>
        <v>0</v>
      </c>
      <c r="J962" s="18">
        <f t="shared" ref="J962" si="520">J976+J990+J1004+J1018+J1060+J1074+J1088+J1130+J1144+J1158</f>
        <v>0</v>
      </c>
      <c r="K962" s="18">
        <f t="shared" si="483"/>
        <v>0</v>
      </c>
      <c r="L962" s="18">
        <f t="shared" si="519"/>
        <v>0</v>
      </c>
      <c r="M962" s="18">
        <f t="shared" si="519"/>
        <v>0</v>
      </c>
      <c r="N962" s="18">
        <f t="shared" si="484"/>
        <v>0</v>
      </c>
    </row>
    <row r="963" spans="1:14" s="6" customFormat="1" ht="17.25" hidden="1" x14ac:dyDescent="0.25">
      <c r="B963" s="6" t="str">
        <f t="shared" si="491"/>
        <v>b</v>
      </c>
      <c r="C963" s="11" t="s">
        <v>131</v>
      </c>
      <c r="D963" s="17" t="s">
        <v>198</v>
      </c>
      <c r="E963" s="18">
        <f t="shared" si="508"/>
        <v>0</v>
      </c>
      <c r="F963" s="18">
        <f t="shared" si="508"/>
        <v>0</v>
      </c>
      <c r="G963" s="18">
        <f t="shared" si="508"/>
        <v>0</v>
      </c>
      <c r="H963" s="18">
        <f t="shared" si="508"/>
        <v>0</v>
      </c>
      <c r="I963" s="18">
        <f t="shared" ref="I963:M963" si="521">I977+I991+I1005+I1019+I1061+I1075+I1089+I1131+I1145+I1159</f>
        <v>0</v>
      </c>
      <c r="J963" s="18">
        <f t="shared" ref="J963" si="522">J977+J991+J1005+J1019+J1061+J1075+J1089+J1131+J1145+J1159</f>
        <v>0</v>
      </c>
      <c r="K963" s="18">
        <f t="shared" si="483"/>
        <v>0</v>
      </c>
      <c r="L963" s="18">
        <f t="shared" si="521"/>
        <v>0</v>
      </c>
      <c r="M963" s="18">
        <f t="shared" si="521"/>
        <v>0</v>
      </c>
      <c r="N963" s="18">
        <f t="shared" si="484"/>
        <v>0</v>
      </c>
    </row>
    <row r="964" spans="1:14" s="6" customFormat="1" ht="17.25" hidden="1" x14ac:dyDescent="0.25">
      <c r="B964" s="6" t="str">
        <f t="shared" si="491"/>
        <v>b</v>
      </c>
      <c r="C964" s="11" t="s">
        <v>131</v>
      </c>
      <c r="D964" s="17" t="s">
        <v>199</v>
      </c>
      <c r="E964" s="18">
        <f t="shared" si="508"/>
        <v>0</v>
      </c>
      <c r="F964" s="18">
        <f t="shared" si="508"/>
        <v>0</v>
      </c>
      <c r="G964" s="18">
        <f t="shared" si="508"/>
        <v>0</v>
      </c>
      <c r="H964" s="18">
        <f t="shared" si="508"/>
        <v>0</v>
      </c>
      <c r="I964" s="18">
        <f t="shared" ref="I964:M964" si="523">I978+I992+I1006+I1020+I1062+I1076+I1090+I1132+I1146+I1160</f>
        <v>0</v>
      </c>
      <c r="J964" s="18">
        <f t="shared" ref="J964" si="524">J978+J992+J1006+J1020+J1062+J1076+J1090+J1132+J1146+J1160</f>
        <v>0</v>
      </c>
      <c r="K964" s="18">
        <f t="shared" si="483"/>
        <v>0</v>
      </c>
      <c r="L964" s="18">
        <f t="shared" si="523"/>
        <v>0</v>
      </c>
      <c r="M964" s="18">
        <f t="shared" si="523"/>
        <v>0</v>
      </c>
      <c r="N964" s="18">
        <f t="shared" si="484"/>
        <v>0</v>
      </c>
    </row>
    <row r="965" spans="1:14" s="6" customFormat="1" ht="19.5" x14ac:dyDescent="0.25">
      <c r="B965" s="6" t="str">
        <f t="shared" si="491"/>
        <v>a</v>
      </c>
      <c r="C965" s="33" t="s">
        <v>131</v>
      </c>
      <c r="D965" s="39" t="s">
        <v>205</v>
      </c>
      <c r="E965" s="40">
        <f t="shared" si="508"/>
        <v>114488.50666</v>
      </c>
      <c r="F965" s="40">
        <f t="shared" si="508"/>
        <v>111633</v>
      </c>
      <c r="G965" s="40">
        <f t="shared" si="508"/>
        <v>111141.682</v>
      </c>
      <c r="H965" s="40">
        <f t="shared" si="508"/>
        <v>76934.209520000004</v>
      </c>
      <c r="I965" s="40">
        <f t="shared" ref="I965:M965" si="525">I979+I993+I1007+I1021+I1063+I1077+I1091+I1133+I1147+I1161</f>
        <v>138514</v>
      </c>
      <c r="J965" s="40">
        <f t="shared" ref="J965" si="526">J979+J993+J1007+J1021+J1063+J1077+J1091+J1133+J1147+J1161</f>
        <v>138514</v>
      </c>
      <c r="K965" s="40">
        <f t="shared" ref="K965:K1028" si="527">J965-I965</f>
        <v>0</v>
      </c>
      <c r="L965" s="40">
        <f t="shared" si="525"/>
        <v>138514</v>
      </c>
      <c r="M965" s="40">
        <f t="shared" si="525"/>
        <v>0</v>
      </c>
      <c r="N965" s="40">
        <f t="shared" ref="N965:N1028" si="528">L965-J965</f>
        <v>0</v>
      </c>
    </row>
    <row r="966" spans="1:14" s="6" customFormat="1" ht="19.5" x14ac:dyDescent="0.25">
      <c r="B966" s="6" t="str">
        <f t="shared" si="491"/>
        <v>a</v>
      </c>
      <c r="C966" s="33" t="s">
        <v>131</v>
      </c>
      <c r="D966" s="39" t="s">
        <v>206</v>
      </c>
      <c r="E966" s="40">
        <f t="shared" si="508"/>
        <v>132.30579</v>
      </c>
      <c r="F966" s="40">
        <f t="shared" si="508"/>
        <v>665</v>
      </c>
      <c r="G966" s="40">
        <f t="shared" si="508"/>
        <v>281.28800000000001</v>
      </c>
      <c r="H966" s="40">
        <f t="shared" si="508"/>
        <v>115.10169</v>
      </c>
      <c r="I966" s="40">
        <f t="shared" ref="I966:M966" si="529">I980+I994+I1008+I1022+I1064+I1078+I1092+I1134+I1148+I1162</f>
        <v>660</v>
      </c>
      <c r="J966" s="40">
        <f t="shared" ref="J966" si="530">J980+J994+J1008+J1022+J1064+J1078+J1092+J1134+J1148+J1162</f>
        <v>660</v>
      </c>
      <c r="K966" s="40">
        <f t="shared" si="527"/>
        <v>0</v>
      </c>
      <c r="L966" s="40">
        <f t="shared" si="529"/>
        <v>660</v>
      </c>
      <c r="M966" s="40">
        <f t="shared" si="529"/>
        <v>0</v>
      </c>
      <c r="N966" s="40">
        <f t="shared" si="528"/>
        <v>0</v>
      </c>
    </row>
    <row r="967" spans="1:14" s="6" customFormat="1" ht="19.5" x14ac:dyDescent="0.25">
      <c r="B967" s="6" t="str">
        <f t="shared" si="491"/>
        <v>a</v>
      </c>
      <c r="C967" s="36" t="s">
        <v>131</v>
      </c>
      <c r="D967" s="37" t="s">
        <v>6</v>
      </c>
      <c r="E967" s="38">
        <f t="shared" si="508"/>
        <v>0</v>
      </c>
      <c r="F967" s="38">
        <f t="shared" si="508"/>
        <v>0</v>
      </c>
      <c r="G967" s="38">
        <f t="shared" si="508"/>
        <v>0</v>
      </c>
      <c r="H967" s="38">
        <f t="shared" si="508"/>
        <v>0</v>
      </c>
      <c r="I967" s="38">
        <f t="shared" ref="I967:M967" si="531">I981+I995+I1009+I1023+I1065+I1079+I1093+I1135+I1149+I1163</f>
        <v>30</v>
      </c>
      <c r="J967" s="38">
        <f t="shared" ref="J967" si="532">J981+J995+J1009+J1023+J1065+J1079+J1093+J1135+J1149+J1163</f>
        <v>30</v>
      </c>
      <c r="K967" s="38">
        <f t="shared" si="527"/>
        <v>0</v>
      </c>
      <c r="L967" s="38">
        <f t="shared" si="531"/>
        <v>30</v>
      </c>
      <c r="M967" s="38">
        <f t="shared" si="531"/>
        <v>0</v>
      </c>
      <c r="N967" s="38">
        <f t="shared" si="528"/>
        <v>0</v>
      </c>
    </row>
    <row r="968" spans="1:14" s="6" customFormat="1" ht="17.25" hidden="1" x14ac:dyDescent="0.25">
      <c r="B968" s="6" t="str">
        <f t="shared" si="491"/>
        <v>b</v>
      </c>
      <c r="C968" s="14" t="s">
        <v>131</v>
      </c>
      <c r="D968" s="15" t="s">
        <v>7</v>
      </c>
      <c r="E968" s="16">
        <f t="shared" si="508"/>
        <v>0</v>
      </c>
      <c r="F968" s="16">
        <f t="shared" si="508"/>
        <v>0</v>
      </c>
      <c r="G968" s="16">
        <f t="shared" si="508"/>
        <v>0</v>
      </c>
      <c r="H968" s="16">
        <f t="shared" si="508"/>
        <v>0</v>
      </c>
      <c r="I968" s="16">
        <f t="shared" ref="I968:M968" si="533">I982+I996+I1010+I1024+I1066+I1080+I1094+I1136+I1150+I1164</f>
        <v>0</v>
      </c>
      <c r="J968" s="16">
        <f t="shared" ref="J968" si="534">J982+J996+J1010+J1024+J1066+J1080+J1094+J1136+J1150+J1164</f>
        <v>0</v>
      </c>
      <c r="K968" s="16">
        <f t="shared" si="527"/>
        <v>0</v>
      </c>
      <c r="L968" s="16">
        <f t="shared" si="533"/>
        <v>0</v>
      </c>
      <c r="M968" s="16">
        <f t="shared" si="533"/>
        <v>0</v>
      </c>
      <c r="N968" s="16">
        <f t="shared" si="528"/>
        <v>0</v>
      </c>
    </row>
    <row r="969" spans="1:14" s="6" customFormat="1" ht="20.25" thickBot="1" x14ac:dyDescent="0.3">
      <c r="B969" s="6" t="str">
        <f t="shared" si="491"/>
        <v>a</v>
      </c>
      <c r="C969" s="41" t="s">
        <v>131</v>
      </c>
      <c r="D969" s="42" t="s">
        <v>8</v>
      </c>
      <c r="E969" s="43">
        <f t="shared" si="508"/>
        <v>0</v>
      </c>
      <c r="F969" s="43">
        <f t="shared" si="508"/>
        <v>0</v>
      </c>
      <c r="G969" s="43">
        <f t="shared" si="508"/>
        <v>111.402</v>
      </c>
      <c r="H969" s="43">
        <f t="shared" si="508"/>
        <v>111.38396</v>
      </c>
      <c r="I969" s="43">
        <f t="shared" ref="I969:M969" si="535">I983+I997+I1011+I1025+I1067+I1081+I1095+I1137+I1151+I1165</f>
        <v>0</v>
      </c>
      <c r="J969" s="43">
        <f t="shared" ref="J969" si="536">J983+J997+J1011+J1025+J1067+J1081+J1095+J1137+J1151+J1165</f>
        <v>0</v>
      </c>
      <c r="K969" s="43">
        <f t="shared" si="527"/>
        <v>0</v>
      </c>
      <c r="L969" s="43">
        <f t="shared" si="535"/>
        <v>0</v>
      </c>
      <c r="M969" s="43">
        <f t="shared" si="535"/>
        <v>0</v>
      </c>
      <c r="N969" s="43">
        <f t="shared" si="528"/>
        <v>0</v>
      </c>
    </row>
    <row r="970" spans="1:14" s="6" customFormat="1" ht="40.5" thickTop="1" thickBot="1" x14ac:dyDescent="0.3">
      <c r="A970" s="6" t="s">
        <v>213</v>
      </c>
      <c r="B970" s="6" t="str">
        <f t="shared" si="491"/>
        <v>a</v>
      </c>
      <c r="C970" s="54" t="s">
        <v>75</v>
      </c>
      <c r="D970" s="55" t="s">
        <v>103</v>
      </c>
      <c r="E970" s="56">
        <f t="shared" ref="E970:L970" si="537">E973+E981+E982+E983</f>
        <v>15093.46134</v>
      </c>
      <c r="F970" s="56">
        <f t="shared" si="537"/>
        <v>15000</v>
      </c>
      <c r="G970" s="56">
        <f t="shared" si="537"/>
        <v>15645.4</v>
      </c>
      <c r="H970" s="56">
        <f t="shared" si="537"/>
        <v>10462.96146</v>
      </c>
      <c r="I970" s="56">
        <f t="shared" ref="I970:J970" si="538">I973+I981+I982+I983</f>
        <v>22430</v>
      </c>
      <c r="J970" s="56">
        <f t="shared" si="538"/>
        <v>22430</v>
      </c>
      <c r="K970" s="56">
        <f t="shared" si="527"/>
        <v>0</v>
      </c>
      <c r="L970" s="56">
        <f t="shared" si="537"/>
        <v>22430</v>
      </c>
      <c r="M970" s="56">
        <f t="shared" si="496"/>
        <v>0</v>
      </c>
      <c r="N970" s="56">
        <f t="shared" si="528"/>
        <v>0</v>
      </c>
    </row>
    <row r="971" spans="1:14" s="6" customFormat="1" ht="35.25" hidden="1" thickTop="1" x14ac:dyDescent="0.25">
      <c r="B971" s="6" t="str">
        <f t="shared" si="491"/>
        <v>b</v>
      </c>
      <c r="C971" s="11"/>
      <c r="D971" s="12" t="s">
        <v>190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f t="shared" si="527"/>
        <v>0</v>
      </c>
      <c r="L971" s="13">
        <v>0</v>
      </c>
      <c r="M971" s="13">
        <v>0</v>
      </c>
      <c r="N971" s="13">
        <f t="shared" si="528"/>
        <v>0</v>
      </c>
    </row>
    <row r="972" spans="1:14" s="6" customFormat="1" ht="18" hidden="1" thickTop="1" x14ac:dyDescent="0.25">
      <c r="B972" s="6" t="str">
        <f t="shared" si="491"/>
        <v>b</v>
      </c>
      <c r="C972" s="11"/>
      <c r="D972" s="12" t="s">
        <v>189</v>
      </c>
      <c r="E972" s="13">
        <v>0</v>
      </c>
      <c r="F972" s="13">
        <v>0</v>
      </c>
      <c r="G972" s="13">
        <v>0</v>
      </c>
      <c r="H972" s="13">
        <v>0</v>
      </c>
      <c r="I972" s="13">
        <v>0</v>
      </c>
      <c r="J972" s="13">
        <v>0</v>
      </c>
      <c r="K972" s="13">
        <f t="shared" si="527"/>
        <v>0</v>
      </c>
      <c r="L972" s="13">
        <v>0</v>
      </c>
      <c r="M972" s="13">
        <v>0</v>
      </c>
      <c r="N972" s="13">
        <f t="shared" si="528"/>
        <v>0</v>
      </c>
    </row>
    <row r="973" spans="1:14" s="6" customFormat="1" ht="20.25" thickTop="1" x14ac:dyDescent="0.25">
      <c r="B973" s="6" t="str">
        <f t="shared" si="491"/>
        <v>a</v>
      </c>
      <c r="C973" s="36" t="s">
        <v>131</v>
      </c>
      <c r="D973" s="37" t="s">
        <v>4</v>
      </c>
      <c r="E973" s="38">
        <f t="shared" ref="E973:L973" si="539">E974+E975+E976+E977+E978+E979+E980</f>
        <v>15093.46134</v>
      </c>
      <c r="F973" s="38">
        <f t="shared" si="539"/>
        <v>15000</v>
      </c>
      <c r="G973" s="38">
        <f t="shared" si="539"/>
        <v>15645.4</v>
      </c>
      <c r="H973" s="38">
        <f t="shared" si="539"/>
        <v>10462.96146</v>
      </c>
      <c r="I973" s="38">
        <f t="shared" ref="I973:J973" si="540">I974+I975+I976+I977+I978+I979+I980</f>
        <v>22430</v>
      </c>
      <c r="J973" s="38">
        <f t="shared" si="540"/>
        <v>22430</v>
      </c>
      <c r="K973" s="38">
        <f t="shared" si="527"/>
        <v>0</v>
      </c>
      <c r="L973" s="38">
        <f t="shared" si="539"/>
        <v>22430</v>
      </c>
      <c r="M973" s="38">
        <f t="shared" si="496"/>
        <v>0</v>
      </c>
      <c r="N973" s="38">
        <f t="shared" si="528"/>
        <v>0</v>
      </c>
    </row>
    <row r="974" spans="1:14" s="6" customFormat="1" ht="17.25" hidden="1" x14ac:dyDescent="0.25">
      <c r="B974" s="6" t="str">
        <f t="shared" si="491"/>
        <v>b</v>
      </c>
      <c r="C974" s="11" t="s">
        <v>131</v>
      </c>
      <c r="D974" s="17" t="s">
        <v>195</v>
      </c>
      <c r="E974" s="18">
        <v>0</v>
      </c>
      <c r="F974" s="18">
        <v>0</v>
      </c>
      <c r="G974" s="18">
        <v>0</v>
      </c>
      <c r="H974" s="18">
        <v>0</v>
      </c>
      <c r="I974" s="18">
        <v>0</v>
      </c>
      <c r="J974" s="18">
        <v>0</v>
      </c>
      <c r="K974" s="18">
        <f t="shared" si="527"/>
        <v>0</v>
      </c>
      <c r="L974" s="18">
        <v>0</v>
      </c>
      <c r="M974" s="18">
        <f t="shared" si="496"/>
        <v>0</v>
      </c>
      <c r="N974" s="18">
        <f t="shared" si="528"/>
        <v>0</v>
      </c>
    </row>
    <row r="975" spans="1:14" s="6" customFormat="1" ht="17.25" hidden="1" x14ac:dyDescent="0.25">
      <c r="B975" s="6" t="str">
        <f t="shared" si="491"/>
        <v>b</v>
      </c>
      <c r="C975" s="11" t="s">
        <v>131</v>
      </c>
      <c r="D975" s="17" t="s">
        <v>196</v>
      </c>
      <c r="E975" s="18">
        <v>0</v>
      </c>
      <c r="F975" s="18">
        <v>0</v>
      </c>
      <c r="G975" s="18">
        <v>0</v>
      </c>
      <c r="H975" s="18">
        <v>0</v>
      </c>
      <c r="I975" s="18">
        <v>0</v>
      </c>
      <c r="J975" s="18">
        <v>0</v>
      </c>
      <c r="K975" s="18">
        <f t="shared" si="527"/>
        <v>0</v>
      </c>
      <c r="L975" s="18">
        <v>0</v>
      </c>
      <c r="M975" s="18">
        <f t="shared" si="496"/>
        <v>0</v>
      </c>
      <c r="N975" s="18">
        <f t="shared" si="528"/>
        <v>0</v>
      </c>
    </row>
    <row r="976" spans="1:14" s="6" customFormat="1" ht="17.25" hidden="1" x14ac:dyDescent="0.25">
      <c r="B976" s="6" t="str">
        <f t="shared" si="491"/>
        <v>b</v>
      </c>
      <c r="C976" s="11" t="s">
        <v>131</v>
      </c>
      <c r="D976" s="17" t="s">
        <v>197</v>
      </c>
      <c r="E976" s="18">
        <v>0</v>
      </c>
      <c r="F976" s="18">
        <v>0</v>
      </c>
      <c r="G976" s="18">
        <v>0</v>
      </c>
      <c r="H976" s="18">
        <v>0</v>
      </c>
      <c r="I976" s="18">
        <v>0</v>
      </c>
      <c r="J976" s="18">
        <v>0</v>
      </c>
      <c r="K976" s="18">
        <f t="shared" si="527"/>
        <v>0</v>
      </c>
      <c r="L976" s="18">
        <v>0</v>
      </c>
      <c r="M976" s="18">
        <f t="shared" si="496"/>
        <v>0</v>
      </c>
      <c r="N976" s="18">
        <f t="shared" si="528"/>
        <v>0</v>
      </c>
    </row>
    <row r="977" spans="1:14" s="6" customFormat="1" ht="17.25" hidden="1" x14ac:dyDescent="0.25">
      <c r="B977" s="6" t="str">
        <f t="shared" si="491"/>
        <v>b</v>
      </c>
      <c r="C977" s="11" t="s">
        <v>131</v>
      </c>
      <c r="D977" s="17" t="s">
        <v>198</v>
      </c>
      <c r="E977" s="18">
        <v>0</v>
      </c>
      <c r="F977" s="18">
        <v>0</v>
      </c>
      <c r="G977" s="18">
        <v>0</v>
      </c>
      <c r="H977" s="18">
        <v>0</v>
      </c>
      <c r="I977" s="18">
        <v>0</v>
      </c>
      <c r="J977" s="18">
        <v>0</v>
      </c>
      <c r="K977" s="18">
        <f t="shared" si="527"/>
        <v>0</v>
      </c>
      <c r="L977" s="18">
        <v>0</v>
      </c>
      <c r="M977" s="18">
        <f t="shared" si="496"/>
        <v>0</v>
      </c>
      <c r="N977" s="18">
        <f t="shared" si="528"/>
        <v>0</v>
      </c>
    </row>
    <row r="978" spans="1:14" s="6" customFormat="1" ht="17.25" hidden="1" x14ac:dyDescent="0.25">
      <c r="B978" s="6" t="str">
        <f t="shared" si="491"/>
        <v>b</v>
      </c>
      <c r="C978" s="11" t="s">
        <v>131</v>
      </c>
      <c r="D978" s="17" t="s">
        <v>199</v>
      </c>
      <c r="E978" s="18">
        <v>0</v>
      </c>
      <c r="F978" s="18">
        <v>0</v>
      </c>
      <c r="G978" s="18">
        <v>0</v>
      </c>
      <c r="H978" s="18">
        <v>0</v>
      </c>
      <c r="I978" s="18">
        <v>0</v>
      </c>
      <c r="J978" s="18">
        <v>0</v>
      </c>
      <c r="K978" s="18">
        <f t="shared" si="527"/>
        <v>0</v>
      </c>
      <c r="L978" s="18">
        <v>0</v>
      </c>
      <c r="M978" s="18">
        <f t="shared" si="496"/>
        <v>0</v>
      </c>
      <c r="N978" s="18">
        <f t="shared" si="528"/>
        <v>0</v>
      </c>
    </row>
    <row r="979" spans="1:14" s="6" customFormat="1" ht="20.25" thickBot="1" x14ac:dyDescent="0.3">
      <c r="B979" s="6" t="str">
        <f t="shared" ref="B979:B1042" si="541">IF(OR(E979&lt;&gt;0,F979&lt;&gt;0,G979&lt;&gt;0,H979&lt;&gt;0,I979&lt;&gt;0,L979&lt;&gt;0,M979&lt;&gt;0),"a","b")</f>
        <v>a</v>
      </c>
      <c r="C979" s="33" t="s">
        <v>131</v>
      </c>
      <c r="D979" s="39" t="s">
        <v>205</v>
      </c>
      <c r="E979" s="40">
        <v>15093.46134</v>
      </c>
      <c r="F979" s="40">
        <v>15000</v>
      </c>
      <c r="G979" s="40">
        <v>15645.4</v>
      </c>
      <c r="H979" s="40">
        <v>10462.96146</v>
      </c>
      <c r="I979" s="40">
        <v>22430</v>
      </c>
      <c r="J979" s="40">
        <v>22430</v>
      </c>
      <c r="K979" s="40">
        <f t="shared" si="527"/>
        <v>0</v>
      </c>
      <c r="L979" s="40">
        <v>22430</v>
      </c>
      <c r="M979" s="40">
        <f t="shared" ref="M979:M1040" si="542">L979-I979</f>
        <v>0</v>
      </c>
      <c r="N979" s="40">
        <f t="shared" si="528"/>
        <v>0</v>
      </c>
    </row>
    <row r="980" spans="1:14" s="6" customFormat="1" ht="18" hidden="1" thickBot="1" x14ac:dyDescent="0.3">
      <c r="B980" s="6" t="str">
        <f t="shared" si="541"/>
        <v>b</v>
      </c>
      <c r="C980" s="11" t="s">
        <v>131</v>
      </c>
      <c r="D980" s="17" t="s">
        <v>201</v>
      </c>
      <c r="E980" s="18">
        <v>0</v>
      </c>
      <c r="F980" s="18">
        <v>0</v>
      </c>
      <c r="G980" s="18">
        <v>0</v>
      </c>
      <c r="H980" s="18">
        <v>0</v>
      </c>
      <c r="I980" s="18">
        <v>0</v>
      </c>
      <c r="J980" s="18">
        <v>0</v>
      </c>
      <c r="K980" s="18">
        <f t="shared" si="527"/>
        <v>0</v>
      </c>
      <c r="L980" s="18">
        <v>0</v>
      </c>
      <c r="M980" s="18">
        <f t="shared" si="542"/>
        <v>0</v>
      </c>
      <c r="N980" s="18">
        <f t="shared" si="528"/>
        <v>0</v>
      </c>
    </row>
    <row r="981" spans="1:14" s="6" customFormat="1" ht="18" hidden="1" thickBot="1" x14ac:dyDescent="0.3">
      <c r="B981" s="6" t="str">
        <f t="shared" si="541"/>
        <v>b</v>
      </c>
      <c r="C981" s="14" t="s">
        <v>131</v>
      </c>
      <c r="D981" s="15" t="s">
        <v>6</v>
      </c>
      <c r="E981" s="16">
        <v>0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f t="shared" si="527"/>
        <v>0</v>
      </c>
      <c r="L981" s="16">
        <v>0</v>
      </c>
      <c r="M981" s="16">
        <f t="shared" si="542"/>
        <v>0</v>
      </c>
      <c r="N981" s="16">
        <f t="shared" si="528"/>
        <v>0</v>
      </c>
    </row>
    <row r="982" spans="1:14" s="6" customFormat="1" ht="18" hidden="1" thickBot="1" x14ac:dyDescent="0.3">
      <c r="B982" s="6" t="str">
        <f t="shared" si="541"/>
        <v>b</v>
      </c>
      <c r="C982" s="14" t="s">
        <v>131</v>
      </c>
      <c r="D982" s="15" t="s">
        <v>7</v>
      </c>
      <c r="E982" s="16">
        <v>0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f t="shared" si="527"/>
        <v>0</v>
      </c>
      <c r="L982" s="16">
        <v>0</v>
      </c>
      <c r="M982" s="16">
        <f t="shared" si="542"/>
        <v>0</v>
      </c>
      <c r="N982" s="16">
        <f t="shared" si="528"/>
        <v>0</v>
      </c>
    </row>
    <row r="983" spans="1:14" s="6" customFormat="1" ht="18" hidden="1" thickBot="1" x14ac:dyDescent="0.3">
      <c r="B983" s="6" t="str">
        <f t="shared" si="541"/>
        <v>b</v>
      </c>
      <c r="C983" s="19" t="s">
        <v>131</v>
      </c>
      <c r="D983" s="20" t="s">
        <v>8</v>
      </c>
      <c r="E983" s="21">
        <v>0</v>
      </c>
      <c r="F983" s="21">
        <v>0</v>
      </c>
      <c r="G983" s="21">
        <v>0</v>
      </c>
      <c r="H983" s="21">
        <v>0</v>
      </c>
      <c r="I983" s="21">
        <v>0</v>
      </c>
      <c r="J983" s="21">
        <v>0</v>
      </c>
      <c r="K983" s="21">
        <f t="shared" si="527"/>
        <v>0</v>
      </c>
      <c r="L983" s="21">
        <v>0</v>
      </c>
      <c r="M983" s="21">
        <f t="shared" si="542"/>
        <v>0</v>
      </c>
      <c r="N983" s="21">
        <f t="shared" si="528"/>
        <v>0</v>
      </c>
    </row>
    <row r="984" spans="1:14" s="6" customFormat="1" ht="40.5" thickTop="1" thickBot="1" x14ac:dyDescent="0.3">
      <c r="A984" s="6" t="s">
        <v>213</v>
      </c>
      <c r="B984" s="6" t="str">
        <f t="shared" si="541"/>
        <v>a</v>
      </c>
      <c r="C984" s="54" t="s">
        <v>167</v>
      </c>
      <c r="D984" s="55" t="s">
        <v>105</v>
      </c>
      <c r="E984" s="56">
        <f t="shared" ref="E984:L984" si="543">E987+E995+E996+E997</f>
        <v>5748.2511599999998</v>
      </c>
      <c r="F984" s="56">
        <f t="shared" si="543"/>
        <v>6500</v>
      </c>
      <c r="G984" s="56">
        <f t="shared" si="543"/>
        <v>7656.1</v>
      </c>
      <c r="H984" s="56">
        <f t="shared" si="543"/>
        <v>5599.2262599999995</v>
      </c>
      <c r="I984" s="56">
        <f t="shared" ref="I984:J984" si="544">I987+I995+I996+I997</f>
        <v>9100</v>
      </c>
      <c r="J984" s="56">
        <f t="shared" si="544"/>
        <v>9100</v>
      </c>
      <c r="K984" s="56">
        <f t="shared" si="527"/>
        <v>0</v>
      </c>
      <c r="L984" s="56">
        <f t="shared" si="543"/>
        <v>9100</v>
      </c>
      <c r="M984" s="56">
        <f t="shared" si="542"/>
        <v>0</v>
      </c>
      <c r="N984" s="56">
        <f t="shared" si="528"/>
        <v>0</v>
      </c>
    </row>
    <row r="985" spans="1:14" s="6" customFormat="1" ht="35.25" hidden="1" thickTop="1" x14ac:dyDescent="0.25">
      <c r="B985" s="6" t="str">
        <f t="shared" si="541"/>
        <v>b</v>
      </c>
      <c r="C985" s="11"/>
      <c r="D985" s="12" t="s">
        <v>190</v>
      </c>
      <c r="E985" s="13">
        <v>0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f t="shared" si="527"/>
        <v>0</v>
      </c>
      <c r="L985" s="13">
        <v>0</v>
      </c>
      <c r="M985" s="13">
        <v>0</v>
      </c>
      <c r="N985" s="13">
        <f t="shared" si="528"/>
        <v>0</v>
      </c>
    </row>
    <row r="986" spans="1:14" s="6" customFormat="1" ht="18" hidden="1" thickTop="1" x14ac:dyDescent="0.25">
      <c r="B986" s="6" t="str">
        <f t="shared" si="541"/>
        <v>b</v>
      </c>
      <c r="C986" s="11"/>
      <c r="D986" s="12" t="s">
        <v>189</v>
      </c>
      <c r="E986" s="13">
        <v>0</v>
      </c>
      <c r="F986" s="13">
        <v>0</v>
      </c>
      <c r="G986" s="13">
        <v>0</v>
      </c>
      <c r="H986" s="13">
        <v>0</v>
      </c>
      <c r="I986" s="13">
        <v>0</v>
      </c>
      <c r="J986" s="13">
        <v>0</v>
      </c>
      <c r="K986" s="13">
        <f t="shared" si="527"/>
        <v>0</v>
      </c>
      <c r="L986" s="13">
        <v>0</v>
      </c>
      <c r="M986" s="13">
        <v>0</v>
      </c>
      <c r="N986" s="13">
        <f t="shared" si="528"/>
        <v>0</v>
      </c>
    </row>
    <row r="987" spans="1:14" s="6" customFormat="1" ht="20.25" thickTop="1" x14ac:dyDescent="0.25">
      <c r="B987" s="6" t="str">
        <f t="shared" si="541"/>
        <v>a</v>
      </c>
      <c r="C987" s="36" t="s">
        <v>131</v>
      </c>
      <c r="D987" s="37" t="s">
        <v>4</v>
      </c>
      <c r="E987" s="38">
        <f t="shared" ref="E987:L987" si="545">E988+E989+E990+E991+E992+E993+E994</f>
        <v>5748.2511599999998</v>
      </c>
      <c r="F987" s="38">
        <f t="shared" si="545"/>
        <v>6500</v>
      </c>
      <c r="G987" s="38">
        <f t="shared" si="545"/>
        <v>7656.1</v>
      </c>
      <c r="H987" s="38">
        <f t="shared" si="545"/>
        <v>5599.2262599999995</v>
      </c>
      <c r="I987" s="38">
        <f t="shared" ref="I987:J987" si="546">I988+I989+I990+I991+I992+I993+I994</f>
        <v>9100</v>
      </c>
      <c r="J987" s="38">
        <f t="shared" si="546"/>
        <v>9100</v>
      </c>
      <c r="K987" s="38">
        <f t="shared" si="527"/>
        <v>0</v>
      </c>
      <c r="L987" s="38">
        <f t="shared" si="545"/>
        <v>9100</v>
      </c>
      <c r="M987" s="38">
        <f t="shared" si="542"/>
        <v>0</v>
      </c>
      <c r="N987" s="38">
        <f t="shared" si="528"/>
        <v>0</v>
      </c>
    </row>
    <row r="988" spans="1:14" s="6" customFormat="1" ht="17.25" hidden="1" x14ac:dyDescent="0.25">
      <c r="B988" s="6" t="str">
        <f t="shared" si="541"/>
        <v>b</v>
      </c>
      <c r="C988" s="11" t="s">
        <v>131</v>
      </c>
      <c r="D988" s="17" t="s">
        <v>195</v>
      </c>
      <c r="E988" s="18">
        <v>0</v>
      </c>
      <c r="F988" s="18">
        <v>0</v>
      </c>
      <c r="G988" s="18">
        <v>0</v>
      </c>
      <c r="H988" s="18">
        <v>0</v>
      </c>
      <c r="I988" s="18">
        <v>0</v>
      </c>
      <c r="J988" s="18">
        <v>0</v>
      </c>
      <c r="K988" s="18">
        <f t="shared" si="527"/>
        <v>0</v>
      </c>
      <c r="L988" s="18">
        <v>0</v>
      </c>
      <c r="M988" s="18">
        <f t="shared" si="542"/>
        <v>0</v>
      </c>
      <c r="N988" s="18">
        <f t="shared" si="528"/>
        <v>0</v>
      </c>
    </row>
    <row r="989" spans="1:14" s="6" customFormat="1" ht="19.5" x14ac:dyDescent="0.25">
      <c r="B989" s="6" t="str">
        <f t="shared" si="541"/>
        <v>a</v>
      </c>
      <c r="C989" s="33" t="s">
        <v>131</v>
      </c>
      <c r="D989" s="39" t="s">
        <v>203</v>
      </c>
      <c r="E989" s="40">
        <v>204</v>
      </c>
      <c r="F989" s="40">
        <v>204</v>
      </c>
      <c r="G989" s="40">
        <v>204</v>
      </c>
      <c r="H989" s="40">
        <v>136</v>
      </c>
      <c r="I989" s="40">
        <v>245</v>
      </c>
      <c r="J989" s="40">
        <v>245</v>
      </c>
      <c r="K989" s="40">
        <f t="shared" si="527"/>
        <v>0</v>
      </c>
      <c r="L989" s="40">
        <v>245</v>
      </c>
      <c r="M989" s="40">
        <f t="shared" si="542"/>
        <v>0</v>
      </c>
      <c r="N989" s="40">
        <f t="shared" si="528"/>
        <v>0</v>
      </c>
    </row>
    <row r="990" spans="1:14" s="6" customFormat="1" ht="17.25" hidden="1" x14ac:dyDescent="0.25">
      <c r="B990" s="6" t="str">
        <f t="shared" si="541"/>
        <v>b</v>
      </c>
      <c r="C990" s="11" t="s">
        <v>131</v>
      </c>
      <c r="D990" s="17" t="s">
        <v>197</v>
      </c>
      <c r="E990" s="18">
        <v>0</v>
      </c>
      <c r="F990" s="18">
        <v>0</v>
      </c>
      <c r="G990" s="18">
        <v>0</v>
      </c>
      <c r="H990" s="18">
        <v>0</v>
      </c>
      <c r="I990" s="18">
        <v>0</v>
      </c>
      <c r="J990" s="18">
        <v>0</v>
      </c>
      <c r="K990" s="18">
        <f t="shared" si="527"/>
        <v>0</v>
      </c>
      <c r="L990" s="18">
        <v>0</v>
      </c>
      <c r="M990" s="18">
        <f t="shared" si="542"/>
        <v>0</v>
      </c>
      <c r="N990" s="18">
        <f t="shared" si="528"/>
        <v>0</v>
      </c>
    </row>
    <row r="991" spans="1:14" s="6" customFormat="1" ht="17.25" hidden="1" x14ac:dyDescent="0.25">
      <c r="B991" s="6" t="str">
        <f t="shared" si="541"/>
        <v>b</v>
      </c>
      <c r="C991" s="11" t="s">
        <v>131</v>
      </c>
      <c r="D991" s="17" t="s">
        <v>198</v>
      </c>
      <c r="E991" s="18">
        <v>0</v>
      </c>
      <c r="F991" s="18">
        <v>0</v>
      </c>
      <c r="G991" s="18">
        <v>0</v>
      </c>
      <c r="H991" s="18">
        <v>0</v>
      </c>
      <c r="I991" s="18">
        <v>0</v>
      </c>
      <c r="J991" s="18">
        <v>0</v>
      </c>
      <c r="K991" s="18">
        <f t="shared" si="527"/>
        <v>0</v>
      </c>
      <c r="L991" s="18">
        <v>0</v>
      </c>
      <c r="M991" s="18">
        <f t="shared" si="542"/>
        <v>0</v>
      </c>
      <c r="N991" s="18">
        <f t="shared" si="528"/>
        <v>0</v>
      </c>
    </row>
    <row r="992" spans="1:14" s="6" customFormat="1" ht="17.25" hidden="1" x14ac:dyDescent="0.25">
      <c r="B992" s="6" t="str">
        <f t="shared" si="541"/>
        <v>b</v>
      </c>
      <c r="C992" s="11" t="s">
        <v>131</v>
      </c>
      <c r="D992" s="17" t="s">
        <v>199</v>
      </c>
      <c r="E992" s="18">
        <v>0</v>
      </c>
      <c r="F992" s="18">
        <v>0</v>
      </c>
      <c r="G992" s="18">
        <v>0</v>
      </c>
      <c r="H992" s="18">
        <v>0</v>
      </c>
      <c r="I992" s="18">
        <v>0</v>
      </c>
      <c r="J992" s="18">
        <v>0</v>
      </c>
      <c r="K992" s="18">
        <f t="shared" si="527"/>
        <v>0</v>
      </c>
      <c r="L992" s="18">
        <v>0</v>
      </c>
      <c r="M992" s="18">
        <f t="shared" si="542"/>
        <v>0</v>
      </c>
      <c r="N992" s="18">
        <f t="shared" si="528"/>
        <v>0</v>
      </c>
    </row>
    <row r="993" spans="1:14" s="6" customFormat="1" ht="20.25" thickBot="1" x14ac:dyDescent="0.3">
      <c r="B993" s="6" t="str">
        <f t="shared" si="541"/>
        <v>a</v>
      </c>
      <c r="C993" s="33" t="s">
        <v>131</v>
      </c>
      <c r="D993" s="39" t="s">
        <v>205</v>
      </c>
      <c r="E993" s="40">
        <v>5544.2511599999998</v>
      </c>
      <c r="F993" s="40">
        <v>6296</v>
      </c>
      <c r="G993" s="40">
        <v>7452.1</v>
      </c>
      <c r="H993" s="40">
        <v>5463.2262599999995</v>
      </c>
      <c r="I993" s="40">
        <v>8855</v>
      </c>
      <c r="J993" s="40">
        <v>8855</v>
      </c>
      <c r="K993" s="40">
        <f t="shared" si="527"/>
        <v>0</v>
      </c>
      <c r="L993" s="40">
        <v>8855</v>
      </c>
      <c r="M993" s="40">
        <f t="shared" si="542"/>
        <v>0</v>
      </c>
      <c r="N993" s="40">
        <f t="shared" si="528"/>
        <v>0</v>
      </c>
    </row>
    <row r="994" spans="1:14" s="6" customFormat="1" ht="18" hidden="1" thickBot="1" x14ac:dyDescent="0.3">
      <c r="B994" s="6" t="str">
        <f t="shared" si="541"/>
        <v>b</v>
      </c>
      <c r="C994" s="11" t="s">
        <v>131</v>
      </c>
      <c r="D994" s="17" t="s">
        <v>201</v>
      </c>
      <c r="E994" s="18">
        <v>0</v>
      </c>
      <c r="F994" s="18">
        <v>0</v>
      </c>
      <c r="G994" s="18">
        <v>0</v>
      </c>
      <c r="H994" s="18">
        <v>0</v>
      </c>
      <c r="I994" s="18">
        <v>0</v>
      </c>
      <c r="J994" s="18">
        <v>0</v>
      </c>
      <c r="K994" s="18">
        <f t="shared" si="527"/>
        <v>0</v>
      </c>
      <c r="L994" s="18">
        <v>0</v>
      </c>
      <c r="M994" s="18">
        <f t="shared" si="542"/>
        <v>0</v>
      </c>
      <c r="N994" s="18">
        <f t="shared" si="528"/>
        <v>0</v>
      </c>
    </row>
    <row r="995" spans="1:14" s="6" customFormat="1" ht="18" hidden="1" thickBot="1" x14ac:dyDescent="0.3">
      <c r="B995" s="6" t="str">
        <f t="shared" si="541"/>
        <v>b</v>
      </c>
      <c r="C995" s="14" t="s">
        <v>131</v>
      </c>
      <c r="D995" s="15" t="s">
        <v>6</v>
      </c>
      <c r="E995" s="16">
        <v>0</v>
      </c>
      <c r="F995" s="16">
        <v>0</v>
      </c>
      <c r="G995" s="16">
        <v>0</v>
      </c>
      <c r="H995" s="16">
        <v>0</v>
      </c>
      <c r="I995" s="16">
        <v>0</v>
      </c>
      <c r="J995" s="16">
        <v>0</v>
      </c>
      <c r="K995" s="16">
        <f t="shared" si="527"/>
        <v>0</v>
      </c>
      <c r="L995" s="16">
        <v>0</v>
      </c>
      <c r="M995" s="16">
        <f t="shared" si="542"/>
        <v>0</v>
      </c>
      <c r="N995" s="16">
        <f t="shared" si="528"/>
        <v>0</v>
      </c>
    </row>
    <row r="996" spans="1:14" s="6" customFormat="1" ht="18" hidden="1" thickBot="1" x14ac:dyDescent="0.3">
      <c r="B996" s="6" t="str">
        <f t="shared" si="541"/>
        <v>b</v>
      </c>
      <c r="C996" s="14" t="s">
        <v>131</v>
      </c>
      <c r="D996" s="15" t="s">
        <v>7</v>
      </c>
      <c r="E996" s="16">
        <v>0</v>
      </c>
      <c r="F996" s="16">
        <v>0</v>
      </c>
      <c r="G996" s="16">
        <v>0</v>
      </c>
      <c r="H996" s="16">
        <v>0</v>
      </c>
      <c r="I996" s="16">
        <v>0</v>
      </c>
      <c r="J996" s="16">
        <v>0</v>
      </c>
      <c r="K996" s="16">
        <f t="shared" si="527"/>
        <v>0</v>
      </c>
      <c r="L996" s="16">
        <v>0</v>
      </c>
      <c r="M996" s="16">
        <f t="shared" si="542"/>
        <v>0</v>
      </c>
      <c r="N996" s="16">
        <f t="shared" si="528"/>
        <v>0</v>
      </c>
    </row>
    <row r="997" spans="1:14" s="6" customFormat="1" ht="18" hidden="1" thickBot="1" x14ac:dyDescent="0.3">
      <c r="B997" s="6" t="str">
        <f t="shared" si="541"/>
        <v>b</v>
      </c>
      <c r="C997" s="19" t="s">
        <v>131</v>
      </c>
      <c r="D997" s="20" t="s">
        <v>8</v>
      </c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f t="shared" si="527"/>
        <v>0</v>
      </c>
      <c r="L997" s="21">
        <v>0</v>
      </c>
      <c r="M997" s="21">
        <f t="shared" si="542"/>
        <v>0</v>
      </c>
      <c r="N997" s="21">
        <f t="shared" si="528"/>
        <v>0</v>
      </c>
    </row>
    <row r="998" spans="1:14" s="6" customFormat="1" ht="40.5" thickTop="1" thickBot="1" x14ac:dyDescent="0.3">
      <c r="A998" s="6" t="s">
        <v>213</v>
      </c>
      <c r="B998" s="6" t="str">
        <f t="shared" si="541"/>
        <v>a</v>
      </c>
      <c r="C998" s="54" t="s">
        <v>78</v>
      </c>
      <c r="D998" s="55" t="s">
        <v>106</v>
      </c>
      <c r="E998" s="56">
        <f t="shared" ref="E998:L998" si="547">E1001+E1009+E1010+E1011</f>
        <v>1625.06276</v>
      </c>
      <c r="F998" s="56">
        <f t="shared" si="547"/>
        <v>2000</v>
      </c>
      <c r="G998" s="56">
        <f t="shared" si="547"/>
        <v>1274</v>
      </c>
      <c r="H998" s="56">
        <f t="shared" si="547"/>
        <v>849.33328000000006</v>
      </c>
      <c r="I998" s="56">
        <f t="shared" ref="I998:J998" si="548">I1001+I1009+I1010+I1011</f>
        <v>2000</v>
      </c>
      <c r="J998" s="56">
        <f t="shared" si="548"/>
        <v>2000</v>
      </c>
      <c r="K998" s="56">
        <f t="shared" si="527"/>
        <v>0</v>
      </c>
      <c r="L998" s="56">
        <f t="shared" si="547"/>
        <v>2000</v>
      </c>
      <c r="M998" s="56">
        <f t="shared" si="542"/>
        <v>0</v>
      </c>
      <c r="N998" s="56">
        <f t="shared" si="528"/>
        <v>0</v>
      </c>
    </row>
    <row r="999" spans="1:14" s="6" customFormat="1" ht="35.25" hidden="1" thickTop="1" x14ac:dyDescent="0.25">
      <c r="B999" s="6" t="str">
        <f t="shared" si="541"/>
        <v>b</v>
      </c>
      <c r="C999" s="11"/>
      <c r="D999" s="12" t="s">
        <v>190</v>
      </c>
      <c r="E999" s="13">
        <v>0</v>
      </c>
      <c r="F999" s="13">
        <v>0</v>
      </c>
      <c r="G999" s="13">
        <v>0</v>
      </c>
      <c r="H999" s="13">
        <v>0</v>
      </c>
      <c r="I999" s="13">
        <v>0</v>
      </c>
      <c r="J999" s="13">
        <v>0</v>
      </c>
      <c r="K999" s="13">
        <f t="shared" si="527"/>
        <v>0</v>
      </c>
      <c r="L999" s="13">
        <v>0</v>
      </c>
      <c r="M999" s="13">
        <v>0</v>
      </c>
      <c r="N999" s="13">
        <f t="shared" si="528"/>
        <v>0</v>
      </c>
    </row>
    <row r="1000" spans="1:14" s="6" customFormat="1" ht="18" hidden="1" thickTop="1" x14ac:dyDescent="0.25">
      <c r="B1000" s="6" t="str">
        <f t="shared" si="541"/>
        <v>b</v>
      </c>
      <c r="C1000" s="11"/>
      <c r="D1000" s="12" t="s">
        <v>189</v>
      </c>
      <c r="E1000" s="13">
        <v>0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f t="shared" si="527"/>
        <v>0</v>
      </c>
      <c r="L1000" s="13">
        <v>0</v>
      </c>
      <c r="M1000" s="13">
        <v>0</v>
      </c>
      <c r="N1000" s="13">
        <f t="shared" si="528"/>
        <v>0</v>
      </c>
    </row>
    <row r="1001" spans="1:14" s="6" customFormat="1" ht="20.25" thickTop="1" x14ac:dyDescent="0.25">
      <c r="B1001" s="6" t="str">
        <f t="shared" si="541"/>
        <v>a</v>
      </c>
      <c r="C1001" s="36" t="s">
        <v>131</v>
      </c>
      <c r="D1001" s="37" t="s">
        <v>4</v>
      </c>
      <c r="E1001" s="38">
        <f t="shared" ref="E1001:L1001" si="549">E1002+E1003+E1004+E1005+E1006+E1007+E1008</f>
        <v>1625.06276</v>
      </c>
      <c r="F1001" s="38">
        <f t="shared" si="549"/>
        <v>2000</v>
      </c>
      <c r="G1001" s="38">
        <f t="shared" si="549"/>
        <v>1274</v>
      </c>
      <c r="H1001" s="38">
        <f t="shared" si="549"/>
        <v>849.33328000000006</v>
      </c>
      <c r="I1001" s="38">
        <f t="shared" ref="I1001:J1001" si="550">I1002+I1003+I1004+I1005+I1006+I1007+I1008</f>
        <v>2000</v>
      </c>
      <c r="J1001" s="38">
        <f t="shared" si="550"/>
        <v>2000</v>
      </c>
      <c r="K1001" s="38">
        <f t="shared" si="527"/>
        <v>0</v>
      </c>
      <c r="L1001" s="38">
        <f t="shared" si="549"/>
        <v>2000</v>
      </c>
      <c r="M1001" s="38">
        <f t="shared" si="542"/>
        <v>0</v>
      </c>
      <c r="N1001" s="38">
        <f t="shared" si="528"/>
        <v>0</v>
      </c>
    </row>
    <row r="1002" spans="1:14" s="6" customFormat="1" ht="17.25" hidden="1" x14ac:dyDescent="0.25">
      <c r="B1002" s="6" t="str">
        <f t="shared" si="541"/>
        <v>b</v>
      </c>
      <c r="C1002" s="11" t="s">
        <v>131</v>
      </c>
      <c r="D1002" s="17" t="s">
        <v>195</v>
      </c>
      <c r="E1002" s="18">
        <v>0</v>
      </c>
      <c r="F1002" s="18">
        <v>0</v>
      </c>
      <c r="G1002" s="18">
        <v>0</v>
      </c>
      <c r="H1002" s="18">
        <v>0</v>
      </c>
      <c r="I1002" s="18">
        <v>0</v>
      </c>
      <c r="J1002" s="18">
        <v>0</v>
      </c>
      <c r="K1002" s="18">
        <f t="shared" si="527"/>
        <v>0</v>
      </c>
      <c r="L1002" s="18">
        <v>0</v>
      </c>
      <c r="M1002" s="18">
        <f t="shared" si="542"/>
        <v>0</v>
      </c>
      <c r="N1002" s="18">
        <f t="shared" si="528"/>
        <v>0</v>
      </c>
    </row>
    <row r="1003" spans="1:14" s="6" customFormat="1" ht="17.25" hidden="1" x14ac:dyDescent="0.25">
      <c r="B1003" s="6" t="str">
        <f t="shared" si="541"/>
        <v>b</v>
      </c>
      <c r="C1003" s="11" t="s">
        <v>131</v>
      </c>
      <c r="D1003" s="17" t="s">
        <v>196</v>
      </c>
      <c r="E1003" s="18">
        <v>0</v>
      </c>
      <c r="F1003" s="18">
        <v>0</v>
      </c>
      <c r="G1003" s="18">
        <v>0</v>
      </c>
      <c r="H1003" s="18">
        <v>0</v>
      </c>
      <c r="I1003" s="18">
        <v>0</v>
      </c>
      <c r="J1003" s="18">
        <v>0</v>
      </c>
      <c r="K1003" s="18">
        <f t="shared" si="527"/>
        <v>0</v>
      </c>
      <c r="L1003" s="18">
        <v>0</v>
      </c>
      <c r="M1003" s="18">
        <f t="shared" si="542"/>
        <v>0</v>
      </c>
      <c r="N1003" s="18">
        <f t="shared" si="528"/>
        <v>0</v>
      </c>
    </row>
    <row r="1004" spans="1:14" s="6" customFormat="1" ht="17.25" hidden="1" x14ac:dyDescent="0.25">
      <c r="B1004" s="6" t="str">
        <f t="shared" si="541"/>
        <v>b</v>
      </c>
      <c r="C1004" s="11" t="s">
        <v>131</v>
      </c>
      <c r="D1004" s="17" t="s">
        <v>197</v>
      </c>
      <c r="E1004" s="18">
        <v>0</v>
      </c>
      <c r="F1004" s="18">
        <v>0</v>
      </c>
      <c r="G1004" s="18">
        <v>0</v>
      </c>
      <c r="H1004" s="18">
        <v>0</v>
      </c>
      <c r="I1004" s="18">
        <v>0</v>
      </c>
      <c r="J1004" s="18">
        <v>0</v>
      </c>
      <c r="K1004" s="18">
        <f t="shared" si="527"/>
        <v>0</v>
      </c>
      <c r="L1004" s="18">
        <v>0</v>
      </c>
      <c r="M1004" s="18">
        <f t="shared" si="542"/>
        <v>0</v>
      </c>
      <c r="N1004" s="18">
        <f t="shared" si="528"/>
        <v>0</v>
      </c>
    </row>
    <row r="1005" spans="1:14" s="6" customFormat="1" ht="17.25" hidden="1" x14ac:dyDescent="0.25">
      <c r="B1005" s="6" t="str">
        <f t="shared" si="541"/>
        <v>b</v>
      </c>
      <c r="C1005" s="11" t="s">
        <v>131</v>
      </c>
      <c r="D1005" s="17" t="s">
        <v>198</v>
      </c>
      <c r="E1005" s="18">
        <v>0</v>
      </c>
      <c r="F1005" s="18">
        <v>0</v>
      </c>
      <c r="G1005" s="18">
        <v>0</v>
      </c>
      <c r="H1005" s="18">
        <v>0</v>
      </c>
      <c r="I1005" s="18">
        <v>0</v>
      </c>
      <c r="J1005" s="18">
        <v>0</v>
      </c>
      <c r="K1005" s="18">
        <f t="shared" si="527"/>
        <v>0</v>
      </c>
      <c r="L1005" s="18">
        <v>0</v>
      </c>
      <c r="M1005" s="18">
        <f t="shared" si="542"/>
        <v>0</v>
      </c>
      <c r="N1005" s="18">
        <f t="shared" si="528"/>
        <v>0</v>
      </c>
    </row>
    <row r="1006" spans="1:14" s="6" customFormat="1" ht="17.25" hidden="1" x14ac:dyDescent="0.25">
      <c r="B1006" s="6" t="str">
        <f t="shared" si="541"/>
        <v>b</v>
      </c>
      <c r="C1006" s="11" t="s">
        <v>131</v>
      </c>
      <c r="D1006" s="17" t="s">
        <v>199</v>
      </c>
      <c r="E1006" s="18">
        <v>0</v>
      </c>
      <c r="F1006" s="18">
        <v>0</v>
      </c>
      <c r="G1006" s="18">
        <v>0</v>
      </c>
      <c r="H1006" s="18">
        <v>0</v>
      </c>
      <c r="I1006" s="18">
        <v>0</v>
      </c>
      <c r="J1006" s="18">
        <v>0</v>
      </c>
      <c r="K1006" s="18">
        <f t="shared" si="527"/>
        <v>0</v>
      </c>
      <c r="L1006" s="18">
        <v>0</v>
      </c>
      <c r="M1006" s="18">
        <f t="shared" si="542"/>
        <v>0</v>
      </c>
      <c r="N1006" s="18">
        <f t="shared" si="528"/>
        <v>0</v>
      </c>
    </row>
    <row r="1007" spans="1:14" s="6" customFormat="1" ht="20.25" thickBot="1" x14ac:dyDescent="0.3">
      <c r="B1007" s="6" t="str">
        <f t="shared" si="541"/>
        <v>a</v>
      </c>
      <c r="C1007" s="33" t="s">
        <v>131</v>
      </c>
      <c r="D1007" s="39" t="s">
        <v>205</v>
      </c>
      <c r="E1007" s="40">
        <v>1625.06276</v>
      </c>
      <c r="F1007" s="40">
        <v>2000</v>
      </c>
      <c r="G1007" s="40">
        <v>1274</v>
      </c>
      <c r="H1007" s="40">
        <v>849.33328000000006</v>
      </c>
      <c r="I1007" s="40">
        <v>2000</v>
      </c>
      <c r="J1007" s="40">
        <v>2000</v>
      </c>
      <c r="K1007" s="40">
        <f t="shared" si="527"/>
        <v>0</v>
      </c>
      <c r="L1007" s="40">
        <v>2000</v>
      </c>
      <c r="M1007" s="40">
        <f t="shared" si="542"/>
        <v>0</v>
      </c>
      <c r="N1007" s="40">
        <f t="shared" si="528"/>
        <v>0</v>
      </c>
    </row>
    <row r="1008" spans="1:14" s="6" customFormat="1" ht="18" hidden="1" thickBot="1" x14ac:dyDescent="0.3">
      <c r="B1008" s="6" t="str">
        <f t="shared" si="541"/>
        <v>b</v>
      </c>
      <c r="C1008" s="11" t="s">
        <v>131</v>
      </c>
      <c r="D1008" s="17" t="s">
        <v>201</v>
      </c>
      <c r="E1008" s="18">
        <v>0</v>
      </c>
      <c r="F1008" s="18">
        <v>0</v>
      </c>
      <c r="G1008" s="18">
        <v>0</v>
      </c>
      <c r="H1008" s="18">
        <v>0</v>
      </c>
      <c r="I1008" s="18">
        <v>0</v>
      </c>
      <c r="J1008" s="18">
        <v>0</v>
      </c>
      <c r="K1008" s="18">
        <f t="shared" si="527"/>
        <v>0</v>
      </c>
      <c r="L1008" s="18">
        <v>0</v>
      </c>
      <c r="M1008" s="18">
        <f t="shared" si="542"/>
        <v>0</v>
      </c>
      <c r="N1008" s="18">
        <f t="shared" si="528"/>
        <v>0</v>
      </c>
    </row>
    <row r="1009" spans="1:14" s="6" customFormat="1" ht="18" hidden="1" thickBot="1" x14ac:dyDescent="0.3">
      <c r="B1009" s="6" t="str">
        <f t="shared" si="541"/>
        <v>b</v>
      </c>
      <c r="C1009" s="14" t="s">
        <v>131</v>
      </c>
      <c r="D1009" s="15" t="s">
        <v>6</v>
      </c>
      <c r="E1009" s="16">
        <v>0</v>
      </c>
      <c r="F1009" s="16">
        <v>0</v>
      </c>
      <c r="G1009" s="16">
        <v>0</v>
      </c>
      <c r="H1009" s="16">
        <v>0</v>
      </c>
      <c r="I1009" s="16">
        <v>0</v>
      </c>
      <c r="J1009" s="16">
        <v>0</v>
      </c>
      <c r="K1009" s="16">
        <f t="shared" si="527"/>
        <v>0</v>
      </c>
      <c r="L1009" s="16">
        <v>0</v>
      </c>
      <c r="M1009" s="16">
        <f t="shared" si="542"/>
        <v>0</v>
      </c>
      <c r="N1009" s="16">
        <f t="shared" si="528"/>
        <v>0</v>
      </c>
    </row>
    <row r="1010" spans="1:14" s="6" customFormat="1" ht="18" hidden="1" thickBot="1" x14ac:dyDescent="0.3">
      <c r="B1010" s="6" t="str">
        <f t="shared" si="541"/>
        <v>b</v>
      </c>
      <c r="C1010" s="14" t="s">
        <v>131</v>
      </c>
      <c r="D1010" s="15" t="s">
        <v>7</v>
      </c>
      <c r="E1010" s="16">
        <v>0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f t="shared" si="527"/>
        <v>0</v>
      </c>
      <c r="L1010" s="16">
        <v>0</v>
      </c>
      <c r="M1010" s="16">
        <f t="shared" si="542"/>
        <v>0</v>
      </c>
      <c r="N1010" s="16">
        <f t="shared" si="528"/>
        <v>0</v>
      </c>
    </row>
    <row r="1011" spans="1:14" s="6" customFormat="1" ht="18" hidden="1" thickBot="1" x14ac:dyDescent="0.3">
      <c r="B1011" s="6" t="str">
        <f t="shared" si="541"/>
        <v>b</v>
      </c>
      <c r="C1011" s="19" t="s">
        <v>131</v>
      </c>
      <c r="D1011" s="20" t="s">
        <v>8</v>
      </c>
      <c r="E1011" s="21">
        <v>0</v>
      </c>
      <c r="F1011" s="21">
        <v>0</v>
      </c>
      <c r="G1011" s="21">
        <v>0</v>
      </c>
      <c r="H1011" s="21">
        <v>0</v>
      </c>
      <c r="I1011" s="21">
        <v>0</v>
      </c>
      <c r="J1011" s="21">
        <v>0</v>
      </c>
      <c r="K1011" s="21">
        <f t="shared" si="527"/>
        <v>0</v>
      </c>
      <c r="L1011" s="21">
        <v>0</v>
      </c>
      <c r="M1011" s="21">
        <f t="shared" si="542"/>
        <v>0</v>
      </c>
      <c r="N1011" s="21">
        <f t="shared" si="528"/>
        <v>0</v>
      </c>
    </row>
    <row r="1012" spans="1:14" s="6" customFormat="1" ht="40.5" thickTop="1" thickBot="1" x14ac:dyDescent="0.3">
      <c r="A1012" s="6" t="s">
        <v>213</v>
      </c>
      <c r="B1012" s="6" t="str">
        <f t="shared" si="541"/>
        <v>a</v>
      </c>
      <c r="C1012" s="54" t="s">
        <v>80</v>
      </c>
      <c r="D1012" s="55" t="s">
        <v>107</v>
      </c>
      <c r="E1012" s="56">
        <f>E1026+E1040</f>
        <v>25131.867180000001</v>
      </c>
      <c r="F1012" s="56">
        <f t="shared" ref="F1012:L1012" si="551">F1026+F1040</f>
        <v>29465</v>
      </c>
      <c r="G1012" s="56">
        <f t="shared" si="551"/>
        <v>29032.400000000001</v>
      </c>
      <c r="H1012" s="56">
        <f t="shared" si="551"/>
        <v>19374.067279999999</v>
      </c>
      <c r="I1012" s="56">
        <f t="shared" ref="I1012:J1012" si="552">I1026+I1040</f>
        <v>33000</v>
      </c>
      <c r="J1012" s="56">
        <f t="shared" si="552"/>
        <v>33000</v>
      </c>
      <c r="K1012" s="56">
        <f t="shared" si="527"/>
        <v>0</v>
      </c>
      <c r="L1012" s="56">
        <f t="shared" si="551"/>
        <v>33000</v>
      </c>
      <c r="M1012" s="56">
        <f t="shared" si="542"/>
        <v>0</v>
      </c>
      <c r="N1012" s="56">
        <f t="shared" si="528"/>
        <v>0</v>
      </c>
    </row>
    <row r="1013" spans="1:14" s="6" customFormat="1" ht="35.25" hidden="1" thickTop="1" x14ac:dyDescent="0.25">
      <c r="B1013" s="6" t="str">
        <f t="shared" si="541"/>
        <v>b</v>
      </c>
      <c r="C1013" s="11"/>
      <c r="D1013" s="12" t="s">
        <v>190</v>
      </c>
      <c r="E1013" s="13">
        <f t="shared" ref="E1013:L1025" si="553">E1027+E1041</f>
        <v>0</v>
      </c>
      <c r="F1013" s="13">
        <f t="shared" si="553"/>
        <v>0</v>
      </c>
      <c r="G1013" s="13">
        <f t="shared" si="553"/>
        <v>0</v>
      </c>
      <c r="H1013" s="13">
        <f t="shared" si="553"/>
        <v>0</v>
      </c>
      <c r="I1013" s="13">
        <f t="shared" ref="I1013:J1013" si="554">I1027+I1041</f>
        <v>0</v>
      </c>
      <c r="J1013" s="13">
        <f t="shared" si="554"/>
        <v>0</v>
      </c>
      <c r="K1013" s="13">
        <f t="shared" si="527"/>
        <v>0</v>
      </c>
      <c r="L1013" s="13">
        <f t="shared" si="553"/>
        <v>0</v>
      </c>
      <c r="M1013" s="13">
        <f t="shared" si="542"/>
        <v>0</v>
      </c>
      <c r="N1013" s="13">
        <f t="shared" si="528"/>
        <v>0</v>
      </c>
    </row>
    <row r="1014" spans="1:14" s="6" customFormat="1" ht="18" hidden="1" thickTop="1" x14ac:dyDescent="0.25">
      <c r="B1014" s="6" t="str">
        <f t="shared" si="541"/>
        <v>b</v>
      </c>
      <c r="C1014" s="11"/>
      <c r="D1014" s="12" t="s">
        <v>189</v>
      </c>
      <c r="E1014" s="13">
        <f t="shared" si="553"/>
        <v>0</v>
      </c>
      <c r="F1014" s="13">
        <f t="shared" si="553"/>
        <v>0</v>
      </c>
      <c r="G1014" s="13">
        <f t="shared" si="553"/>
        <v>0</v>
      </c>
      <c r="H1014" s="13">
        <f t="shared" si="553"/>
        <v>0</v>
      </c>
      <c r="I1014" s="13">
        <f t="shared" ref="I1014:J1014" si="555">I1028+I1042</f>
        <v>0</v>
      </c>
      <c r="J1014" s="13">
        <f t="shared" si="555"/>
        <v>0</v>
      </c>
      <c r="K1014" s="13">
        <f t="shared" si="527"/>
        <v>0</v>
      </c>
      <c r="L1014" s="13">
        <f t="shared" si="553"/>
        <v>0</v>
      </c>
      <c r="M1014" s="13">
        <f t="shared" si="542"/>
        <v>0</v>
      </c>
      <c r="N1014" s="13">
        <f t="shared" si="528"/>
        <v>0</v>
      </c>
    </row>
    <row r="1015" spans="1:14" s="6" customFormat="1" ht="20.25" thickTop="1" x14ac:dyDescent="0.25">
      <c r="B1015" s="6" t="str">
        <f t="shared" si="541"/>
        <v>a</v>
      </c>
      <c r="C1015" s="36" t="s">
        <v>131</v>
      </c>
      <c r="D1015" s="37" t="s">
        <v>4</v>
      </c>
      <c r="E1015" s="38">
        <f t="shared" si="553"/>
        <v>25131.867180000001</v>
      </c>
      <c r="F1015" s="38">
        <f t="shared" si="553"/>
        <v>29465</v>
      </c>
      <c r="G1015" s="38">
        <f t="shared" si="553"/>
        <v>29024.222000000002</v>
      </c>
      <c r="H1015" s="38">
        <f t="shared" si="553"/>
        <v>19365.90641</v>
      </c>
      <c r="I1015" s="38">
        <f t="shared" ref="I1015:J1015" si="556">I1029+I1043</f>
        <v>33000</v>
      </c>
      <c r="J1015" s="38">
        <f t="shared" si="556"/>
        <v>33000</v>
      </c>
      <c r="K1015" s="38">
        <f t="shared" si="527"/>
        <v>0</v>
      </c>
      <c r="L1015" s="38">
        <f t="shared" si="553"/>
        <v>33000</v>
      </c>
      <c r="M1015" s="38">
        <f t="shared" si="542"/>
        <v>0</v>
      </c>
      <c r="N1015" s="38">
        <f t="shared" si="528"/>
        <v>0</v>
      </c>
    </row>
    <row r="1016" spans="1:14" s="6" customFormat="1" ht="17.25" hidden="1" x14ac:dyDescent="0.25">
      <c r="B1016" s="6" t="str">
        <f t="shared" si="541"/>
        <v>b</v>
      </c>
      <c r="C1016" s="11" t="s">
        <v>131</v>
      </c>
      <c r="D1016" s="17" t="s">
        <v>195</v>
      </c>
      <c r="E1016" s="18">
        <f t="shared" si="553"/>
        <v>0</v>
      </c>
      <c r="F1016" s="18">
        <f t="shared" si="553"/>
        <v>0</v>
      </c>
      <c r="G1016" s="18">
        <f t="shared" si="553"/>
        <v>0</v>
      </c>
      <c r="H1016" s="18">
        <f t="shared" si="553"/>
        <v>0</v>
      </c>
      <c r="I1016" s="18">
        <f t="shared" ref="I1016:J1016" si="557">I1030+I1044</f>
        <v>0</v>
      </c>
      <c r="J1016" s="18">
        <f t="shared" si="557"/>
        <v>0</v>
      </c>
      <c r="K1016" s="18">
        <f t="shared" si="527"/>
        <v>0</v>
      </c>
      <c r="L1016" s="18">
        <f t="shared" si="553"/>
        <v>0</v>
      </c>
      <c r="M1016" s="18">
        <f t="shared" si="542"/>
        <v>0</v>
      </c>
      <c r="N1016" s="18">
        <f t="shared" si="528"/>
        <v>0</v>
      </c>
    </row>
    <row r="1017" spans="1:14" s="6" customFormat="1" ht="19.5" x14ac:dyDescent="0.25">
      <c r="B1017" s="6" t="str">
        <f t="shared" si="541"/>
        <v>a</v>
      </c>
      <c r="C1017" s="33" t="s">
        <v>131</v>
      </c>
      <c r="D1017" s="39" t="s">
        <v>203</v>
      </c>
      <c r="E1017" s="40">
        <f t="shared" si="553"/>
        <v>36</v>
      </c>
      <c r="F1017" s="40">
        <f t="shared" si="553"/>
        <v>36</v>
      </c>
      <c r="G1017" s="40">
        <f t="shared" si="553"/>
        <v>36</v>
      </c>
      <c r="H1017" s="40">
        <f t="shared" si="553"/>
        <v>24</v>
      </c>
      <c r="I1017" s="40">
        <f t="shared" ref="I1017:J1017" si="558">I1031+I1045</f>
        <v>36</v>
      </c>
      <c r="J1017" s="40">
        <f t="shared" si="558"/>
        <v>36</v>
      </c>
      <c r="K1017" s="40">
        <f t="shared" si="527"/>
        <v>0</v>
      </c>
      <c r="L1017" s="40">
        <f t="shared" si="553"/>
        <v>36</v>
      </c>
      <c r="M1017" s="40">
        <f t="shared" si="542"/>
        <v>0</v>
      </c>
      <c r="N1017" s="40">
        <f t="shared" si="528"/>
        <v>0</v>
      </c>
    </row>
    <row r="1018" spans="1:14" s="6" customFormat="1" ht="17.25" hidden="1" x14ac:dyDescent="0.25">
      <c r="B1018" s="6" t="str">
        <f t="shared" si="541"/>
        <v>b</v>
      </c>
      <c r="C1018" s="11" t="s">
        <v>131</v>
      </c>
      <c r="D1018" s="17" t="s">
        <v>197</v>
      </c>
      <c r="E1018" s="18">
        <f t="shared" si="553"/>
        <v>0</v>
      </c>
      <c r="F1018" s="18">
        <f t="shared" si="553"/>
        <v>0</v>
      </c>
      <c r="G1018" s="18">
        <f t="shared" si="553"/>
        <v>0</v>
      </c>
      <c r="H1018" s="18">
        <f t="shared" si="553"/>
        <v>0</v>
      </c>
      <c r="I1018" s="18">
        <f t="shared" ref="I1018:J1018" si="559">I1032+I1046</f>
        <v>0</v>
      </c>
      <c r="J1018" s="18">
        <f t="shared" si="559"/>
        <v>0</v>
      </c>
      <c r="K1018" s="18">
        <f t="shared" si="527"/>
        <v>0</v>
      </c>
      <c r="L1018" s="18">
        <f t="shared" si="553"/>
        <v>0</v>
      </c>
      <c r="M1018" s="18">
        <f t="shared" si="542"/>
        <v>0</v>
      </c>
      <c r="N1018" s="18">
        <f t="shared" si="528"/>
        <v>0</v>
      </c>
    </row>
    <row r="1019" spans="1:14" s="6" customFormat="1" ht="17.25" hidden="1" x14ac:dyDescent="0.25">
      <c r="B1019" s="6" t="str">
        <f t="shared" si="541"/>
        <v>b</v>
      </c>
      <c r="C1019" s="11" t="s">
        <v>131</v>
      </c>
      <c r="D1019" s="17" t="s">
        <v>198</v>
      </c>
      <c r="E1019" s="18">
        <f t="shared" si="553"/>
        <v>0</v>
      </c>
      <c r="F1019" s="18">
        <f t="shared" si="553"/>
        <v>0</v>
      </c>
      <c r="G1019" s="18">
        <f t="shared" si="553"/>
        <v>0</v>
      </c>
      <c r="H1019" s="18">
        <f t="shared" si="553"/>
        <v>0</v>
      </c>
      <c r="I1019" s="18">
        <f t="shared" ref="I1019:J1019" si="560">I1033+I1047</f>
        <v>0</v>
      </c>
      <c r="J1019" s="18">
        <f t="shared" si="560"/>
        <v>0</v>
      </c>
      <c r="K1019" s="18">
        <f t="shared" si="527"/>
        <v>0</v>
      </c>
      <c r="L1019" s="18">
        <f t="shared" si="553"/>
        <v>0</v>
      </c>
      <c r="M1019" s="18">
        <f t="shared" si="542"/>
        <v>0</v>
      </c>
      <c r="N1019" s="18">
        <f t="shared" si="528"/>
        <v>0</v>
      </c>
    </row>
    <row r="1020" spans="1:14" s="6" customFormat="1" ht="17.25" hidden="1" x14ac:dyDescent="0.25">
      <c r="B1020" s="6" t="str">
        <f t="shared" si="541"/>
        <v>b</v>
      </c>
      <c r="C1020" s="11" t="s">
        <v>131</v>
      </c>
      <c r="D1020" s="17" t="s">
        <v>199</v>
      </c>
      <c r="E1020" s="18">
        <f t="shared" si="553"/>
        <v>0</v>
      </c>
      <c r="F1020" s="18">
        <f t="shared" si="553"/>
        <v>0</v>
      </c>
      <c r="G1020" s="18">
        <f t="shared" si="553"/>
        <v>0</v>
      </c>
      <c r="H1020" s="18">
        <f t="shared" si="553"/>
        <v>0</v>
      </c>
      <c r="I1020" s="18">
        <f t="shared" ref="I1020:J1020" si="561">I1034+I1048</f>
        <v>0</v>
      </c>
      <c r="J1020" s="18">
        <f t="shared" si="561"/>
        <v>0</v>
      </c>
      <c r="K1020" s="18">
        <f t="shared" si="527"/>
        <v>0</v>
      </c>
      <c r="L1020" s="18">
        <f t="shared" si="553"/>
        <v>0</v>
      </c>
      <c r="M1020" s="18">
        <f t="shared" si="542"/>
        <v>0</v>
      </c>
      <c r="N1020" s="18">
        <f t="shared" si="528"/>
        <v>0</v>
      </c>
    </row>
    <row r="1021" spans="1:14" s="6" customFormat="1" ht="19.5" x14ac:dyDescent="0.25">
      <c r="B1021" s="6" t="str">
        <f t="shared" si="541"/>
        <v>a</v>
      </c>
      <c r="C1021" s="33" t="s">
        <v>131</v>
      </c>
      <c r="D1021" s="39" t="s">
        <v>205</v>
      </c>
      <c r="E1021" s="40">
        <f t="shared" si="553"/>
        <v>25095.867180000001</v>
      </c>
      <c r="F1021" s="40">
        <f t="shared" si="553"/>
        <v>29429</v>
      </c>
      <c r="G1021" s="40">
        <f t="shared" si="553"/>
        <v>28988.222000000002</v>
      </c>
      <c r="H1021" s="40">
        <f t="shared" si="553"/>
        <v>19341.90641</v>
      </c>
      <c r="I1021" s="40">
        <f t="shared" ref="I1021:J1021" si="562">I1035+I1049</f>
        <v>32964</v>
      </c>
      <c r="J1021" s="40">
        <f t="shared" si="562"/>
        <v>32964</v>
      </c>
      <c r="K1021" s="40">
        <f t="shared" si="527"/>
        <v>0</v>
      </c>
      <c r="L1021" s="40">
        <f t="shared" si="553"/>
        <v>32964</v>
      </c>
      <c r="M1021" s="40">
        <f t="shared" si="542"/>
        <v>0</v>
      </c>
      <c r="N1021" s="40">
        <f t="shared" si="528"/>
        <v>0</v>
      </c>
    </row>
    <row r="1022" spans="1:14" s="6" customFormat="1" ht="17.25" hidden="1" x14ac:dyDescent="0.25">
      <c r="B1022" s="6" t="str">
        <f t="shared" si="541"/>
        <v>b</v>
      </c>
      <c r="C1022" s="11" t="s">
        <v>131</v>
      </c>
      <c r="D1022" s="17" t="s">
        <v>201</v>
      </c>
      <c r="E1022" s="18">
        <f t="shared" si="553"/>
        <v>0</v>
      </c>
      <c r="F1022" s="18">
        <f t="shared" si="553"/>
        <v>0</v>
      </c>
      <c r="G1022" s="18">
        <f t="shared" si="553"/>
        <v>0</v>
      </c>
      <c r="H1022" s="18">
        <f t="shared" si="553"/>
        <v>0</v>
      </c>
      <c r="I1022" s="18">
        <f t="shared" ref="I1022:J1022" si="563">I1036+I1050</f>
        <v>0</v>
      </c>
      <c r="J1022" s="18">
        <f t="shared" si="563"/>
        <v>0</v>
      </c>
      <c r="K1022" s="18">
        <f t="shared" si="527"/>
        <v>0</v>
      </c>
      <c r="L1022" s="18">
        <f t="shared" si="553"/>
        <v>0</v>
      </c>
      <c r="M1022" s="18">
        <f t="shared" si="542"/>
        <v>0</v>
      </c>
      <c r="N1022" s="18">
        <f t="shared" si="528"/>
        <v>0</v>
      </c>
    </row>
    <row r="1023" spans="1:14" s="6" customFormat="1" ht="17.25" hidden="1" x14ac:dyDescent="0.25">
      <c r="B1023" s="6" t="str">
        <f t="shared" si="541"/>
        <v>b</v>
      </c>
      <c r="C1023" s="14" t="s">
        <v>131</v>
      </c>
      <c r="D1023" s="15" t="s">
        <v>6</v>
      </c>
      <c r="E1023" s="16">
        <f t="shared" si="553"/>
        <v>0</v>
      </c>
      <c r="F1023" s="16">
        <f t="shared" si="553"/>
        <v>0</v>
      </c>
      <c r="G1023" s="16">
        <f t="shared" si="553"/>
        <v>0</v>
      </c>
      <c r="H1023" s="16">
        <f t="shared" si="553"/>
        <v>0</v>
      </c>
      <c r="I1023" s="16">
        <f t="shared" ref="I1023:J1023" si="564">I1037+I1051</f>
        <v>0</v>
      </c>
      <c r="J1023" s="16">
        <f t="shared" si="564"/>
        <v>0</v>
      </c>
      <c r="K1023" s="16">
        <f t="shared" si="527"/>
        <v>0</v>
      </c>
      <c r="L1023" s="16">
        <f t="shared" si="553"/>
        <v>0</v>
      </c>
      <c r="M1023" s="16">
        <f t="shared" si="542"/>
        <v>0</v>
      </c>
      <c r="N1023" s="16">
        <f t="shared" si="528"/>
        <v>0</v>
      </c>
    </row>
    <row r="1024" spans="1:14" s="6" customFormat="1" ht="17.25" hidden="1" x14ac:dyDescent="0.25">
      <c r="B1024" s="6" t="str">
        <f t="shared" si="541"/>
        <v>b</v>
      </c>
      <c r="C1024" s="14" t="s">
        <v>131</v>
      </c>
      <c r="D1024" s="15" t="s">
        <v>7</v>
      </c>
      <c r="E1024" s="16">
        <f t="shared" si="553"/>
        <v>0</v>
      </c>
      <c r="F1024" s="16">
        <f t="shared" si="553"/>
        <v>0</v>
      </c>
      <c r="G1024" s="16">
        <f t="shared" si="553"/>
        <v>0</v>
      </c>
      <c r="H1024" s="16">
        <f t="shared" si="553"/>
        <v>0</v>
      </c>
      <c r="I1024" s="16">
        <f t="shared" ref="I1024:J1024" si="565">I1038+I1052</f>
        <v>0</v>
      </c>
      <c r="J1024" s="16">
        <f t="shared" si="565"/>
        <v>0</v>
      </c>
      <c r="K1024" s="16">
        <f t="shared" si="527"/>
        <v>0</v>
      </c>
      <c r="L1024" s="16">
        <f t="shared" si="553"/>
        <v>0</v>
      </c>
      <c r="M1024" s="16">
        <f t="shared" si="542"/>
        <v>0</v>
      </c>
      <c r="N1024" s="16">
        <f t="shared" si="528"/>
        <v>0</v>
      </c>
    </row>
    <row r="1025" spans="2:14" s="6" customFormat="1" ht="20.25" thickBot="1" x14ac:dyDescent="0.3">
      <c r="B1025" s="6" t="str">
        <f t="shared" si="541"/>
        <v>a</v>
      </c>
      <c r="C1025" s="41" t="s">
        <v>131</v>
      </c>
      <c r="D1025" s="42" t="s">
        <v>8</v>
      </c>
      <c r="E1025" s="43">
        <f t="shared" si="553"/>
        <v>0</v>
      </c>
      <c r="F1025" s="43">
        <f t="shared" si="553"/>
        <v>0</v>
      </c>
      <c r="G1025" s="43">
        <f t="shared" si="553"/>
        <v>8.1780000000000008</v>
      </c>
      <c r="H1025" s="43">
        <f t="shared" si="553"/>
        <v>8.1608699999999992</v>
      </c>
      <c r="I1025" s="43">
        <f t="shared" ref="I1025:J1025" si="566">I1039+I1053</f>
        <v>0</v>
      </c>
      <c r="J1025" s="43">
        <f t="shared" si="566"/>
        <v>0</v>
      </c>
      <c r="K1025" s="43">
        <f t="shared" si="527"/>
        <v>0</v>
      </c>
      <c r="L1025" s="43">
        <f t="shared" si="553"/>
        <v>0</v>
      </c>
      <c r="M1025" s="43">
        <f t="shared" si="542"/>
        <v>0</v>
      </c>
      <c r="N1025" s="43">
        <f t="shared" si="528"/>
        <v>0</v>
      </c>
    </row>
    <row r="1026" spans="2:14" s="6" customFormat="1" ht="53.25" customHeight="1" thickTop="1" thickBot="1" x14ac:dyDescent="0.3">
      <c r="B1026" s="6" t="str">
        <f t="shared" si="541"/>
        <v>a</v>
      </c>
      <c r="C1026" s="30" t="s">
        <v>168</v>
      </c>
      <c r="D1026" s="31" t="s">
        <v>107</v>
      </c>
      <c r="E1026" s="32">
        <f t="shared" ref="E1026:L1026" si="567">E1029+E1037+E1038+E1039</f>
        <v>12265.171920000001</v>
      </c>
      <c r="F1026" s="32">
        <f t="shared" si="567"/>
        <v>13597</v>
      </c>
      <c r="G1026" s="32">
        <f t="shared" si="567"/>
        <v>22895.040000000001</v>
      </c>
      <c r="H1026" s="32">
        <f t="shared" si="567"/>
        <v>13277.55046</v>
      </c>
      <c r="I1026" s="32">
        <f t="shared" ref="I1026:J1026" si="568">I1029+I1037+I1038+I1039</f>
        <v>33000</v>
      </c>
      <c r="J1026" s="32">
        <f t="shared" si="568"/>
        <v>33000</v>
      </c>
      <c r="K1026" s="32">
        <f t="shared" si="527"/>
        <v>0</v>
      </c>
      <c r="L1026" s="32">
        <f t="shared" si="567"/>
        <v>33000</v>
      </c>
      <c r="M1026" s="32">
        <f t="shared" si="542"/>
        <v>0</v>
      </c>
      <c r="N1026" s="32">
        <f t="shared" si="528"/>
        <v>0</v>
      </c>
    </row>
    <row r="1027" spans="2:14" s="6" customFormat="1" ht="35.25" hidden="1" thickTop="1" x14ac:dyDescent="0.25">
      <c r="B1027" s="6" t="str">
        <f t="shared" si="541"/>
        <v>b</v>
      </c>
      <c r="C1027" s="11"/>
      <c r="D1027" s="12" t="s">
        <v>190</v>
      </c>
      <c r="E1027" s="13">
        <v>0</v>
      </c>
      <c r="F1027" s="13">
        <v>0</v>
      </c>
      <c r="G1027" s="13">
        <v>0</v>
      </c>
      <c r="H1027" s="13">
        <v>0</v>
      </c>
      <c r="I1027" s="13">
        <v>0</v>
      </c>
      <c r="J1027" s="13">
        <v>0</v>
      </c>
      <c r="K1027" s="13">
        <f t="shared" si="527"/>
        <v>0</v>
      </c>
      <c r="L1027" s="13">
        <v>0</v>
      </c>
      <c r="M1027" s="13">
        <v>0</v>
      </c>
      <c r="N1027" s="13">
        <f t="shared" si="528"/>
        <v>0</v>
      </c>
    </row>
    <row r="1028" spans="2:14" s="6" customFormat="1" ht="18" hidden="1" thickTop="1" x14ac:dyDescent="0.25">
      <c r="B1028" s="6" t="str">
        <f t="shared" si="541"/>
        <v>b</v>
      </c>
      <c r="C1028" s="11"/>
      <c r="D1028" s="12" t="s">
        <v>189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13">
        <v>0</v>
      </c>
      <c r="K1028" s="13">
        <f t="shared" si="527"/>
        <v>0</v>
      </c>
      <c r="L1028" s="13">
        <v>0</v>
      </c>
      <c r="M1028" s="13">
        <v>0</v>
      </c>
      <c r="N1028" s="13">
        <f t="shared" si="528"/>
        <v>0</v>
      </c>
    </row>
    <row r="1029" spans="2:14" s="6" customFormat="1" ht="20.25" thickTop="1" x14ac:dyDescent="0.25">
      <c r="B1029" s="6" t="str">
        <f t="shared" si="541"/>
        <v>a</v>
      </c>
      <c r="C1029" s="36" t="s">
        <v>131</v>
      </c>
      <c r="D1029" s="37" t="s">
        <v>4</v>
      </c>
      <c r="E1029" s="38">
        <f t="shared" ref="E1029:H1029" si="569">E1030+E1031+E1032+E1033+E1034+E1035+E1036</f>
        <v>12265.171920000001</v>
      </c>
      <c r="F1029" s="38">
        <f t="shared" si="569"/>
        <v>13597</v>
      </c>
      <c r="G1029" s="38">
        <f t="shared" si="569"/>
        <v>22895.040000000001</v>
      </c>
      <c r="H1029" s="38">
        <f t="shared" si="569"/>
        <v>13277.55046</v>
      </c>
      <c r="I1029" s="38">
        <f t="shared" ref="I1029:L1029" si="570">I1030+I1031+I1032+I1033+I1034+I1035+I1036</f>
        <v>33000</v>
      </c>
      <c r="J1029" s="38">
        <f t="shared" ref="J1029" si="571">J1030+J1031+J1032+J1033+J1034+J1035+J1036</f>
        <v>33000</v>
      </c>
      <c r="K1029" s="38">
        <f t="shared" ref="K1029:K1092" si="572">J1029-I1029</f>
        <v>0</v>
      </c>
      <c r="L1029" s="38">
        <f t="shared" si="570"/>
        <v>33000</v>
      </c>
      <c r="M1029" s="38">
        <f t="shared" si="542"/>
        <v>0</v>
      </c>
      <c r="N1029" s="38">
        <f t="shared" ref="N1029:N1092" si="573">L1029-J1029</f>
        <v>0</v>
      </c>
    </row>
    <row r="1030" spans="2:14" s="6" customFormat="1" ht="17.25" hidden="1" x14ac:dyDescent="0.25">
      <c r="B1030" s="6" t="str">
        <f t="shared" si="541"/>
        <v>b</v>
      </c>
      <c r="C1030" s="11" t="s">
        <v>131</v>
      </c>
      <c r="D1030" s="17" t="s">
        <v>195</v>
      </c>
      <c r="E1030" s="18">
        <v>0</v>
      </c>
      <c r="F1030" s="18">
        <v>0</v>
      </c>
      <c r="G1030" s="18">
        <v>0</v>
      </c>
      <c r="H1030" s="18">
        <v>0</v>
      </c>
      <c r="I1030" s="18">
        <v>0</v>
      </c>
      <c r="J1030" s="18">
        <v>0</v>
      </c>
      <c r="K1030" s="18">
        <f t="shared" si="572"/>
        <v>0</v>
      </c>
      <c r="L1030" s="18">
        <v>0</v>
      </c>
      <c r="M1030" s="18">
        <f t="shared" si="542"/>
        <v>0</v>
      </c>
      <c r="N1030" s="18">
        <f t="shared" si="573"/>
        <v>0</v>
      </c>
    </row>
    <row r="1031" spans="2:14" s="6" customFormat="1" ht="19.5" x14ac:dyDescent="0.25">
      <c r="B1031" s="6" t="str">
        <f t="shared" si="541"/>
        <v>a</v>
      </c>
      <c r="C1031" s="33" t="s">
        <v>131</v>
      </c>
      <c r="D1031" s="39" t="s">
        <v>203</v>
      </c>
      <c r="E1031" s="40">
        <v>36</v>
      </c>
      <c r="F1031" s="40">
        <v>36</v>
      </c>
      <c r="G1031" s="40">
        <v>36</v>
      </c>
      <c r="H1031" s="40">
        <v>24</v>
      </c>
      <c r="I1031" s="40">
        <v>36</v>
      </c>
      <c r="J1031" s="40">
        <v>36</v>
      </c>
      <c r="K1031" s="40">
        <f t="shared" si="572"/>
        <v>0</v>
      </c>
      <c r="L1031" s="40">
        <v>36</v>
      </c>
      <c r="M1031" s="40">
        <f t="shared" si="542"/>
        <v>0</v>
      </c>
      <c r="N1031" s="40">
        <f t="shared" si="573"/>
        <v>0</v>
      </c>
    </row>
    <row r="1032" spans="2:14" s="6" customFormat="1" ht="17.25" hidden="1" x14ac:dyDescent="0.25">
      <c r="B1032" s="6" t="str">
        <f t="shared" si="541"/>
        <v>b</v>
      </c>
      <c r="C1032" s="11" t="s">
        <v>131</v>
      </c>
      <c r="D1032" s="17" t="s">
        <v>197</v>
      </c>
      <c r="E1032" s="18">
        <v>0</v>
      </c>
      <c r="F1032" s="18">
        <v>0</v>
      </c>
      <c r="G1032" s="18">
        <v>0</v>
      </c>
      <c r="H1032" s="18">
        <v>0</v>
      </c>
      <c r="I1032" s="18">
        <v>0</v>
      </c>
      <c r="J1032" s="18">
        <v>0</v>
      </c>
      <c r="K1032" s="18">
        <f t="shared" si="572"/>
        <v>0</v>
      </c>
      <c r="L1032" s="18">
        <v>0</v>
      </c>
      <c r="M1032" s="18">
        <f t="shared" si="542"/>
        <v>0</v>
      </c>
      <c r="N1032" s="18">
        <f t="shared" si="573"/>
        <v>0</v>
      </c>
    </row>
    <row r="1033" spans="2:14" s="6" customFormat="1" ht="17.25" hidden="1" x14ac:dyDescent="0.25">
      <c r="B1033" s="6" t="str">
        <f t="shared" si="541"/>
        <v>b</v>
      </c>
      <c r="C1033" s="11" t="s">
        <v>131</v>
      </c>
      <c r="D1033" s="17" t="s">
        <v>198</v>
      </c>
      <c r="E1033" s="18">
        <v>0</v>
      </c>
      <c r="F1033" s="18">
        <v>0</v>
      </c>
      <c r="G1033" s="18">
        <v>0</v>
      </c>
      <c r="H1033" s="18">
        <v>0</v>
      </c>
      <c r="I1033" s="18">
        <v>0</v>
      </c>
      <c r="J1033" s="18">
        <v>0</v>
      </c>
      <c r="K1033" s="18">
        <f t="shared" si="572"/>
        <v>0</v>
      </c>
      <c r="L1033" s="18">
        <v>0</v>
      </c>
      <c r="M1033" s="18">
        <f t="shared" si="542"/>
        <v>0</v>
      </c>
      <c r="N1033" s="18">
        <f t="shared" si="573"/>
        <v>0</v>
      </c>
    </row>
    <row r="1034" spans="2:14" s="6" customFormat="1" ht="17.25" hidden="1" x14ac:dyDescent="0.25">
      <c r="B1034" s="6" t="str">
        <f t="shared" si="541"/>
        <v>b</v>
      </c>
      <c r="C1034" s="11" t="s">
        <v>131</v>
      </c>
      <c r="D1034" s="17" t="s">
        <v>199</v>
      </c>
      <c r="E1034" s="18">
        <v>0</v>
      </c>
      <c r="F1034" s="18">
        <v>0</v>
      </c>
      <c r="G1034" s="18">
        <v>0</v>
      </c>
      <c r="H1034" s="18">
        <v>0</v>
      </c>
      <c r="I1034" s="18">
        <v>0</v>
      </c>
      <c r="J1034" s="18">
        <v>0</v>
      </c>
      <c r="K1034" s="18">
        <f t="shared" si="572"/>
        <v>0</v>
      </c>
      <c r="L1034" s="18">
        <v>0</v>
      </c>
      <c r="M1034" s="18">
        <f t="shared" si="542"/>
        <v>0</v>
      </c>
      <c r="N1034" s="18">
        <f t="shared" si="573"/>
        <v>0</v>
      </c>
    </row>
    <row r="1035" spans="2:14" s="6" customFormat="1" ht="20.25" thickBot="1" x14ac:dyDescent="0.3">
      <c r="B1035" s="6" t="str">
        <f t="shared" si="541"/>
        <v>a</v>
      </c>
      <c r="C1035" s="33" t="s">
        <v>131</v>
      </c>
      <c r="D1035" s="39" t="s">
        <v>205</v>
      </c>
      <c r="E1035" s="40">
        <v>12229.171920000001</v>
      </c>
      <c r="F1035" s="40">
        <v>13561</v>
      </c>
      <c r="G1035" s="40">
        <v>22859.040000000001</v>
      </c>
      <c r="H1035" s="40">
        <v>13253.55046</v>
      </c>
      <c r="I1035" s="40">
        <v>32964</v>
      </c>
      <c r="J1035" s="40">
        <v>32964</v>
      </c>
      <c r="K1035" s="40">
        <f t="shared" si="572"/>
        <v>0</v>
      </c>
      <c r="L1035" s="40">
        <v>32964</v>
      </c>
      <c r="M1035" s="40">
        <f t="shared" si="542"/>
        <v>0</v>
      </c>
      <c r="N1035" s="40">
        <f t="shared" si="573"/>
        <v>0</v>
      </c>
    </row>
    <row r="1036" spans="2:14" s="6" customFormat="1" ht="18" hidden="1" thickBot="1" x14ac:dyDescent="0.3">
      <c r="B1036" s="6" t="str">
        <f t="shared" si="541"/>
        <v>b</v>
      </c>
      <c r="C1036" s="11" t="s">
        <v>131</v>
      </c>
      <c r="D1036" s="17" t="s">
        <v>201</v>
      </c>
      <c r="E1036" s="18">
        <v>0</v>
      </c>
      <c r="F1036" s="18">
        <v>0</v>
      </c>
      <c r="G1036" s="18">
        <v>0</v>
      </c>
      <c r="H1036" s="18">
        <v>0</v>
      </c>
      <c r="I1036" s="18">
        <v>0</v>
      </c>
      <c r="J1036" s="18">
        <v>0</v>
      </c>
      <c r="K1036" s="18">
        <f t="shared" si="572"/>
        <v>0</v>
      </c>
      <c r="L1036" s="18">
        <v>0</v>
      </c>
      <c r="M1036" s="18">
        <f t="shared" si="542"/>
        <v>0</v>
      </c>
      <c r="N1036" s="18">
        <f t="shared" si="573"/>
        <v>0</v>
      </c>
    </row>
    <row r="1037" spans="2:14" s="6" customFormat="1" ht="18" hidden="1" thickBot="1" x14ac:dyDescent="0.3">
      <c r="B1037" s="6" t="str">
        <f t="shared" si="541"/>
        <v>b</v>
      </c>
      <c r="C1037" s="14" t="s">
        <v>131</v>
      </c>
      <c r="D1037" s="15" t="s">
        <v>6</v>
      </c>
      <c r="E1037" s="16">
        <v>0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f t="shared" si="572"/>
        <v>0</v>
      </c>
      <c r="L1037" s="16">
        <v>0</v>
      </c>
      <c r="M1037" s="16">
        <f t="shared" si="542"/>
        <v>0</v>
      </c>
      <c r="N1037" s="16">
        <f t="shared" si="573"/>
        <v>0</v>
      </c>
    </row>
    <row r="1038" spans="2:14" s="6" customFormat="1" ht="18" hidden="1" thickBot="1" x14ac:dyDescent="0.3">
      <c r="B1038" s="6" t="str">
        <f t="shared" si="541"/>
        <v>b</v>
      </c>
      <c r="C1038" s="14" t="s">
        <v>131</v>
      </c>
      <c r="D1038" s="15" t="s">
        <v>7</v>
      </c>
      <c r="E1038" s="16">
        <v>0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f t="shared" si="572"/>
        <v>0</v>
      </c>
      <c r="L1038" s="16">
        <v>0</v>
      </c>
      <c r="M1038" s="16">
        <f t="shared" si="542"/>
        <v>0</v>
      </c>
      <c r="N1038" s="16">
        <f t="shared" si="573"/>
        <v>0</v>
      </c>
    </row>
    <row r="1039" spans="2:14" s="6" customFormat="1" ht="18" hidden="1" thickBot="1" x14ac:dyDescent="0.3">
      <c r="B1039" s="6" t="str">
        <f t="shared" si="541"/>
        <v>b</v>
      </c>
      <c r="C1039" s="19" t="s">
        <v>131</v>
      </c>
      <c r="D1039" s="20" t="s">
        <v>8</v>
      </c>
      <c r="E1039" s="21">
        <v>0</v>
      </c>
      <c r="F1039" s="21">
        <v>0</v>
      </c>
      <c r="G1039" s="21">
        <v>0</v>
      </c>
      <c r="H1039" s="21">
        <v>0</v>
      </c>
      <c r="I1039" s="21">
        <v>0</v>
      </c>
      <c r="J1039" s="21">
        <v>0</v>
      </c>
      <c r="K1039" s="21">
        <f t="shared" si="572"/>
        <v>0</v>
      </c>
      <c r="L1039" s="21">
        <v>0</v>
      </c>
      <c r="M1039" s="21">
        <f t="shared" si="542"/>
        <v>0</v>
      </c>
      <c r="N1039" s="21">
        <f t="shared" si="573"/>
        <v>0</v>
      </c>
    </row>
    <row r="1040" spans="2:14" s="6" customFormat="1" ht="99" thickTop="1" thickBot="1" x14ac:dyDescent="0.3">
      <c r="B1040" s="6" t="str">
        <f t="shared" si="541"/>
        <v>a</v>
      </c>
      <c r="C1040" s="30" t="s">
        <v>169</v>
      </c>
      <c r="D1040" s="31" t="s">
        <v>108</v>
      </c>
      <c r="E1040" s="32">
        <f t="shared" ref="E1040:L1040" si="574">E1043+E1051+E1052+E1053</f>
        <v>12866.69526</v>
      </c>
      <c r="F1040" s="32">
        <f t="shared" si="574"/>
        <v>15868</v>
      </c>
      <c r="G1040" s="32">
        <f t="shared" si="574"/>
        <v>6137.36</v>
      </c>
      <c r="H1040" s="32">
        <f t="shared" si="574"/>
        <v>6096.5168199999998</v>
      </c>
      <c r="I1040" s="32">
        <f t="shared" si="574"/>
        <v>0</v>
      </c>
      <c r="J1040" s="32">
        <f t="shared" ref="J1040" si="575">J1043+J1051+J1052+J1053</f>
        <v>0</v>
      </c>
      <c r="K1040" s="32">
        <f t="shared" si="572"/>
        <v>0</v>
      </c>
      <c r="L1040" s="32">
        <f t="shared" si="574"/>
        <v>0</v>
      </c>
      <c r="M1040" s="32">
        <f t="shared" si="542"/>
        <v>0</v>
      </c>
      <c r="N1040" s="32">
        <f t="shared" si="573"/>
        <v>0</v>
      </c>
    </row>
    <row r="1041" spans="1:14" s="6" customFormat="1" ht="35.25" hidden="1" thickTop="1" x14ac:dyDescent="0.25">
      <c r="B1041" s="6" t="str">
        <f t="shared" si="541"/>
        <v>b</v>
      </c>
      <c r="C1041" s="11"/>
      <c r="D1041" s="12" t="s">
        <v>190</v>
      </c>
      <c r="E1041" s="13">
        <v>0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f t="shared" si="572"/>
        <v>0</v>
      </c>
      <c r="L1041" s="13">
        <v>0</v>
      </c>
      <c r="M1041" s="13">
        <v>0</v>
      </c>
      <c r="N1041" s="13">
        <f t="shared" si="573"/>
        <v>0</v>
      </c>
    </row>
    <row r="1042" spans="1:14" s="6" customFormat="1" ht="18" hidden="1" thickTop="1" x14ac:dyDescent="0.25">
      <c r="B1042" s="6" t="str">
        <f t="shared" si="541"/>
        <v>b</v>
      </c>
      <c r="C1042" s="11"/>
      <c r="D1042" s="12" t="s">
        <v>189</v>
      </c>
      <c r="E1042" s="13">
        <v>0</v>
      </c>
      <c r="F1042" s="13">
        <v>0</v>
      </c>
      <c r="G1042" s="13">
        <v>0</v>
      </c>
      <c r="H1042" s="13">
        <v>0</v>
      </c>
      <c r="I1042" s="13">
        <v>0</v>
      </c>
      <c r="J1042" s="13">
        <v>0</v>
      </c>
      <c r="K1042" s="13">
        <f t="shared" si="572"/>
        <v>0</v>
      </c>
      <c r="L1042" s="13">
        <v>0</v>
      </c>
      <c r="M1042" s="13">
        <v>0</v>
      </c>
      <c r="N1042" s="13">
        <f t="shared" si="573"/>
        <v>0</v>
      </c>
    </row>
    <row r="1043" spans="1:14" s="6" customFormat="1" ht="20.25" thickTop="1" x14ac:dyDescent="0.25">
      <c r="B1043" s="6" t="str">
        <f t="shared" ref="B1043:B1106" si="576">IF(OR(E1043&lt;&gt;0,F1043&lt;&gt;0,G1043&lt;&gt;0,H1043&lt;&gt;0,I1043&lt;&gt;0,L1043&lt;&gt;0,M1043&lt;&gt;0),"a","b")</f>
        <v>a</v>
      </c>
      <c r="C1043" s="36" t="s">
        <v>131</v>
      </c>
      <c r="D1043" s="37" t="s">
        <v>4</v>
      </c>
      <c r="E1043" s="38">
        <f t="shared" ref="E1043:L1043" si="577">E1044+E1045+E1046+E1047+E1048+E1049+E1050</f>
        <v>12866.69526</v>
      </c>
      <c r="F1043" s="38">
        <f t="shared" si="577"/>
        <v>15868</v>
      </c>
      <c r="G1043" s="38">
        <f t="shared" si="577"/>
        <v>6129.1819999999998</v>
      </c>
      <c r="H1043" s="38">
        <f t="shared" si="577"/>
        <v>6088.3559500000001</v>
      </c>
      <c r="I1043" s="38">
        <f t="shared" si="577"/>
        <v>0</v>
      </c>
      <c r="J1043" s="38">
        <f t="shared" ref="J1043" si="578">J1044+J1045+J1046+J1047+J1048+J1049+J1050</f>
        <v>0</v>
      </c>
      <c r="K1043" s="38">
        <f t="shared" si="572"/>
        <v>0</v>
      </c>
      <c r="L1043" s="38">
        <f t="shared" si="577"/>
        <v>0</v>
      </c>
      <c r="M1043" s="38">
        <f t="shared" ref="M1043:M1106" si="579">L1043-I1043</f>
        <v>0</v>
      </c>
      <c r="N1043" s="38">
        <f t="shared" si="573"/>
        <v>0</v>
      </c>
    </row>
    <row r="1044" spans="1:14" s="6" customFormat="1" ht="17.25" hidden="1" x14ac:dyDescent="0.25">
      <c r="B1044" s="6" t="str">
        <f t="shared" si="576"/>
        <v>b</v>
      </c>
      <c r="C1044" s="11" t="s">
        <v>131</v>
      </c>
      <c r="D1044" s="17" t="s">
        <v>195</v>
      </c>
      <c r="E1044" s="18">
        <v>0</v>
      </c>
      <c r="F1044" s="18">
        <v>0</v>
      </c>
      <c r="G1044" s="18">
        <v>0</v>
      </c>
      <c r="H1044" s="18">
        <v>0</v>
      </c>
      <c r="I1044" s="18">
        <v>0</v>
      </c>
      <c r="J1044" s="18">
        <v>0</v>
      </c>
      <c r="K1044" s="18">
        <f t="shared" si="572"/>
        <v>0</v>
      </c>
      <c r="L1044" s="18">
        <v>0</v>
      </c>
      <c r="M1044" s="18">
        <f t="shared" si="579"/>
        <v>0</v>
      </c>
      <c r="N1044" s="18">
        <f t="shared" si="573"/>
        <v>0</v>
      </c>
    </row>
    <row r="1045" spans="1:14" s="6" customFormat="1" ht="17.25" hidden="1" x14ac:dyDescent="0.25">
      <c r="B1045" s="6" t="str">
        <f t="shared" si="576"/>
        <v>b</v>
      </c>
      <c r="C1045" s="11" t="s">
        <v>131</v>
      </c>
      <c r="D1045" s="17" t="s">
        <v>196</v>
      </c>
      <c r="E1045" s="18">
        <v>0</v>
      </c>
      <c r="F1045" s="18">
        <v>0</v>
      </c>
      <c r="G1045" s="18">
        <v>0</v>
      </c>
      <c r="H1045" s="18">
        <v>0</v>
      </c>
      <c r="I1045" s="18">
        <v>0</v>
      </c>
      <c r="J1045" s="18">
        <v>0</v>
      </c>
      <c r="K1045" s="18">
        <f t="shared" si="572"/>
        <v>0</v>
      </c>
      <c r="L1045" s="18">
        <v>0</v>
      </c>
      <c r="M1045" s="18">
        <f t="shared" si="579"/>
        <v>0</v>
      </c>
      <c r="N1045" s="18">
        <f t="shared" si="573"/>
        <v>0</v>
      </c>
    </row>
    <row r="1046" spans="1:14" s="6" customFormat="1" ht="17.25" hidden="1" x14ac:dyDescent="0.25">
      <c r="B1046" s="6" t="str">
        <f t="shared" si="576"/>
        <v>b</v>
      </c>
      <c r="C1046" s="11" t="s">
        <v>131</v>
      </c>
      <c r="D1046" s="17" t="s">
        <v>197</v>
      </c>
      <c r="E1046" s="18">
        <v>0</v>
      </c>
      <c r="F1046" s="18">
        <v>0</v>
      </c>
      <c r="G1046" s="18">
        <v>0</v>
      </c>
      <c r="H1046" s="18">
        <v>0</v>
      </c>
      <c r="I1046" s="18">
        <v>0</v>
      </c>
      <c r="J1046" s="18">
        <v>0</v>
      </c>
      <c r="K1046" s="18">
        <f t="shared" si="572"/>
        <v>0</v>
      </c>
      <c r="L1046" s="18">
        <v>0</v>
      </c>
      <c r="M1046" s="18">
        <f t="shared" si="579"/>
        <v>0</v>
      </c>
      <c r="N1046" s="18">
        <f t="shared" si="573"/>
        <v>0</v>
      </c>
    </row>
    <row r="1047" spans="1:14" s="6" customFormat="1" ht="17.25" hidden="1" x14ac:dyDescent="0.25">
      <c r="B1047" s="6" t="str">
        <f t="shared" si="576"/>
        <v>b</v>
      </c>
      <c r="C1047" s="11" t="s">
        <v>131</v>
      </c>
      <c r="D1047" s="17" t="s">
        <v>198</v>
      </c>
      <c r="E1047" s="18">
        <v>0</v>
      </c>
      <c r="F1047" s="18">
        <v>0</v>
      </c>
      <c r="G1047" s="18">
        <v>0</v>
      </c>
      <c r="H1047" s="18">
        <v>0</v>
      </c>
      <c r="I1047" s="18">
        <v>0</v>
      </c>
      <c r="J1047" s="18">
        <v>0</v>
      </c>
      <c r="K1047" s="18">
        <f t="shared" si="572"/>
        <v>0</v>
      </c>
      <c r="L1047" s="18">
        <v>0</v>
      </c>
      <c r="M1047" s="18">
        <f t="shared" si="579"/>
        <v>0</v>
      </c>
      <c r="N1047" s="18">
        <f t="shared" si="573"/>
        <v>0</v>
      </c>
    </row>
    <row r="1048" spans="1:14" s="6" customFormat="1" ht="17.25" hidden="1" x14ac:dyDescent="0.25">
      <c r="B1048" s="6" t="str">
        <f t="shared" si="576"/>
        <v>b</v>
      </c>
      <c r="C1048" s="11" t="s">
        <v>131</v>
      </c>
      <c r="D1048" s="17" t="s">
        <v>199</v>
      </c>
      <c r="E1048" s="18">
        <v>0</v>
      </c>
      <c r="F1048" s="18">
        <v>0</v>
      </c>
      <c r="G1048" s="18">
        <v>0</v>
      </c>
      <c r="H1048" s="18">
        <v>0</v>
      </c>
      <c r="I1048" s="18">
        <v>0</v>
      </c>
      <c r="J1048" s="18">
        <v>0</v>
      </c>
      <c r="K1048" s="18">
        <f t="shared" si="572"/>
        <v>0</v>
      </c>
      <c r="L1048" s="18">
        <v>0</v>
      </c>
      <c r="M1048" s="18">
        <f t="shared" si="579"/>
        <v>0</v>
      </c>
      <c r="N1048" s="18">
        <f t="shared" si="573"/>
        <v>0</v>
      </c>
    </row>
    <row r="1049" spans="1:14" s="6" customFormat="1" ht="19.5" x14ac:dyDescent="0.25">
      <c r="B1049" s="6" t="str">
        <f t="shared" si="576"/>
        <v>a</v>
      </c>
      <c r="C1049" s="33" t="s">
        <v>131</v>
      </c>
      <c r="D1049" s="39" t="s">
        <v>205</v>
      </c>
      <c r="E1049" s="40">
        <v>12866.69526</v>
      </c>
      <c r="F1049" s="40">
        <v>15868</v>
      </c>
      <c r="G1049" s="40">
        <v>6129.1819999999998</v>
      </c>
      <c r="H1049" s="40">
        <v>6088.3559500000001</v>
      </c>
      <c r="I1049" s="40">
        <v>0</v>
      </c>
      <c r="J1049" s="40">
        <v>0</v>
      </c>
      <c r="K1049" s="40">
        <f t="shared" si="572"/>
        <v>0</v>
      </c>
      <c r="L1049" s="40">
        <v>0</v>
      </c>
      <c r="M1049" s="40">
        <f t="shared" si="579"/>
        <v>0</v>
      </c>
      <c r="N1049" s="40">
        <f t="shared" si="573"/>
        <v>0</v>
      </c>
    </row>
    <row r="1050" spans="1:14" s="6" customFormat="1" ht="17.25" hidden="1" x14ac:dyDescent="0.25">
      <c r="B1050" s="6" t="str">
        <f t="shared" si="576"/>
        <v>b</v>
      </c>
      <c r="C1050" s="11" t="s">
        <v>131</v>
      </c>
      <c r="D1050" s="17" t="s">
        <v>201</v>
      </c>
      <c r="E1050" s="18">
        <v>0</v>
      </c>
      <c r="F1050" s="18">
        <v>0</v>
      </c>
      <c r="G1050" s="18">
        <v>0</v>
      </c>
      <c r="H1050" s="18">
        <v>0</v>
      </c>
      <c r="I1050" s="18">
        <v>0</v>
      </c>
      <c r="J1050" s="18">
        <v>0</v>
      </c>
      <c r="K1050" s="18">
        <f t="shared" si="572"/>
        <v>0</v>
      </c>
      <c r="L1050" s="18">
        <v>0</v>
      </c>
      <c r="M1050" s="18">
        <f t="shared" si="579"/>
        <v>0</v>
      </c>
      <c r="N1050" s="18">
        <f t="shared" si="573"/>
        <v>0</v>
      </c>
    </row>
    <row r="1051" spans="1:14" s="6" customFormat="1" ht="17.25" hidden="1" x14ac:dyDescent="0.25">
      <c r="B1051" s="6" t="str">
        <f t="shared" si="576"/>
        <v>b</v>
      </c>
      <c r="C1051" s="14" t="s">
        <v>131</v>
      </c>
      <c r="D1051" s="15" t="s">
        <v>6</v>
      </c>
      <c r="E1051" s="16">
        <v>0</v>
      </c>
      <c r="F1051" s="16">
        <v>0</v>
      </c>
      <c r="G1051" s="16">
        <v>0</v>
      </c>
      <c r="H1051" s="16">
        <v>0</v>
      </c>
      <c r="I1051" s="16">
        <v>0</v>
      </c>
      <c r="J1051" s="16">
        <v>0</v>
      </c>
      <c r="K1051" s="16">
        <f t="shared" si="572"/>
        <v>0</v>
      </c>
      <c r="L1051" s="16">
        <v>0</v>
      </c>
      <c r="M1051" s="16">
        <f t="shared" si="579"/>
        <v>0</v>
      </c>
      <c r="N1051" s="16">
        <f t="shared" si="573"/>
        <v>0</v>
      </c>
    </row>
    <row r="1052" spans="1:14" s="6" customFormat="1" ht="17.25" hidden="1" x14ac:dyDescent="0.25">
      <c r="B1052" s="6" t="str">
        <f t="shared" si="576"/>
        <v>b</v>
      </c>
      <c r="C1052" s="14" t="s">
        <v>131</v>
      </c>
      <c r="D1052" s="15" t="s">
        <v>7</v>
      </c>
      <c r="E1052" s="16">
        <v>0</v>
      </c>
      <c r="F1052" s="16">
        <v>0</v>
      </c>
      <c r="G1052" s="16">
        <v>0</v>
      </c>
      <c r="H1052" s="16">
        <v>0</v>
      </c>
      <c r="I1052" s="16">
        <v>0</v>
      </c>
      <c r="J1052" s="16">
        <v>0</v>
      </c>
      <c r="K1052" s="16">
        <f t="shared" si="572"/>
        <v>0</v>
      </c>
      <c r="L1052" s="16">
        <v>0</v>
      </c>
      <c r="M1052" s="16">
        <f t="shared" si="579"/>
        <v>0</v>
      </c>
      <c r="N1052" s="16">
        <f t="shared" si="573"/>
        <v>0</v>
      </c>
    </row>
    <row r="1053" spans="1:14" s="6" customFormat="1" ht="20.25" thickBot="1" x14ac:dyDescent="0.3">
      <c r="B1053" s="6" t="str">
        <f t="shared" si="576"/>
        <v>a</v>
      </c>
      <c r="C1053" s="41" t="s">
        <v>131</v>
      </c>
      <c r="D1053" s="42" t="s">
        <v>8</v>
      </c>
      <c r="E1053" s="43">
        <v>0</v>
      </c>
      <c r="F1053" s="43">
        <v>0</v>
      </c>
      <c r="G1053" s="43">
        <v>8.1780000000000008</v>
      </c>
      <c r="H1053" s="43">
        <v>8.1608699999999992</v>
      </c>
      <c r="I1053" s="43">
        <v>0</v>
      </c>
      <c r="J1053" s="43">
        <v>0</v>
      </c>
      <c r="K1053" s="43">
        <f t="shared" si="572"/>
        <v>0</v>
      </c>
      <c r="L1053" s="43">
        <v>0</v>
      </c>
      <c r="M1053" s="43">
        <f t="shared" si="579"/>
        <v>0</v>
      </c>
      <c r="N1053" s="43">
        <f t="shared" si="573"/>
        <v>0</v>
      </c>
    </row>
    <row r="1054" spans="1:14" s="6" customFormat="1" ht="40.5" thickTop="1" thickBot="1" x14ac:dyDescent="0.3">
      <c r="A1054" s="6" t="s">
        <v>213</v>
      </c>
      <c r="B1054" s="6" t="str">
        <f t="shared" si="576"/>
        <v>a</v>
      </c>
      <c r="C1054" s="54" t="s">
        <v>82</v>
      </c>
      <c r="D1054" s="55" t="s">
        <v>109</v>
      </c>
      <c r="E1054" s="56">
        <f t="shared" ref="E1054:L1054" si="580">E1057+E1065+E1066+E1067</f>
        <v>1409.3129900000001</v>
      </c>
      <c r="F1054" s="56">
        <f t="shared" si="580"/>
        <v>2500</v>
      </c>
      <c r="G1054" s="56">
        <f t="shared" si="580"/>
        <v>1516</v>
      </c>
      <c r="H1054" s="56">
        <f t="shared" si="580"/>
        <v>864.37003000000004</v>
      </c>
      <c r="I1054" s="56">
        <f t="shared" ref="I1054:J1054" si="581">I1057+I1065+I1066+I1067</f>
        <v>3100</v>
      </c>
      <c r="J1054" s="56">
        <f t="shared" si="581"/>
        <v>3100</v>
      </c>
      <c r="K1054" s="56">
        <f t="shared" si="572"/>
        <v>0</v>
      </c>
      <c r="L1054" s="56">
        <f t="shared" si="580"/>
        <v>3100</v>
      </c>
      <c r="M1054" s="56">
        <f t="shared" si="579"/>
        <v>0</v>
      </c>
      <c r="N1054" s="56">
        <f t="shared" si="573"/>
        <v>0</v>
      </c>
    </row>
    <row r="1055" spans="1:14" s="6" customFormat="1" ht="35.25" hidden="1" thickTop="1" x14ac:dyDescent="0.25">
      <c r="B1055" s="6" t="str">
        <f t="shared" si="576"/>
        <v>b</v>
      </c>
      <c r="C1055" s="11"/>
      <c r="D1055" s="12" t="s">
        <v>190</v>
      </c>
      <c r="E1055" s="13">
        <v>0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f t="shared" si="572"/>
        <v>0</v>
      </c>
      <c r="L1055" s="13">
        <v>0</v>
      </c>
      <c r="M1055" s="13">
        <v>0</v>
      </c>
      <c r="N1055" s="13">
        <f t="shared" si="573"/>
        <v>0</v>
      </c>
    </row>
    <row r="1056" spans="1:14" s="6" customFormat="1" ht="18" hidden="1" thickTop="1" x14ac:dyDescent="0.25">
      <c r="B1056" s="6" t="str">
        <f t="shared" si="576"/>
        <v>b</v>
      </c>
      <c r="C1056" s="11"/>
      <c r="D1056" s="12" t="s">
        <v>189</v>
      </c>
      <c r="E1056" s="13">
        <v>0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f t="shared" si="572"/>
        <v>0</v>
      </c>
      <c r="L1056" s="13">
        <v>0</v>
      </c>
      <c r="M1056" s="13">
        <v>0</v>
      </c>
      <c r="N1056" s="13">
        <f t="shared" si="573"/>
        <v>0</v>
      </c>
    </row>
    <row r="1057" spans="1:14" s="6" customFormat="1" ht="20.25" thickTop="1" x14ac:dyDescent="0.25">
      <c r="B1057" s="6" t="str">
        <f t="shared" si="576"/>
        <v>a</v>
      </c>
      <c r="C1057" s="36" t="s">
        <v>131</v>
      </c>
      <c r="D1057" s="37" t="s">
        <v>4</v>
      </c>
      <c r="E1057" s="38">
        <f t="shared" ref="E1057:L1057" si="582">E1058+E1059+E1060+E1061+E1062+E1063+E1064</f>
        <v>1409.3129900000001</v>
      </c>
      <c r="F1057" s="38">
        <f t="shared" si="582"/>
        <v>2500</v>
      </c>
      <c r="G1057" s="38">
        <f t="shared" si="582"/>
        <v>1516</v>
      </c>
      <c r="H1057" s="38">
        <f t="shared" si="582"/>
        <v>864.37003000000004</v>
      </c>
      <c r="I1057" s="38">
        <f t="shared" ref="I1057:J1057" si="583">I1058+I1059+I1060+I1061+I1062+I1063+I1064</f>
        <v>3100</v>
      </c>
      <c r="J1057" s="38">
        <f t="shared" si="583"/>
        <v>3100</v>
      </c>
      <c r="K1057" s="38">
        <f t="shared" si="572"/>
        <v>0</v>
      </c>
      <c r="L1057" s="38">
        <f t="shared" si="582"/>
        <v>3100</v>
      </c>
      <c r="M1057" s="38">
        <f t="shared" si="579"/>
        <v>0</v>
      </c>
      <c r="N1057" s="38">
        <f t="shared" si="573"/>
        <v>0</v>
      </c>
    </row>
    <row r="1058" spans="1:14" s="6" customFormat="1" ht="17.25" hidden="1" x14ac:dyDescent="0.25">
      <c r="B1058" s="6" t="str">
        <f t="shared" si="576"/>
        <v>b</v>
      </c>
      <c r="C1058" s="11" t="s">
        <v>131</v>
      </c>
      <c r="D1058" s="17" t="s">
        <v>195</v>
      </c>
      <c r="E1058" s="18">
        <v>0</v>
      </c>
      <c r="F1058" s="18">
        <v>0</v>
      </c>
      <c r="G1058" s="18">
        <v>0</v>
      </c>
      <c r="H1058" s="18">
        <v>0</v>
      </c>
      <c r="I1058" s="18">
        <v>0</v>
      </c>
      <c r="J1058" s="18">
        <v>0</v>
      </c>
      <c r="K1058" s="18">
        <f t="shared" si="572"/>
        <v>0</v>
      </c>
      <c r="L1058" s="18">
        <v>0</v>
      </c>
      <c r="M1058" s="18">
        <f t="shared" si="579"/>
        <v>0</v>
      </c>
      <c r="N1058" s="18">
        <f t="shared" si="573"/>
        <v>0</v>
      </c>
    </row>
    <row r="1059" spans="1:14" s="6" customFormat="1" ht="19.5" x14ac:dyDescent="0.25">
      <c r="B1059" s="6" t="str">
        <f t="shared" si="576"/>
        <v>a</v>
      </c>
      <c r="C1059" s="33" t="s">
        <v>131</v>
      </c>
      <c r="D1059" s="39" t="s">
        <v>203</v>
      </c>
      <c r="E1059" s="40">
        <v>287.72000000000003</v>
      </c>
      <c r="F1059" s="40">
        <v>286</v>
      </c>
      <c r="G1059" s="40">
        <v>290.56</v>
      </c>
      <c r="H1059" s="40">
        <v>193.22</v>
      </c>
      <c r="I1059" s="40">
        <v>286</v>
      </c>
      <c r="J1059" s="40">
        <v>286</v>
      </c>
      <c r="K1059" s="40">
        <f t="shared" si="572"/>
        <v>0</v>
      </c>
      <c r="L1059" s="40">
        <v>286</v>
      </c>
      <c r="M1059" s="40">
        <f t="shared" si="579"/>
        <v>0</v>
      </c>
      <c r="N1059" s="40">
        <f t="shared" si="573"/>
        <v>0</v>
      </c>
    </row>
    <row r="1060" spans="1:14" s="6" customFormat="1" ht="17.25" hidden="1" x14ac:dyDescent="0.25">
      <c r="B1060" s="6" t="str">
        <f t="shared" si="576"/>
        <v>b</v>
      </c>
      <c r="C1060" s="11" t="s">
        <v>131</v>
      </c>
      <c r="D1060" s="17" t="s">
        <v>197</v>
      </c>
      <c r="E1060" s="18">
        <v>0</v>
      </c>
      <c r="F1060" s="18">
        <v>0</v>
      </c>
      <c r="G1060" s="18">
        <v>0</v>
      </c>
      <c r="H1060" s="18">
        <v>0</v>
      </c>
      <c r="I1060" s="18">
        <v>0</v>
      </c>
      <c r="J1060" s="18">
        <v>0</v>
      </c>
      <c r="K1060" s="18">
        <f t="shared" si="572"/>
        <v>0</v>
      </c>
      <c r="L1060" s="18">
        <v>0</v>
      </c>
      <c r="M1060" s="18">
        <f t="shared" si="579"/>
        <v>0</v>
      </c>
      <c r="N1060" s="18">
        <f t="shared" si="573"/>
        <v>0</v>
      </c>
    </row>
    <row r="1061" spans="1:14" s="6" customFormat="1" ht="17.25" hidden="1" x14ac:dyDescent="0.25">
      <c r="B1061" s="6" t="str">
        <f t="shared" si="576"/>
        <v>b</v>
      </c>
      <c r="C1061" s="11" t="s">
        <v>131</v>
      </c>
      <c r="D1061" s="17" t="s">
        <v>198</v>
      </c>
      <c r="E1061" s="18">
        <v>0</v>
      </c>
      <c r="F1061" s="18">
        <v>0</v>
      </c>
      <c r="G1061" s="18">
        <v>0</v>
      </c>
      <c r="H1061" s="18">
        <v>0</v>
      </c>
      <c r="I1061" s="18">
        <v>0</v>
      </c>
      <c r="J1061" s="18">
        <v>0</v>
      </c>
      <c r="K1061" s="18">
        <f t="shared" si="572"/>
        <v>0</v>
      </c>
      <c r="L1061" s="18">
        <v>0</v>
      </c>
      <c r="M1061" s="18">
        <f t="shared" si="579"/>
        <v>0</v>
      </c>
      <c r="N1061" s="18">
        <f t="shared" si="573"/>
        <v>0</v>
      </c>
    </row>
    <row r="1062" spans="1:14" s="6" customFormat="1" ht="17.25" hidden="1" x14ac:dyDescent="0.25">
      <c r="B1062" s="6" t="str">
        <f t="shared" si="576"/>
        <v>b</v>
      </c>
      <c r="C1062" s="11" t="s">
        <v>131</v>
      </c>
      <c r="D1062" s="17" t="s">
        <v>199</v>
      </c>
      <c r="E1062" s="18">
        <v>0</v>
      </c>
      <c r="F1062" s="18">
        <v>0</v>
      </c>
      <c r="G1062" s="18">
        <v>0</v>
      </c>
      <c r="H1062" s="18">
        <v>0</v>
      </c>
      <c r="I1062" s="18">
        <v>0</v>
      </c>
      <c r="J1062" s="18">
        <v>0</v>
      </c>
      <c r="K1062" s="18">
        <f t="shared" si="572"/>
        <v>0</v>
      </c>
      <c r="L1062" s="18">
        <v>0</v>
      </c>
      <c r="M1062" s="18">
        <f t="shared" si="579"/>
        <v>0</v>
      </c>
      <c r="N1062" s="18">
        <f t="shared" si="573"/>
        <v>0</v>
      </c>
    </row>
    <row r="1063" spans="1:14" s="6" customFormat="1" ht="20.25" thickBot="1" x14ac:dyDescent="0.3">
      <c r="B1063" s="6" t="str">
        <f t="shared" si="576"/>
        <v>a</v>
      </c>
      <c r="C1063" s="33" t="s">
        <v>131</v>
      </c>
      <c r="D1063" s="39" t="s">
        <v>205</v>
      </c>
      <c r="E1063" s="40">
        <v>1121.5929900000001</v>
      </c>
      <c r="F1063" s="40">
        <v>2214</v>
      </c>
      <c r="G1063" s="40">
        <v>1225.44</v>
      </c>
      <c r="H1063" s="40">
        <v>671.15003000000002</v>
      </c>
      <c r="I1063" s="40">
        <v>2814</v>
      </c>
      <c r="J1063" s="40">
        <v>2814</v>
      </c>
      <c r="K1063" s="40">
        <f t="shared" si="572"/>
        <v>0</v>
      </c>
      <c r="L1063" s="40">
        <v>2814</v>
      </c>
      <c r="M1063" s="40">
        <f t="shared" si="579"/>
        <v>0</v>
      </c>
      <c r="N1063" s="40">
        <f t="shared" si="573"/>
        <v>0</v>
      </c>
    </row>
    <row r="1064" spans="1:14" s="6" customFormat="1" ht="18" hidden="1" thickBot="1" x14ac:dyDescent="0.3">
      <c r="B1064" s="6" t="str">
        <f t="shared" si="576"/>
        <v>b</v>
      </c>
      <c r="C1064" s="11" t="s">
        <v>131</v>
      </c>
      <c r="D1064" s="17" t="s">
        <v>201</v>
      </c>
      <c r="E1064" s="18">
        <v>0</v>
      </c>
      <c r="F1064" s="18">
        <v>0</v>
      </c>
      <c r="G1064" s="18">
        <v>0</v>
      </c>
      <c r="H1064" s="18">
        <v>0</v>
      </c>
      <c r="I1064" s="18">
        <v>0</v>
      </c>
      <c r="J1064" s="18">
        <v>0</v>
      </c>
      <c r="K1064" s="18">
        <f t="shared" si="572"/>
        <v>0</v>
      </c>
      <c r="L1064" s="18">
        <v>0</v>
      </c>
      <c r="M1064" s="18">
        <f t="shared" si="579"/>
        <v>0</v>
      </c>
      <c r="N1064" s="18">
        <f t="shared" si="573"/>
        <v>0</v>
      </c>
    </row>
    <row r="1065" spans="1:14" s="6" customFormat="1" ht="18" hidden="1" thickBot="1" x14ac:dyDescent="0.3">
      <c r="B1065" s="6" t="str">
        <f t="shared" si="576"/>
        <v>b</v>
      </c>
      <c r="C1065" s="14" t="s">
        <v>131</v>
      </c>
      <c r="D1065" s="15" t="s">
        <v>6</v>
      </c>
      <c r="E1065" s="16">
        <v>0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f t="shared" si="572"/>
        <v>0</v>
      </c>
      <c r="L1065" s="16">
        <v>0</v>
      </c>
      <c r="M1065" s="16">
        <f t="shared" si="579"/>
        <v>0</v>
      </c>
      <c r="N1065" s="16">
        <f t="shared" si="573"/>
        <v>0</v>
      </c>
    </row>
    <row r="1066" spans="1:14" s="6" customFormat="1" ht="18" hidden="1" thickBot="1" x14ac:dyDescent="0.3">
      <c r="B1066" s="6" t="str">
        <f t="shared" si="576"/>
        <v>b</v>
      </c>
      <c r="C1066" s="14" t="s">
        <v>131</v>
      </c>
      <c r="D1066" s="15" t="s">
        <v>7</v>
      </c>
      <c r="E1066" s="16">
        <v>0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f t="shared" si="572"/>
        <v>0</v>
      </c>
      <c r="L1066" s="16">
        <v>0</v>
      </c>
      <c r="M1066" s="16">
        <f t="shared" si="579"/>
        <v>0</v>
      </c>
      <c r="N1066" s="16">
        <f t="shared" si="573"/>
        <v>0</v>
      </c>
    </row>
    <row r="1067" spans="1:14" s="6" customFormat="1" ht="18" hidden="1" thickBot="1" x14ac:dyDescent="0.3">
      <c r="B1067" s="6" t="str">
        <f t="shared" si="576"/>
        <v>b</v>
      </c>
      <c r="C1067" s="19" t="s">
        <v>131</v>
      </c>
      <c r="D1067" s="20" t="s">
        <v>8</v>
      </c>
      <c r="E1067" s="21">
        <v>0</v>
      </c>
      <c r="F1067" s="21">
        <v>0</v>
      </c>
      <c r="G1067" s="21">
        <v>0</v>
      </c>
      <c r="H1067" s="21">
        <v>0</v>
      </c>
      <c r="I1067" s="21">
        <v>0</v>
      </c>
      <c r="J1067" s="21">
        <v>0</v>
      </c>
      <c r="K1067" s="21">
        <f t="shared" si="572"/>
        <v>0</v>
      </c>
      <c r="L1067" s="21">
        <v>0</v>
      </c>
      <c r="M1067" s="21">
        <f t="shared" si="579"/>
        <v>0</v>
      </c>
      <c r="N1067" s="21">
        <f t="shared" si="573"/>
        <v>0</v>
      </c>
    </row>
    <row r="1068" spans="1:14" s="6" customFormat="1" ht="79.5" thickTop="1" thickBot="1" x14ac:dyDescent="0.3">
      <c r="A1068" s="6" t="s">
        <v>213</v>
      </c>
      <c r="B1068" s="6" t="str">
        <f t="shared" si="576"/>
        <v>a</v>
      </c>
      <c r="C1068" s="54" t="s">
        <v>84</v>
      </c>
      <c r="D1068" s="55" t="s">
        <v>110</v>
      </c>
      <c r="E1068" s="56">
        <f t="shared" ref="E1068:L1068" si="584">E1071+E1079+E1080+E1081</f>
        <v>4206.3985599999996</v>
      </c>
      <c r="F1068" s="56">
        <f t="shared" si="584"/>
        <v>6000</v>
      </c>
      <c r="G1068" s="56">
        <f t="shared" si="584"/>
        <v>5961.52</v>
      </c>
      <c r="H1068" s="56">
        <f t="shared" si="584"/>
        <v>3704.32429</v>
      </c>
      <c r="I1068" s="56">
        <f t="shared" ref="I1068:J1068" si="585">I1071+I1079+I1080+I1081</f>
        <v>6900</v>
      </c>
      <c r="J1068" s="56">
        <f t="shared" si="585"/>
        <v>6900</v>
      </c>
      <c r="K1068" s="56">
        <f t="shared" si="572"/>
        <v>0</v>
      </c>
      <c r="L1068" s="56">
        <f t="shared" si="584"/>
        <v>6900</v>
      </c>
      <c r="M1068" s="56">
        <f t="shared" si="579"/>
        <v>0</v>
      </c>
      <c r="N1068" s="56">
        <f t="shared" si="573"/>
        <v>0</v>
      </c>
    </row>
    <row r="1069" spans="1:14" s="6" customFormat="1" ht="35.25" hidden="1" thickTop="1" x14ac:dyDescent="0.25">
      <c r="B1069" s="6" t="str">
        <f t="shared" si="576"/>
        <v>b</v>
      </c>
      <c r="C1069" s="11"/>
      <c r="D1069" s="12" t="s">
        <v>190</v>
      </c>
      <c r="E1069" s="13">
        <v>0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f t="shared" si="572"/>
        <v>0</v>
      </c>
      <c r="L1069" s="13">
        <v>0</v>
      </c>
      <c r="M1069" s="13">
        <v>0</v>
      </c>
      <c r="N1069" s="13">
        <f t="shared" si="573"/>
        <v>0</v>
      </c>
    </row>
    <row r="1070" spans="1:14" s="6" customFormat="1" ht="18" hidden="1" thickTop="1" x14ac:dyDescent="0.25">
      <c r="B1070" s="6" t="str">
        <f t="shared" si="576"/>
        <v>b</v>
      </c>
      <c r="C1070" s="11"/>
      <c r="D1070" s="12" t="s">
        <v>189</v>
      </c>
      <c r="E1070" s="13">
        <v>0</v>
      </c>
      <c r="F1070" s="13">
        <v>0</v>
      </c>
      <c r="G1070" s="13">
        <v>0</v>
      </c>
      <c r="H1070" s="13">
        <v>0</v>
      </c>
      <c r="I1070" s="13">
        <v>0</v>
      </c>
      <c r="J1070" s="13">
        <v>0</v>
      </c>
      <c r="K1070" s="13">
        <f t="shared" si="572"/>
        <v>0</v>
      </c>
      <c r="L1070" s="13">
        <v>0</v>
      </c>
      <c r="M1070" s="13">
        <v>0</v>
      </c>
      <c r="N1070" s="13">
        <f t="shared" si="573"/>
        <v>0</v>
      </c>
    </row>
    <row r="1071" spans="1:14" s="6" customFormat="1" ht="20.25" thickTop="1" x14ac:dyDescent="0.25">
      <c r="B1071" s="6" t="str">
        <f t="shared" si="576"/>
        <v>a</v>
      </c>
      <c r="C1071" s="36" t="s">
        <v>131</v>
      </c>
      <c r="D1071" s="37" t="s">
        <v>4</v>
      </c>
      <c r="E1071" s="38">
        <f t="shared" ref="E1071:L1071" si="586">E1072+E1073+E1074+E1075+E1076+E1077+E1078</f>
        <v>4206.3985599999996</v>
      </c>
      <c r="F1071" s="38">
        <f t="shared" si="586"/>
        <v>6000</v>
      </c>
      <c r="G1071" s="38">
        <f t="shared" si="586"/>
        <v>5961.52</v>
      </c>
      <c r="H1071" s="38">
        <f t="shared" si="586"/>
        <v>3704.32429</v>
      </c>
      <c r="I1071" s="38">
        <f t="shared" ref="I1071:J1071" si="587">I1072+I1073+I1074+I1075+I1076+I1077+I1078</f>
        <v>6900</v>
      </c>
      <c r="J1071" s="38">
        <f t="shared" si="587"/>
        <v>6900</v>
      </c>
      <c r="K1071" s="38">
        <f t="shared" si="572"/>
        <v>0</v>
      </c>
      <c r="L1071" s="38">
        <f t="shared" si="586"/>
        <v>6900</v>
      </c>
      <c r="M1071" s="38">
        <f t="shared" si="579"/>
        <v>0</v>
      </c>
      <c r="N1071" s="38">
        <f t="shared" si="573"/>
        <v>0</v>
      </c>
    </row>
    <row r="1072" spans="1:14" s="6" customFormat="1" ht="17.25" hidden="1" x14ac:dyDescent="0.25">
      <c r="B1072" s="6" t="str">
        <f t="shared" si="576"/>
        <v>b</v>
      </c>
      <c r="C1072" s="11" t="s">
        <v>131</v>
      </c>
      <c r="D1072" s="17" t="s">
        <v>195</v>
      </c>
      <c r="E1072" s="18">
        <v>0</v>
      </c>
      <c r="F1072" s="18">
        <v>0</v>
      </c>
      <c r="G1072" s="18">
        <v>0</v>
      </c>
      <c r="H1072" s="18">
        <v>0</v>
      </c>
      <c r="I1072" s="18">
        <v>0</v>
      </c>
      <c r="J1072" s="18">
        <v>0</v>
      </c>
      <c r="K1072" s="18">
        <f t="shared" si="572"/>
        <v>0</v>
      </c>
      <c r="L1072" s="18">
        <v>0</v>
      </c>
      <c r="M1072" s="18">
        <f t="shared" si="579"/>
        <v>0</v>
      </c>
      <c r="N1072" s="18">
        <f t="shared" si="573"/>
        <v>0</v>
      </c>
    </row>
    <row r="1073" spans="1:14" s="6" customFormat="1" ht="19.5" x14ac:dyDescent="0.25">
      <c r="B1073" s="6" t="str">
        <f t="shared" si="576"/>
        <v>a</v>
      </c>
      <c r="C1073" s="33" t="s">
        <v>131</v>
      </c>
      <c r="D1073" s="39" t="s">
        <v>203</v>
      </c>
      <c r="E1073" s="40">
        <v>108</v>
      </c>
      <c r="F1073" s="40">
        <v>144</v>
      </c>
      <c r="G1073" s="40">
        <v>153</v>
      </c>
      <c r="H1073" s="40">
        <v>72</v>
      </c>
      <c r="I1073" s="40">
        <v>252</v>
      </c>
      <c r="J1073" s="40">
        <v>252</v>
      </c>
      <c r="K1073" s="40">
        <f t="shared" si="572"/>
        <v>0</v>
      </c>
      <c r="L1073" s="40">
        <v>252</v>
      </c>
      <c r="M1073" s="40">
        <f t="shared" si="579"/>
        <v>0</v>
      </c>
      <c r="N1073" s="40">
        <f t="shared" si="573"/>
        <v>0</v>
      </c>
    </row>
    <row r="1074" spans="1:14" s="6" customFormat="1" ht="17.25" hidden="1" x14ac:dyDescent="0.25">
      <c r="B1074" s="6" t="str">
        <f t="shared" si="576"/>
        <v>b</v>
      </c>
      <c r="C1074" s="11" t="s">
        <v>131</v>
      </c>
      <c r="D1074" s="17" t="s">
        <v>197</v>
      </c>
      <c r="E1074" s="18">
        <v>0</v>
      </c>
      <c r="F1074" s="18">
        <v>0</v>
      </c>
      <c r="G1074" s="18">
        <v>0</v>
      </c>
      <c r="H1074" s="18">
        <v>0</v>
      </c>
      <c r="I1074" s="18">
        <v>0</v>
      </c>
      <c r="J1074" s="18">
        <v>0</v>
      </c>
      <c r="K1074" s="18">
        <f t="shared" si="572"/>
        <v>0</v>
      </c>
      <c r="L1074" s="18">
        <v>0</v>
      </c>
      <c r="M1074" s="18">
        <f t="shared" si="579"/>
        <v>0</v>
      </c>
      <c r="N1074" s="18">
        <f t="shared" si="573"/>
        <v>0</v>
      </c>
    </row>
    <row r="1075" spans="1:14" s="6" customFormat="1" ht="17.25" hidden="1" x14ac:dyDescent="0.25">
      <c r="B1075" s="6" t="str">
        <f t="shared" si="576"/>
        <v>b</v>
      </c>
      <c r="C1075" s="11" t="s">
        <v>131</v>
      </c>
      <c r="D1075" s="17" t="s">
        <v>198</v>
      </c>
      <c r="E1075" s="18">
        <v>0</v>
      </c>
      <c r="F1075" s="18">
        <v>0</v>
      </c>
      <c r="G1075" s="18">
        <v>0</v>
      </c>
      <c r="H1075" s="18">
        <v>0</v>
      </c>
      <c r="I1075" s="18">
        <v>0</v>
      </c>
      <c r="J1075" s="18">
        <v>0</v>
      </c>
      <c r="K1075" s="18">
        <f t="shared" si="572"/>
        <v>0</v>
      </c>
      <c r="L1075" s="18">
        <v>0</v>
      </c>
      <c r="M1075" s="18">
        <f t="shared" si="579"/>
        <v>0</v>
      </c>
      <c r="N1075" s="18">
        <f t="shared" si="573"/>
        <v>0</v>
      </c>
    </row>
    <row r="1076" spans="1:14" s="6" customFormat="1" ht="17.25" hidden="1" x14ac:dyDescent="0.25">
      <c r="B1076" s="6" t="str">
        <f t="shared" si="576"/>
        <v>b</v>
      </c>
      <c r="C1076" s="11" t="s">
        <v>131</v>
      </c>
      <c r="D1076" s="17" t="s">
        <v>199</v>
      </c>
      <c r="E1076" s="18">
        <v>0</v>
      </c>
      <c r="F1076" s="18">
        <v>0</v>
      </c>
      <c r="G1076" s="18">
        <v>0</v>
      </c>
      <c r="H1076" s="18">
        <v>0</v>
      </c>
      <c r="I1076" s="18">
        <v>0</v>
      </c>
      <c r="J1076" s="18">
        <v>0</v>
      </c>
      <c r="K1076" s="18">
        <f t="shared" si="572"/>
        <v>0</v>
      </c>
      <c r="L1076" s="18">
        <v>0</v>
      </c>
      <c r="M1076" s="18">
        <f t="shared" si="579"/>
        <v>0</v>
      </c>
      <c r="N1076" s="18">
        <f t="shared" si="573"/>
        <v>0</v>
      </c>
    </row>
    <row r="1077" spans="1:14" s="6" customFormat="1" ht="20.25" thickBot="1" x14ac:dyDescent="0.3">
      <c r="B1077" s="6" t="str">
        <f t="shared" si="576"/>
        <v>a</v>
      </c>
      <c r="C1077" s="33" t="s">
        <v>131</v>
      </c>
      <c r="D1077" s="39" t="s">
        <v>205</v>
      </c>
      <c r="E1077" s="40">
        <v>4098.3985599999996</v>
      </c>
      <c r="F1077" s="40">
        <v>5856</v>
      </c>
      <c r="G1077" s="40">
        <v>5808.52</v>
      </c>
      <c r="H1077" s="40">
        <v>3632.32429</v>
      </c>
      <c r="I1077" s="40">
        <v>6648</v>
      </c>
      <c r="J1077" s="40">
        <v>6648</v>
      </c>
      <c r="K1077" s="40">
        <f t="shared" si="572"/>
        <v>0</v>
      </c>
      <c r="L1077" s="40">
        <v>6648</v>
      </c>
      <c r="M1077" s="40">
        <f t="shared" si="579"/>
        <v>0</v>
      </c>
      <c r="N1077" s="40">
        <f t="shared" si="573"/>
        <v>0</v>
      </c>
    </row>
    <row r="1078" spans="1:14" s="6" customFormat="1" ht="18" hidden="1" thickBot="1" x14ac:dyDescent="0.3">
      <c r="B1078" s="6" t="str">
        <f t="shared" si="576"/>
        <v>b</v>
      </c>
      <c r="C1078" s="11" t="s">
        <v>131</v>
      </c>
      <c r="D1078" s="17" t="s">
        <v>201</v>
      </c>
      <c r="E1078" s="18">
        <v>0</v>
      </c>
      <c r="F1078" s="18">
        <v>0</v>
      </c>
      <c r="G1078" s="18">
        <v>0</v>
      </c>
      <c r="H1078" s="18">
        <v>0</v>
      </c>
      <c r="I1078" s="18">
        <v>0</v>
      </c>
      <c r="J1078" s="18">
        <v>0</v>
      </c>
      <c r="K1078" s="18">
        <f t="shared" si="572"/>
        <v>0</v>
      </c>
      <c r="L1078" s="18">
        <v>0</v>
      </c>
      <c r="M1078" s="18">
        <f t="shared" si="579"/>
        <v>0</v>
      </c>
      <c r="N1078" s="18">
        <f t="shared" si="573"/>
        <v>0</v>
      </c>
    </row>
    <row r="1079" spans="1:14" s="6" customFormat="1" ht="18" hidden="1" thickBot="1" x14ac:dyDescent="0.3">
      <c r="B1079" s="6" t="str">
        <f t="shared" si="576"/>
        <v>b</v>
      </c>
      <c r="C1079" s="14" t="s">
        <v>131</v>
      </c>
      <c r="D1079" s="15" t="s">
        <v>6</v>
      </c>
      <c r="E1079" s="16">
        <v>0</v>
      </c>
      <c r="F1079" s="16">
        <v>0</v>
      </c>
      <c r="G1079" s="16">
        <v>0</v>
      </c>
      <c r="H1079" s="16">
        <v>0</v>
      </c>
      <c r="I1079" s="16">
        <v>0</v>
      </c>
      <c r="J1079" s="16">
        <v>0</v>
      </c>
      <c r="K1079" s="16">
        <f t="shared" si="572"/>
        <v>0</v>
      </c>
      <c r="L1079" s="16">
        <v>0</v>
      </c>
      <c r="M1079" s="16">
        <f t="shared" si="579"/>
        <v>0</v>
      </c>
      <c r="N1079" s="16">
        <f t="shared" si="573"/>
        <v>0</v>
      </c>
    </row>
    <row r="1080" spans="1:14" s="6" customFormat="1" ht="18" hidden="1" thickBot="1" x14ac:dyDescent="0.3">
      <c r="B1080" s="6" t="str">
        <f t="shared" si="576"/>
        <v>b</v>
      </c>
      <c r="C1080" s="14" t="s">
        <v>131</v>
      </c>
      <c r="D1080" s="15" t="s">
        <v>7</v>
      </c>
      <c r="E1080" s="16">
        <v>0</v>
      </c>
      <c r="F1080" s="16">
        <v>0</v>
      </c>
      <c r="G1080" s="16">
        <v>0</v>
      </c>
      <c r="H1080" s="16">
        <v>0</v>
      </c>
      <c r="I1080" s="16">
        <v>0</v>
      </c>
      <c r="J1080" s="16">
        <v>0</v>
      </c>
      <c r="K1080" s="16">
        <f t="shared" si="572"/>
        <v>0</v>
      </c>
      <c r="L1080" s="16">
        <v>0</v>
      </c>
      <c r="M1080" s="16">
        <f t="shared" si="579"/>
        <v>0</v>
      </c>
      <c r="N1080" s="16">
        <f t="shared" si="573"/>
        <v>0</v>
      </c>
    </row>
    <row r="1081" spans="1:14" s="6" customFormat="1" ht="18" hidden="1" thickBot="1" x14ac:dyDescent="0.3">
      <c r="B1081" s="6" t="str">
        <f t="shared" si="576"/>
        <v>b</v>
      </c>
      <c r="C1081" s="19" t="s">
        <v>131</v>
      </c>
      <c r="D1081" s="20" t="s">
        <v>8</v>
      </c>
      <c r="E1081" s="21">
        <v>0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f t="shared" si="572"/>
        <v>0</v>
      </c>
      <c r="L1081" s="21">
        <v>0</v>
      </c>
      <c r="M1081" s="21">
        <f t="shared" si="579"/>
        <v>0</v>
      </c>
      <c r="N1081" s="21">
        <f t="shared" si="573"/>
        <v>0</v>
      </c>
    </row>
    <row r="1082" spans="1:14" s="6" customFormat="1" ht="40.5" thickTop="1" thickBot="1" x14ac:dyDescent="0.3">
      <c r="A1082" s="6" t="s">
        <v>213</v>
      </c>
      <c r="B1082" s="6" t="str">
        <f t="shared" si="576"/>
        <v>a</v>
      </c>
      <c r="C1082" s="54" t="s">
        <v>130</v>
      </c>
      <c r="D1082" s="55" t="s">
        <v>111</v>
      </c>
      <c r="E1082" s="56">
        <f>E1096+E1110</f>
        <v>29658.845430000001</v>
      </c>
      <c r="F1082" s="56">
        <f t="shared" ref="F1082:H1082" si="588">F1096+F1110</f>
        <v>30000</v>
      </c>
      <c r="G1082" s="56">
        <f t="shared" si="588"/>
        <v>30127.510999999999</v>
      </c>
      <c r="H1082" s="56">
        <f t="shared" si="588"/>
        <v>19259.69803</v>
      </c>
      <c r="I1082" s="56">
        <f t="shared" ref="I1082:M1082" si="589">I1096+I1110</f>
        <v>34285</v>
      </c>
      <c r="J1082" s="56">
        <f t="shared" ref="J1082" si="590">J1096+J1110</f>
        <v>34285</v>
      </c>
      <c r="K1082" s="56">
        <f t="shared" si="572"/>
        <v>0</v>
      </c>
      <c r="L1082" s="56">
        <f t="shared" si="589"/>
        <v>34285</v>
      </c>
      <c r="M1082" s="56">
        <f t="shared" si="589"/>
        <v>0</v>
      </c>
      <c r="N1082" s="56">
        <f t="shared" si="573"/>
        <v>0</v>
      </c>
    </row>
    <row r="1083" spans="1:14" s="6" customFormat="1" ht="35.25" hidden="1" thickTop="1" x14ac:dyDescent="0.25">
      <c r="B1083" s="6" t="str">
        <f t="shared" si="576"/>
        <v>b</v>
      </c>
      <c r="C1083" s="11"/>
      <c r="D1083" s="12" t="s">
        <v>190</v>
      </c>
      <c r="E1083" s="13">
        <f t="shared" ref="E1083:H1095" si="591">E1097+E1111</f>
        <v>0</v>
      </c>
      <c r="F1083" s="13">
        <f t="shared" si="591"/>
        <v>0</v>
      </c>
      <c r="G1083" s="13">
        <f t="shared" si="591"/>
        <v>0</v>
      </c>
      <c r="H1083" s="13">
        <f t="shared" si="591"/>
        <v>0</v>
      </c>
      <c r="I1083" s="13">
        <f t="shared" ref="I1083:M1083" si="592">I1097+I1111</f>
        <v>0</v>
      </c>
      <c r="J1083" s="13">
        <f t="shared" ref="J1083" si="593">J1097+J1111</f>
        <v>0</v>
      </c>
      <c r="K1083" s="13">
        <f t="shared" si="572"/>
        <v>0</v>
      </c>
      <c r="L1083" s="13">
        <f t="shared" si="592"/>
        <v>0</v>
      </c>
      <c r="M1083" s="13">
        <f t="shared" si="592"/>
        <v>0</v>
      </c>
      <c r="N1083" s="13">
        <f t="shared" si="573"/>
        <v>0</v>
      </c>
    </row>
    <row r="1084" spans="1:14" s="6" customFormat="1" ht="20.25" thickTop="1" x14ac:dyDescent="0.25">
      <c r="B1084" s="6" t="str">
        <f t="shared" si="576"/>
        <v>a</v>
      </c>
      <c r="C1084" s="33"/>
      <c r="D1084" s="34" t="s">
        <v>189</v>
      </c>
      <c r="E1084" s="35">
        <f t="shared" si="591"/>
        <v>2859</v>
      </c>
      <c r="F1084" s="35">
        <f t="shared" si="591"/>
        <v>3220</v>
      </c>
      <c r="G1084" s="35">
        <f t="shared" si="591"/>
        <v>3220</v>
      </c>
      <c r="H1084" s="35">
        <f t="shared" si="591"/>
        <v>3220</v>
      </c>
      <c r="I1084" s="35">
        <f t="shared" ref="I1084:M1084" si="594">I1098+I1112</f>
        <v>3220</v>
      </c>
      <c r="J1084" s="35">
        <f t="shared" ref="J1084" si="595">J1098+J1112</f>
        <v>3220</v>
      </c>
      <c r="K1084" s="35">
        <f t="shared" si="572"/>
        <v>0</v>
      </c>
      <c r="L1084" s="35">
        <f t="shared" si="594"/>
        <v>3220</v>
      </c>
      <c r="M1084" s="35">
        <f t="shared" si="594"/>
        <v>0</v>
      </c>
      <c r="N1084" s="35">
        <f t="shared" si="573"/>
        <v>0</v>
      </c>
    </row>
    <row r="1085" spans="1:14" s="6" customFormat="1" ht="19.5" x14ac:dyDescent="0.25">
      <c r="B1085" s="6" t="str">
        <f t="shared" si="576"/>
        <v>a</v>
      </c>
      <c r="C1085" s="36" t="s">
        <v>131</v>
      </c>
      <c r="D1085" s="37" t="s">
        <v>4</v>
      </c>
      <c r="E1085" s="38">
        <f t="shared" si="591"/>
        <v>29658.845430000001</v>
      </c>
      <c r="F1085" s="38">
        <f t="shared" si="591"/>
        <v>30000</v>
      </c>
      <c r="G1085" s="38">
        <f t="shared" si="591"/>
        <v>30024.287</v>
      </c>
      <c r="H1085" s="38">
        <f t="shared" si="591"/>
        <v>19156.47494</v>
      </c>
      <c r="I1085" s="38">
        <f t="shared" ref="I1085:M1085" si="596">I1099+I1113</f>
        <v>34255</v>
      </c>
      <c r="J1085" s="38">
        <f t="shared" ref="J1085" si="597">J1099+J1113</f>
        <v>34255</v>
      </c>
      <c r="K1085" s="38">
        <f t="shared" si="572"/>
        <v>0</v>
      </c>
      <c r="L1085" s="38">
        <f t="shared" si="596"/>
        <v>34255</v>
      </c>
      <c r="M1085" s="38">
        <f t="shared" si="596"/>
        <v>0</v>
      </c>
      <c r="N1085" s="38">
        <f t="shared" si="573"/>
        <v>0</v>
      </c>
    </row>
    <row r="1086" spans="1:14" s="6" customFormat="1" ht="17.25" hidden="1" x14ac:dyDescent="0.25">
      <c r="B1086" s="6" t="str">
        <f t="shared" si="576"/>
        <v>b</v>
      </c>
      <c r="C1086" s="11" t="s">
        <v>131</v>
      </c>
      <c r="D1086" s="17" t="s">
        <v>195</v>
      </c>
      <c r="E1086" s="18">
        <f t="shared" si="591"/>
        <v>0</v>
      </c>
      <c r="F1086" s="18">
        <f t="shared" si="591"/>
        <v>0</v>
      </c>
      <c r="G1086" s="18">
        <f t="shared" si="591"/>
        <v>0</v>
      </c>
      <c r="H1086" s="18">
        <f t="shared" si="591"/>
        <v>0</v>
      </c>
      <c r="I1086" s="18">
        <f t="shared" ref="I1086:M1086" si="598">I1100+I1114</f>
        <v>0</v>
      </c>
      <c r="J1086" s="18">
        <f t="shared" ref="J1086" si="599">J1100+J1114</f>
        <v>0</v>
      </c>
      <c r="K1086" s="18">
        <f t="shared" si="572"/>
        <v>0</v>
      </c>
      <c r="L1086" s="18">
        <f t="shared" si="598"/>
        <v>0</v>
      </c>
      <c r="M1086" s="18">
        <f t="shared" si="598"/>
        <v>0</v>
      </c>
      <c r="N1086" s="18">
        <f t="shared" si="573"/>
        <v>0</v>
      </c>
    </row>
    <row r="1087" spans="1:14" s="6" customFormat="1" ht="19.5" x14ac:dyDescent="0.25">
      <c r="B1087" s="6" t="str">
        <f t="shared" si="576"/>
        <v>a</v>
      </c>
      <c r="C1087" s="33" t="s">
        <v>131</v>
      </c>
      <c r="D1087" s="39" t="s">
        <v>203</v>
      </c>
      <c r="E1087" s="40">
        <f t="shared" si="591"/>
        <v>7364.5964100000001</v>
      </c>
      <c r="F1087" s="40">
        <f t="shared" si="591"/>
        <v>18831</v>
      </c>
      <c r="G1087" s="40">
        <f t="shared" si="591"/>
        <v>19308.999</v>
      </c>
      <c r="H1087" s="40">
        <f t="shared" si="591"/>
        <v>11634.015619999998</v>
      </c>
      <c r="I1087" s="40">
        <f t="shared" ref="I1087:M1087" si="600">I1101+I1115</f>
        <v>21792</v>
      </c>
      <c r="J1087" s="40">
        <f t="shared" ref="J1087" si="601">J1101+J1115</f>
        <v>21792</v>
      </c>
      <c r="K1087" s="40">
        <f t="shared" si="572"/>
        <v>0</v>
      </c>
      <c r="L1087" s="40">
        <f t="shared" si="600"/>
        <v>21792</v>
      </c>
      <c r="M1087" s="40">
        <f t="shared" si="600"/>
        <v>0</v>
      </c>
      <c r="N1087" s="40">
        <f t="shared" si="573"/>
        <v>0</v>
      </c>
    </row>
    <row r="1088" spans="1:14" s="6" customFormat="1" ht="17.25" hidden="1" x14ac:dyDescent="0.25">
      <c r="B1088" s="6" t="str">
        <f t="shared" si="576"/>
        <v>b</v>
      </c>
      <c r="C1088" s="11" t="s">
        <v>131</v>
      </c>
      <c r="D1088" s="17" t="s">
        <v>197</v>
      </c>
      <c r="E1088" s="18">
        <f t="shared" si="591"/>
        <v>0</v>
      </c>
      <c r="F1088" s="18">
        <f t="shared" si="591"/>
        <v>0</v>
      </c>
      <c r="G1088" s="18">
        <f t="shared" si="591"/>
        <v>0</v>
      </c>
      <c r="H1088" s="18">
        <f t="shared" si="591"/>
        <v>0</v>
      </c>
      <c r="I1088" s="18">
        <f t="shared" ref="I1088:M1088" si="602">I1102+I1116</f>
        <v>0</v>
      </c>
      <c r="J1088" s="18">
        <f t="shared" ref="J1088" si="603">J1102+J1116</f>
        <v>0</v>
      </c>
      <c r="K1088" s="18">
        <f t="shared" si="572"/>
        <v>0</v>
      </c>
      <c r="L1088" s="18">
        <f t="shared" si="602"/>
        <v>0</v>
      </c>
      <c r="M1088" s="18">
        <f t="shared" si="602"/>
        <v>0</v>
      </c>
      <c r="N1088" s="18">
        <f t="shared" si="573"/>
        <v>0</v>
      </c>
    </row>
    <row r="1089" spans="2:14" s="6" customFormat="1" ht="17.25" hidden="1" x14ac:dyDescent="0.25">
      <c r="B1089" s="6" t="str">
        <f t="shared" si="576"/>
        <v>b</v>
      </c>
      <c r="C1089" s="11" t="s">
        <v>131</v>
      </c>
      <c r="D1089" s="17" t="s">
        <v>198</v>
      </c>
      <c r="E1089" s="18">
        <f t="shared" si="591"/>
        <v>0</v>
      </c>
      <c r="F1089" s="18">
        <f t="shared" si="591"/>
        <v>0</v>
      </c>
      <c r="G1089" s="18">
        <f t="shared" si="591"/>
        <v>0</v>
      </c>
      <c r="H1089" s="18">
        <f t="shared" si="591"/>
        <v>0</v>
      </c>
      <c r="I1089" s="18">
        <f t="shared" ref="I1089:M1089" si="604">I1103+I1117</f>
        <v>0</v>
      </c>
      <c r="J1089" s="18">
        <f t="shared" ref="J1089" si="605">J1103+J1117</f>
        <v>0</v>
      </c>
      <c r="K1089" s="18">
        <f t="shared" si="572"/>
        <v>0</v>
      </c>
      <c r="L1089" s="18">
        <f t="shared" si="604"/>
        <v>0</v>
      </c>
      <c r="M1089" s="18">
        <f t="shared" si="604"/>
        <v>0</v>
      </c>
      <c r="N1089" s="18">
        <f t="shared" si="573"/>
        <v>0</v>
      </c>
    </row>
    <row r="1090" spans="2:14" s="6" customFormat="1" ht="17.25" hidden="1" x14ac:dyDescent="0.25">
      <c r="B1090" s="6" t="str">
        <f t="shared" si="576"/>
        <v>b</v>
      </c>
      <c r="C1090" s="11" t="s">
        <v>131</v>
      </c>
      <c r="D1090" s="17" t="s">
        <v>199</v>
      </c>
      <c r="E1090" s="18">
        <f t="shared" si="591"/>
        <v>0</v>
      </c>
      <c r="F1090" s="18">
        <f t="shared" si="591"/>
        <v>0</v>
      </c>
      <c r="G1090" s="18">
        <f t="shared" si="591"/>
        <v>0</v>
      </c>
      <c r="H1090" s="18">
        <f t="shared" si="591"/>
        <v>0</v>
      </c>
      <c r="I1090" s="18">
        <f t="shared" ref="I1090:M1090" si="606">I1104+I1118</f>
        <v>0</v>
      </c>
      <c r="J1090" s="18">
        <f t="shared" ref="J1090" si="607">J1104+J1118</f>
        <v>0</v>
      </c>
      <c r="K1090" s="18">
        <f t="shared" si="572"/>
        <v>0</v>
      </c>
      <c r="L1090" s="18">
        <f t="shared" si="606"/>
        <v>0</v>
      </c>
      <c r="M1090" s="18">
        <f t="shared" si="606"/>
        <v>0</v>
      </c>
      <c r="N1090" s="18">
        <f t="shared" si="573"/>
        <v>0</v>
      </c>
    </row>
    <row r="1091" spans="2:14" s="6" customFormat="1" ht="19.5" x14ac:dyDescent="0.25">
      <c r="B1091" s="6" t="str">
        <f t="shared" si="576"/>
        <v>a</v>
      </c>
      <c r="C1091" s="33" t="s">
        <v>131</v>
      </c>
      <c r="D1091" s="39" t="s">
        <v>205</v>
      </c>
      <c r="E1091" s="40">
        <f t="shared" si="591"/>
        <v>22294.249020000003</v>
      </c>
      <c r="F1091" s="40">
        <f t="shared" si="591"/>
        <v>10504</v>
      </c>
      <c r="G1091" s="40">
        <f t="shared" si="591"/>
        <v>10434</v>
      </c>
      <c r="H1091" s="40">
        <f t="shared" si="591"/>
        <v>7407.3576299999995</v>
      </c>
      <c r="I1091" s="40">
        <f t="shared" ref="I1091:M1091" si="608">I1105+I1119</f>
        <v>11803</v>
      </c>
      <c r="J1091" s="40">
        <f t="shared" ref="J1091" si="609">J1105+J1119</f>
        <v>11803</v>
      </c>
      <c r="K1091" s="40">
        <f t="shared" si="572"/>
        <v>0</v>
      </c>
      <c r="L1091" s="40">
        <f t="shared" si="608"/>
        <v>11803</v>
      </c>
      <c r="M1091" s="40">
        <f t="shared" si="608"/>
        <v>0</v>
      </c>
      <c r="N1091" s="40">
        <f t="shared" si="573"/>
        <v>0</v>
      </c>
    </row>
    <row r="1092" spans="2:14" s="6" customFormat="1" ht="19.5" x14ac:dyDescent="0.25">
      <c r="B1092" s="6" t="str">
        <f t="shared" si="576"/>
        <v>a</v>
      </c>
      <c r="C1092" s="33" t="s">
        <v>131</v>
      </c>
      <c r="D1092" s="39" t="s">
        <v>206</v>
      </c>
      <c r="E1092" s="40">
        <f t="shared" si="591"/>
        <v>0</v>
      </c>
      <c r="F1092" s="40">
        <f t="shared" si="591"/>
        <v>665</v>
      </c>
      <c r="G1092" s="40">
        <f t="shared" si="591"/>
        <v>281.28800000000001</v>
      </c>
      <c r="H1092" s="40">
        <f t="shared" si="591"/>
        <v>115.10169</v>
      </c>
      <c r="I1092" s="40">
        <f t="shared" ref="I1092:M1092" si="610">I1106+I1120</f>
        <v>660</v>
      </c>
      <c r="J1092" s="40">
        <f t="shared" ref="J1092" si="611">J1106+J1120</f>
        <v>660</v>
      </c>
      <c r="K1092" s="40">
        <f t="shared" si="572"/>
        <v>0</v>
      </c>
      <c r="L1092" s="40">
        <f t="shared" si="610"/>
        <v>660</v>
      </c>
      <c r="M1092" s="40">
        <f t="shared" si="610"/>
        <v>0</v>
      </c>
      <c r="N1092" s="40">
        <f t="shared" si="573"/>
        <v>0</v>
      </c>
    </row>
    <row r="1093" spans="2:14" s="6" customFormat="1" ht="19.5" x14ac:dyDescent="0.25">
      <c r="B1093" s="6" t="str">
        <f t="shared" si="576"/>
        <v>a</v>
      </c>
      <c r="C1093" s="36" t="s">
        <v>131</v>
      </c>
      <c r="D1093" s="37" t="s">
        <v>6</v>
      </c>
      <c r="E1093" s="38">
        <f t="shared" si="591"/>
        <v>0</v>
      </c>
      <c r="F1093" s="38">
        <f t="shared" si="591"/>
        <v>0</v>
      </c>
      <c r="G1093" s="38">
        <f t="shared" si="591"/>
        <v>0</v>
      </c>
      <c r="H1093" s="38">
        <f t="shared" si="591"/>
        <v>0</v>
      </c>
      <c r="I1093" s="38">
        <f t="shared" ref="I1093:M1093" si="612">I1107+I1121</f>
        <v>30</v>
      </c>
      <c r="J1093" s="38">
        <f t="shared" ref="J1093" si="613">J1107+J1121</f>
        <v>30</v>
      </c>
      <c r="K1093" s="38">
        <f t="shared" ref="K1093:K1156" si="614">J1093-I1093</f>
        <v>0</v>
      </c>
      <c r="L1093" s="38">
        <f t="shared" si="612"/>
        <v>30</v>
      </c>
      <c r="M1093" s="38">
        <f t="shared" si="612"/>
        <v>0</v>
      </c>
      <c r="N1093" s="38">
        <f t="shared" ref="N1093:N1156" si="615">L1093-J1093</f>
        <v>0</v>
      </c>
    </row>
    <row r="1094" spans="2:14" s="6" customFormat="1" ht="17.25" hidden="1" x14ac:dyDescent="0.25">
      <c r="B1094" s="6" t="str">
        <f t="shared" si="576"/>
        <v>b</v>
      </c>
      <c r="C1094" s="14" t="s">
        <v>131</v>
      </c>
      <c r="D1094" s="15" t="s">
        <v>7</v>
      </c>
      <c r="E1094" s="16">
        <f t="shared" si="591"/>
        <v>0</v>
      </c>
      <c r="F1094" s="16">
        <f t="shared" si="591"/>
        <v>0</v>
      </c>
      <c r="G1094" s="16">
        <f t="shared" si="591"/>
        <v>0</v>
      </c>
      <c r="H1094" s="16">
        <f t="shared" si="591"/>
        <v>0</v>
      </c>
      <c r="I1094" s="16">
        <f t="shared" ref="I1094:M1094" si="616">I1108+I1122</f>
        <v>0</v>
      </c>
      <c r="J1094" s="16">
        <f t="shared" ref="J1094" si="617">J1108+J1122</f>
        <v>0</v>
      </c>
      <c r="K1094" s="16">
        <f t="shared" si="614"/>
        <v>0</v>
      </c>
      <c r="L1094" s="16">
        <f t="shared" si="616"/>
        <v>0</v>
      </c>
      <c r="M1094" s="16">
        <f t="shared" si="616"/>
        <v>0</v>
      </c>
      <c r="N1094" s="16">
        <f t="shared" si="615"/>
        <v>0</v>
      </c>
    </row>
    <row r="1095" spans="2:14" s="6" customFormat="1" ht="20.25" thickBot="1" x14ac:dyDescent="0.3">
      <c r="B1095" s="6" t="str">
        <f t="shared" si="576"/>
        <v>a</v>
      </c>
      <c r="C1095" s="41" t="s">
        <v>131</v>
      </c>
      <c r="D1095" s="42" t="s">
        <v>8</v>
      </c>
      <c r="E1095" s="43">
        <f t="shared" si="591"/>
        <v>0</v>
      </c>
      <c r="F1095" s="43">
        <f t="shared" si="591"/>
        <v>0</v>
      </c>
      <c r="G1095" s="43">
        <f t="shared" si="591"/>
        <v>103.224</v>
      </c>
      <c r="H1095" s="43">
        <f t="shared" si="591"/>
        <v>103.22309</v>
      </c>
      <c r="I1095" s="43">
        <f t="shared" ref="I1095:M1095" si="618">I1109+I1123</f>
        <v>0</v>
      </c>
      <c r="J1095" s="43">
        <f t="shared" ref="J1095" si="619">J1109+J1123</f>
        <v>0</v>
      </c>
      <c r="K1095" s="43">
        <f t="shared" si="614"/>
        <v>0</v>
      </c>
      <c r="L1095" s="43">
        <f t="shared" si="618"/>
        <v>0</v>
      </c>
      <c r="M1095" s="43">
        <f t="shared" si="618"/>
        <v>0</v>
      </c>
      <c r="N1095" s="43">
        <f t="shared" si="615"/>
        <v>0</v>
      </c>
    </row>
    <row r="1096" spans="2:14" s="6" customFormat="1" ht="40.5" thickTop="1" thickBot="1" x14ac:dyDescent="0.3">
      <c r="B1096" s="6" t="str">
        <f t="shared" si="576"/>
        <v>a</v>
      </c>
      <c r="C1096" s="48" t="s">
        <v>89</v>
      </c>
      <c r="D1096" s="49" t="s">
        <v>170</v>
      </c>
      <c r="E1096" s="50">
        <f t="shared" ref="E1096:L1096" si="620">E1099+E1107+E1108+E1109</f>
        <v>21807.991460000001</v>
      </c>
      <c r="F1096" s="50">
        <f t="shared" si="620"/>
        <v>9277</v>
      </c>
      <c r="G1096" s="50">
        <f t="shared" si="620"/>
        <v>9277</v>
      </c>
      <c r="H1096" s="50">
        <f t="shared" si="620"/>
        <v>6672.7866699999995</v>
      </c>
      <c r="I1096" s="50">
        <f t="shared" ref="I1096:J1096" si="621">I1099+I1107+I1108+I1109</f>
        <v>10500</v>
      </c>
      <c r="J1096" s="50">
        <f t="shared" si="621"/>
        <v>10500</v>
      </c>
      <c r="K1096" s="50">
        <f t="shared" si="614"/>
        <v>0</v>
      </c>
      <c r="L1096" s="50">
        <f t="shared" si="620"/>
        <v>10500</v>
      </c>
      <c r="M1096" s="50">
        <f t="shared" si="579"/>
        <v>0</v>
      </c>
      <c r="N1096" s="50">
        <f t="shared" si="615"/>
        <v>0</v>
      </c>
    </row>
    <row r="1097" spans="2:14" s="6" customFormat="1" ht="35.25" hidden="1" thickTop="1" x14ac:dyDescent="0.25">
      <c r="B1097" s="6" t="str">
        <f t="shared" si="576"/>
        <v>b</v>
      </c>
      <c r="C1097" s="11"/>
      <c r="D1097" s="12" t="s">
        <v>190</v>
      </c>
      <c r="E1097" s="13">
        <v>0</v>
      </c>
      <c r="F1097" s="13">
        <v>0</v>
      </c>
      <c r="G1097" s="13">
        <v>0</v>
      </c>
      <c r="H1097" s="13">
        <v>0</v>
      </c>
      <c r="I1097" s="13">
        <v>0</v>
      </c>
      <c r="J1097" s="13">
        <v>0</v>
      </c>
      <c r="K1097" s="13">
        <f t="shared" si="614"/>
        <v>0</v>
      </c>
      <c r="L1097" s="13">
        <v>0</v>
      </c>
      <c r="M1097" s="13">
        <v>0</v>
      </c>
      <c r="N1097" s="13">
        <f t="shared" si="615"/>
        <v>0</v>
      </c>
    </row>
    <row r="1098" spans="2:14" s="6" customFormat="1" ht="18" hidden="1" thickTop="1" x14ac:dyDescent="0.25">
      <c r="B1098" s="6" t="str">
        <f t="shared" si="576"/>
        <v>b</v>
      </c>
      <c r="C1098" s="11"/>
      <c r="D1098" s="12" t="s">
        <v>189</v>
      </c>
      <c r="E1098" s="13">
        <v>0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f t="shared" si="614"/>
        <v>0</v>
      </c>
      <c r="L1098" s="13">
        <v>0</v>
      </c>
      <c r="M1098" s="13">
        <v>0</v>
      </c>
      <c r="N1098" s="13">
        <f t="shared" si="615"/>
        <v>0</v>
      </c>
    </row>
    <row r="1099" spans="2:14" s="6" customFormat="1" ht="20.25" thickTop="1" x14ac:dyDescent="0.25">
      <c r="B1099" s="6" t="str">
        <f t="shared" si="576"/>
        <v>a</v>
      </c>
      <c r="C1099" s="51" t="s">
        <v>131</v>
      </c>
      <c r="D1099" s="37" t="s">
        <v>4</v>
      </c>
      <c r="E1099" s="38">
        <f t="shared" ref="E1099:L1099" si="622">E1100+E1101+E1102+E1103+E1104+E1105+E1106</f>
        <v>21807.991460000001</v>
      </c>
      <c r="F1099" s="38">
        <f t="shared" si="622"/>
        <v>9277</v>
      </c>
      <c r="G1099" s="38">
        <f t="shared" si="622"/>
        <v>9277</v>
      </c>
      <c r="H1099" s="38">
        <f t="shared" si="622"/>
        <v>6672.7866699999995</v>
      </c>
      <c r="I1099" s="38">
        <f t="shared" ref="I1099:J1099" si="623">I1100+I1101+I1102+I1103+I1104+I1105+I1106</f>
        <v>10500</v>
      </c>
      <c r="J1099" s="38">
        <f t="shared" si="623"/>
        <v>10500</v>
      </c>
      <c r="K1099" s="38">
        <f t="shared" si="614"/>
        <v>0</v>
      </c>
      <c r="L1099" s="38">
        <f t="shared" si="622"/>
        <v>10500</v>
      </c>
      <c r="M1099" s="38">
        <f t="shared" si="579"/>
        <v>0</v>
      </c>
      <c r="N1099" s="38">
        <f t="shared" si="615"/>
        <v>0</v>
      </c>
    </row>
    <row r="1100" spans="2:14" s="6" customFormat="1" ht="17.25" hidden="1" x14ac:dyDescent="0.25">
      <c r="B1100" s="6" t="str">
        <f t="shared" si="576"/>
        <v>b</v>
      </c>
      <c r="C1100" s="11" t="s">
        <v>131</v>
      </c>
      <c r="D1100" s="17" t="s">
        <v>195</v>
      </c>
      <c r="E1100" s="18">
        <v>0</v>
      </c>
      <c r="F1100" s="18">
        <v>0</v>
      </c>
      <c r="G1100" s="18">
        <v>0</v>
      </c>
      <c r="H1100" s="18">
        <v>0</v>
      </c>
      <c r="I1100" s="18">
        <v>0</v>
      </c>
      <c r="J1100" s="18">
        <v>0</v>
      </c>
      <c r="K1100" s="18">
        <f t="shared" si="614"/>
        <v>0</v>
      </c>
      <c r="L1100" s="18">
        <v>0</v>
      </c>
      <c r="M1100" s="18">
        <f t="shared" si="579"/>
        <v>0</v>
      </c>
      <c r="N1100" s="18">
        <f t="shared" si="615"/>
        <v>0</v>
      </c>
    </row>
    <row r="1101" spans="2:14" s="6" customFormat="1" ht="17.25" hidden="1" x14ac:dyDescent="0.25">
      <c r="B1101" s="6" t="str">
        <f t="shared" si="576"/>
        <v>b</v>
      </c>
      <c r="C1101" s="11" t="s">
        <v>131</v>
      </c>
      <c r="D1101" s="17" t="s">
        <v>196</v>
      </c>
      <c r="E1101" s="18">
        <v>0</v>
      </c>
      <c r="F1101" s="18">
        <v>0</v>
      </c>
      <c r="G1101" s="18">
        <v>0</v>
      </c>
      <c r="H1101" s="18">
        <v>0</v>
      </c>
      <c r="I1101" s="18">
        <v>0</v>
      </c>
      <c r="J1101" s="18">
        <v>0</v>
      </c>
      <c r="K1101" s="18">
        <f t="shared" si="614"/>
        <v>0</v>
      </c>
      <c r="L1101" s="18">
        <v>0</v>
      </c>
      <c r="M1101" s="18">
        <f t="shared" si="579"/>
        <v>0</v>
      </c>
      <c r="N1101" s="18">
        <f t="shared" si="615"/>
        <v>0</v>
      </c>
    </row>
    <row r="1102" spans="2:14" s="6" customFormat="1" ht="17.25" hidden="1" x14ac:dyDescent="0.25">
      <c r="B1102" s="6" t="str">
        <f t="shared" si="576"/>
        <v>b</v>
      </c>
      <c r="C1102" s="11" t="s">
        <v>131</v>
      </c>
      <c r="D1102" s="17" t="s">
        <v>197</v>
      </c>
      <c r="E1102" s="18">
        <v>0</v>
      </c>
      <c r="F1102" s="18">
        <v>0</v>
      </c>
      <c r="G1102" s="18">
        <v>0</v>
      </c>
      <c r="H1102" s="18">
        <v>0</v>
      </c>
      <c r="I1102" s="18">
        <v>0</v>
      </c>
      <c r="J1102" s="18">
        <v>0</v>
      </c>
      <c r="K1102" s="18">
        <f t="shared" si="614"/>
        <v>0</v>
      </c>
      <c r="L1102" s="18">
        <v>0</v>
      </c>
      <c r="M1102" s="18">
        <f t="shared" si="579"/>
        <v>0</v>
      </c>
      <c r="N1102" s="18">
        <f t="shared" si="615"/>
        <v>0</v>
      </c>
    </row>
    <row r="1103" spans="2:14" s="6" customFormat="1" ht="17.25" hidden="1" x14ac:dyDescent="0.25">
      <c r="B1103" s="6" t="str">
        <f t="shared" si="576"/>
        <v>b</v>
      </c>
      <c r="C1103" s="11" t="s">
        <v>131</v>
      </c>
      <c r="D1103" s="17" t="s">
        <v>198</v>
      </c>
      <c r="E1103" s="18">
        <v>0</v>
      </c>
      <c r="F1103" s="18">
        <v>0</v>
      </c>
      <c r="G1103" s="18">
        <v>0</v>
      </c>
      <c r="H1103" s="18">
        <v>0</v>
      </c>
      <c r="I1103" s="18">
        <v>0</v>
      </c>
      <c r="J1103" s="18">
        <v>0</v>
      </c>
      <c r="K1103" s="18">
        <f t="shared" si="614"/>
        <v>0</v>
      </c>
      <c r="L1103" s="18">
        <v>0</v>
      </c>
      <c r="M1103" s="18">
        <f t="shared" si="579"/>
        <v>0</v>
      </c>
      <c r="N1103" s="18">
        <f t="shared" si="615"/>
        <v>0</v>
      </c>
    </row>
    <row r="1104" spans="2:14" s="6" customFormat="1" ht="17.25" hidden="1" x14ac:dyDescent="0.25">
      <c r="B1104" s="6" t="str">
        <f t="shared" si="576"/>
        <v>b</v>
      </c>
      <c r="C1104" s="11" t="s">
        <v>131</v>
      </c>
      <c r="D1104" s="17" t="s">
        <v>199</v>
      </c>
      <c r="E1104" s="18">
        <v>0</v>
      </c>
      <c r="F1104" s="18">
        <v>0</v>
      </c>
      <c r="G1104" s="18">
        <v>0</v>
      </c>
      <c r="H1104" s="18">
        <v>0</v>
      </c>
      <c r="I1104" s="18">
        <v>0</v>
      </c>
      <c r="J1104" s="18">
        <v>0</v>
      </c>
      <c r="K1104" s="18">
        <f t="shared" si="614"/>
        <v>0</v>
      </c>
      <c r="L1104" s="18">
        <v>0</v>
      </c>
      <c r="M1104" s="18">
        <f t="shared" si="579"/>
        <v>0</v>
      </c>
      <c r="N1104" s="18">
        <f t="shared" si="615"/>
        <v>0</v>
      </c>
    </row>
    <row r="1105" spans="2:14" s="6" customFormat="1" ht="20.25" thickBot="1" x14ac:dyDescent="0.3">
      <c r="B1105" s="6" t="str">
        <f t="shared" si="576"/>
        <v>a</v>
      </c>
      <c r="C1105" s="52" t="s">
        <v>131</v>
      </c>
      <c r="D1105" s="39" t="s">
        <v>205</v>
      </c>
      <c r="E1105" s="40">
        <v>21807.991460000001</v>
      </c>
      <c r="F1105" s="40">
        <v>9277</v>
      </c>
      <c r="G1105" s="40">
        <v>9277</v>
      </c>
      <c r="H1105" s="40">
        <v>6672.7866699999995</v>
      </c>
      <c r="I1105" s="40">
        <v>10500</v>
      </c>
      <c r="J1105" s="40">
        <v>10500</v>
      </c>
      <c r="K1105" s="40">
        <f t="shared" si="614"/>
        <v>0</v>
      </c>
      <c r="L1105" s="40">
        <v>10500</v>
      </c>
      <c r="M1105" s="40">
        <f t="shared" si="579"/>
        <v>0</v>
      </c>
      <c r="N1105" s="40">
        <f t="shared" si="615"/>
        <v>0</v>
      </c>
    </row>
    <row r="1106" spans="2:14" s="6" customFormat="1" ht="18" hidden="1" thickBot="1" x14ac:dyDescent="0.3">
      <c r="B1106" s="6" t="str">
        <f t="shared" si="576"/>
        <v>b</v>
      </c>
      <c r="C1106" s="11" t="s">
        <v>131</v>
      </c>
      <c r="D1106" s="17" t="s">
        <v>201</v>
      </c>
      <c r="E1106" s="18">
        <v>0</v>
      </c>
      <c r="F1106" s="18">
        <v>0</v>
      </c>
      <c r="G1106" s="18">
        <v>0</v>
      </c>
      <c r="H1106" s="18">
        <v>0</v>
      </c>
      <c r="I1106" s="18">
        <v>0</v>
      </c>
      <c r="J1106" s="18">
        <v>0</v>
      </c>
      <c r="K1106" s="18">
        <f t="shared" si="614"/>
        <v>0</v>
      </c>
      <c r="L1106" s="18">
        <v>0</v>
      </c>
      <c r="M1106" s="18">
        <f t="shared" si="579"/>
        <v>0</v>
      </c>
      <c r="N1106" s="18">
        <f t="shared" si="615"/>
        <v>0</v>
      </c>
    </row>
    <row r="1107" spans="2:14" s="6" customFormat="1" ht="18" hidden="1" thickBot="1" x14ac:dyDescent="0.3">
      <c r="B1107" s="6" t="str">
        <f t="shared" ref="B1107:B1170" si="624">IF(OR(E1107&lt;&gt;0,F1107&lt;&gt;0,G1107&lt;&gt;0,H1107&lt;&gt;0,I1107&lt;&gt;0,L1107&lt;&gt;0,M1107&lt;&gt;0),"a","b")</f>
        <v>b</v>
      </c>
      <c r="C1107" s="14" t="s">
        <v>131</v>
      </c>
      <c r="D1107" s="15" t="s">
        <v>6</v>
      </c>
      <c r="E1107" s="16">
        <v>0</v>
      </c>
      <c r="F1107" s="16">
        <v>0</v>
      </c>
      <c r="G1107" s="16">
        <v>0</v>
      </c>
      <c r="H1107" s="16">
        <v>0</v>
      </c>
      <c r="I1107" s="16">
        <v>0</v>
      </c>
      <c r="J1107" s="16">
        <v>0</v>
      </c>
      <c r="K1107" s="16">
        <f t="shared" si="614"/>
        <v>0</v>
      </c>
      <c r="L1107" s="16">
        <v>0</v>
      </c>
      <c r="M1107" s="16">
        <f t="shared" ref="M1107:M1165" si="625">L1107-I1107</f>
        <v>0</v>
      </c>
      <c r="N1107" s="16">
        <f t="shared" si="615"/>
        <v>0</v>
      </c>
    </row>
    <row r="1108" spans="2:14" s="6" customFormat="1" ht="18" hidden="1" thickBot="1" x14ac:dyDescent="0.3">
      <c r="B1108" s="6" t="str">
        <f t="shared" si="624"/>
        <v>b</v>
      </c>
      <c r="C1108" s="14" t="s">
        <v>131</v>
      </c>
      <c r="D1108" s="15" t="s">
        <v>7</v>
      </c>
      <c r="E1108" s="16">
        <v>0</v>
      </c>
      <c r="F1108" s="16">
        <v>0</v>
      </c>
      <c r="G1108" s="16">
        <v>0</v>
      </c>
      <c r="H1108" s="16">
        <v>0</v>
      </c>
      <c r="I1108" s="16">
        <v>0</v>
      </c>
      <c r="J1108" s="16">
        <v>0</v>
      </c>
      <c r="K1108" s="16">
        <f t="shared" si="614"/>
        <v>0</v>
      </c>
      <c r="L1108" s="16">
        <v>0</v>
      </c>
      <c r="M1108" s="16">
        <f t="shared" si="625"/>
        <v>0</v>
      </c>
      <c r="N1108" s="16">
        <f t="shared" si="615"/>
        <v>0</v>
      </c>
    </row>
    <row r="1109" spans="2:14" s="6" customFormat="1" ht="18" hidden="1" thickBot="1" x14ac:dyDescent="0.3">
      <c r="B1109" s="6" t="str">
        <f t="shared" si="624"/>
        <v>b</v>
      </c>
      <c r="C1109" s="19" t="s">
        <v>131</v>
      </c>
      <c r="D1109" s="20" t="s">
        <v>8</v>
      </c>
      <c r="E1109" s="21">
        <v>0</v>
      </c>
      <c r="F1109" s="21">
        <v>0</v>
      </c>
      <c r="G1109" s="21">
        <v>0</v>
      </c>
      <c r="H1109" s="21">
        <v>0</v>
      </c>
      <c r="I1109" s="21">
        <v>0</v>
      </c>
      <c r="J1109" s="21">
        <v>0</v>
      </c>
      <c r="K1109" s="21">
        <f t="shared" si="614"/>
        <v>0</v>
      </c>
      <c r="L1109" s="21">
        <v>0</v>
      </c>
      <c r="M1109" s="21">
        <f t="shared" si="625"/>
        <v>0</v>
      </c>
      <c r="N1109" s="21">
        <f t="shared" si="615"/>
        <v>0</v>
      </c>
    </row>
    <row r="1110" spans="2:14" s="6" customFormat="1" ht="33.75" customHeight="1" thickTop="1" thickBot="1" x14ac:dyDescent="0.3">
      <c r="B1110" s="6" t="str">
        <f t="shared" si="624"/>
        <v>a</v>
      </c>
      <c r="C1110" s="48" t="s">
        <v>90</v>
      </c>
      <c r="D1110" s="49" t="s">
        <v>171</v>
      </c>
      <c r="E1110" s="50">
        <f t="shared" ref="E1110:L1110" si="626">E1113+E1121+E1122+E1123</f>
        <v>7850.8539700000001</v>
      </c>
      <c r="F1110" s="50">
        <f t="shared" si="626"/>
        <v>20723</v>
      </c>
      <c r="G1110" s="50">
        <f t="shared" si="626"/>
        <v>20850.510999999999</v>
      </c>
      <c r="H1110" s="50">
        <f t="shared" si="626"/>
        <v>12586.911359999998</v>
      </c>
      <c r="I1110" s="50">
        <f t="shared" ref="I1110:J1110" si="627">I1113+I1121+I1122+I1123</f>
        <v>23785</v>
      </c>
      <c r="J1110" s="50">
        <f t="shared" si="627"/>
        <v>23785</v>
      </c>
      <c r="K1110" s="50">
        <f t="shared" si="614"/>
        <v>0</v>
      </c>
      <c r="L1110" s="50">
        <f t="shared" si="626"/>
        <v>23785</v>
      </c>
      <c r="M1110" s="50">
        <f t="shared" si="625"/>
        <v>0</v>
      </c>
      <c r="N1110" s="50">
        <f t="shared" si="615"/>
        <v>0</v>
      </c>
    </row>
    <row r="1111" spans="2:14" s="6" customFormat="1" ht="35.25" hidden="1" thickTop="1" x14ac:dyDescent="0.25">
      <c r="B1111" s="6" t="str">
        <f t="shared" si="624"/>
        <v>b</v>
      </c>
      <c r="C1111" s="11"/>
      <c r="D1111" s="12" t="s">
        <v>190</v>
      </c>
      <c r="E1111" s="13">
        <v>0</v>
      </c>
      <c r="F1111" s="13">
        <v>0</v>
      </c>
      <c r="G1111" s="13">
        <v>0</v>
      </c>
      <c r="H1111" s="13">
        <v>0</v>
      </c>
      <c r="I1111" s="13">
        <v>0</v>
      </c>
      <c r="J1111" s="13">
        <v>0</v>
      </c>
      <c r="K1111" s="13">
        <f t="shared" si="614"/>
        <v>0</v>
      </c>
      <c r="L1111" s="13">
        <v>0</v>
      </c>
      <c r="M1111" s="13">
        <v>0</v>
      </c>
      <c r="N1111" s="13">
        <f t="shared" si="615"/>
        <v>0</v>
      </c>
    </row>
    <row r="1112" spans="2:14" s="6" customFormat="1" ht="20.25" thickTop="1" x14ac:dyDescent="0.25">
      <c r="B1112" s="6" t="str">
        <f t="shared" si="624"/>
        <v>a</v>
      </c>
      <c r="C1112" s="33"/>
      <c r="D1112" s="34" t="s">
        <v>189</v>
      </c>
      <c r="E1112" s="35">
        <v>2859</v>
      </c>
      <c r="F1112" s="35">
        <v>3220</v>
      </c>
      <c r="G1112" s="35">
        <v>3220</v>
      </c>
      <c r="H1112" s="35">
        <v>3220</v>
      </c>
      <c r="I1112" s="35">
        <v>3220</v>
      </c>
      <c r="J1112" s="35">
        <v>3220</v>
      </c>
      <c r="K1112" s="35">
        <f t="shared" si="614"/>
        <v>0</v>
      </c>
      <c r="L1112" s="35">
        <v>3220</v>
      </c>
      <c r="M1112" s="35">
        <f t="shared" si="625"/>
        <v>0</v>
      </c>
      <c r="N1112" s="35">
        <f t="shared" si="615"/>
        <v>0</v>
      </c>
    </row>
    <row r="1113" spans="2:14" s="6" customFormat="1" ht="19.5" x14ac:dyDescent="0.25">
      <c r="B1113" s="6" t="str">
        <f t="shared" si="624"/>
        <v>a</v>
      </c>
      <c r="C1113" s="51" t="s">
        <v>131</v>
      </c>
      <c r="D1113" s="37" t="s">
        <v>4</v>
      </c>
      <c r="E1113" s="38">
        <f t="shared" ref="E1113:L1113" si="628">E1114+E1115+E1116+E1117+E1118+E1119+E1120</f>
        <v>7850.8539700000001</v>
      </c>
      <c r="F1113" s="38">
        <f t="shared" si="628"/>
        <v>20723</v>
      </c>
      <c r="G1113" s="38">
        <f t="shared" si="628"/>
        <v>20747.287</v>
      </c>
      <c r="H1113" s="38">
        <f t="shared" si="628"/>
        <v>12483.688269999999</v>
      </c>
      <c r="I1113" s="38">
        <f t="shared" ref="I1113:J1113" si="629">I1114+I1115+I1116+I1117+I1118+I1119+I1120</f>
        <v>23755</v>
      </c>
      <c r="J1113" s="38">
        <f t="shared" si="629"/>
        <v>23755</v>
      </c>
      <c r="K1113" s="38">
        <f t="shared" si="614"/>
        <v>0</v>
      </c>
      <c r="L1113" s="38">
        <f t="shared" si="628"/>
        <v>23755</v>
      </c>
      <c r="M1113" s="38">
        <f t="shared" si="625"/>
        <v>0</v>
      </c>
      <c r="N1113" s="38">
        <f t="shared" si="615"/>
        <v>0</v>
      </c>
    </row>
    <row r="1114" spans="2:14" s="6" customFormat="1" ht="17.25" hidden="1" x14ac:dyDescent="0.25">
      <c r="B1114" s="6" t="str">
        <f t="shared" si="624"/>
        <v>b</v>
      </c>
      <c r="C1114" s="11" t="s">
        <v>131</v>
      </c>
      <c r="D1114" s="17" t="s">
        <v>195</v>
      </c>
      <c r="E1114" s="18">
        <v>0</v>
      </c>
      <c r="F1114" s="18">
        <v>0</v>
      </c>
      <c r="G1114" s="18">
        <v>0</v>
      </c>
      <c r="H1114" s="18">
        <v>0</v>
      </c>
      <c r="I1114" s="18">
        <v>0</v>
      </c>
      <c r="J1114" s="18">
        <v>0</v>
      </c>
      <c r="K1114" s="18">
        <f t="shared" si="614"/>
        <v>0</v>
      </c>
      <c r="L1114" s="18">
        <v>0</v>
      </c>
      <c r="M1114" s="18">
        <f t="shared" si="625"/>
        <v>0</v>
      </c>
      <c r="N1114" s="18">
        <f t="shared" si="615"/>
        <v>0</v>
      </c>
    </row>
    <row r="1115" spans="2:14" s="6" customFormat="1" ht="19.5" x14ac:dyDescent="0.25">
      <c r="B1115" s="6" t="str">
        <f t="shared" si="624"/>
        <v>a</v>
      </c>
      <c r="C1115" s="52" t="s">
        <v>131</v>
      </c>
      <c r="D1115" s="39" t="s">
        <v>203</v>
      </c>
      <c r="E1115" s="40">
        <v>7364.5964100000001</v>
      </c>
      <c r="F1115" s="40">
        <v>18831</v>
      </c>
      <c r="G1115" s="40">
        <v>19308.999</v>
      </c>
      <c r="H1115" s="40">
        <v>11634.015619999998</v>
      </c>
      <c r="I1115" s="40">
        <v>21792</v>
      </c>
      <c r="J1115" s="40">
        <v>21792</v>
      </c>
      <c r="K1115" s="40">
        <f t="shared" si="614"/>
        <v>0</v>
      </c>
      <c r="L1115" s="40">
        <v>21792</v>
      </c>
      <c r="M1115" s="40">
        <f t="shared" si="625"/>
        <v>0</v>
      </c>
      <c r="N1115" s="40">
        <f t="shared" si="615"/>
        <v>0</v>
      </c>
    </row>
    <row r="1116" spans="2:14" s="6" customFormat="1" ht="17.25" hidden="1" x14ac:dyDescent="0.25">
      <c r="B1116" s="6" t="str">
        <f t="shared" si="624"/>
        <v>b</v>
      </c>
      <c r="C1116" s="11" t="s">
        <v>131</v>
      </c>
      <c r="D1116" s="17" t="s">
        <v>197</v>
      </c>
      <c r="E1116" s="18">
        <v>0</v>
      </c>
      <c r="F1116" s="18">
        <v>0</v>
      </c>
      <c r="G1116" s="18">
        <v>0</v>
      </c>
      <c r="H1116" s="18">
        <v>0</v>
      </c>
      <c r="I1116" s="18">
        <v>0</v>
      </c>
      <c r="J1116" s="18">
        <v>0</v>
      </c>
      <c r="K1116" s="18">
        <f t="shared" si="614"/>
        <v>0</v>
      </c>
      <c r="L1116" s="18">
        <v>0</v>
      </c>
      <c r="M1116" s="18">
        <f t="shared" si="625"/>
        <v>0</v>
      </c>
      <c r="N1116" s="18">
        <f t="shared" si="615"/>
        <v>0</v>
      </c>
    </row>
    <row r="1117" spans="2:14" s="6" customFormat="1" ht="17.25" hidden="1" x14ac:dyDescent="0.25">
      <c r="B1117" s="6" t="str">
        <f t="shared" si="624"/>
        <v>b</v>
      </c>
      <c r="C1117" s="11" t="s">
        <v>131</v>
      </c>
      <c r="D1117" s="17" t="s">
        <v>198</v>
      </c>
      <c r="E1117" s="18">
        <v>0</v>
      </c>
      <c r="F1117" s="18">
        <v>0</v>
      </c>
      <c r="G1117" s="18">
        <v>0</v>
      </c>
      <c r="H1117" s="18">
        <v>0</v>
      </c>
      <c r="I1117" s="18">
        <v>0</v>
      </c>
      <c r="J1117" s="18">
        <v>0</v>
      </c>
      <c r="K1117" s="18">
        <f t="shared" si="614"/>
        <v>0</v>
      </c>
      <c r="L1117" s="18">
        <v>0</v>
      </c>
      <c r="M1117" s="18">
        <f t="shared" si="625"/>
        <v>0</v>
      </c>
      <c r="N1117" s="18">
        <f t="shared" si="615"/>
        <v>0</v>
      </c>
    </row>
    <row r="1118" spans="2:14" s="6" customFormat="1" ht="17.25" hidden="1" x14ac:dyDescent="0.25">
      <c r="B1118" s="6" t="str">
        <f t="shared" si="624"/>
        <v>b</v>
      </c>
      <c r="C1118" s="11" t="s">
        <v>131</v>
      </c>
      <c r="D1118" s="17" t="s">
        <v>199</v>
      </c>
      <c r="E1118" s="18">
        <v>0</v>
      </c>
      <c r="F1118" s="18">
        <v>0</v>
      </c>
      <c r="G1118" s="18">
        <v>0</v>
      </c>
      <c r="H1118" s="18">
        <v>0</v>
      </c>
      <c r="I1118" s="18">
        <v>0</v>
      </c>
      <c r="J1118" s="18">
        <v>0</v>
      </c>
      <c r="K1118" s="18">
        <f t="shared" si="614"/>
        <v>0</v>
      </c>
      <c r="L1118" s="18">
        <v>0</v>
      </c>
      <c r="M1118" s="18">
        <f t="shared" si="625"/>
        <v>0</v>
      </c>
      <c r="N1118" s="18">
        <f t="shared" si="615"/>
        <v>0</v>
      </c>
    </row>
    <row r="1119" spans="2:14" s="6" customFormat="1" ht="19.5" x14ac:dyDescent="0.25">
      <c r="B1119" s="6" t="str">
        <f t="shared" si="624"/>
        <v>a</v>
      </c>
      <c r="C1119" s="52" t="s">
        <v>131</v>
      </c>
      <c r="D1119" s="39" t="s">
        <v>205</v>
      </c>
      <c r="E1119" s="40">
        <v>486.25756000000001</v>
      </c>
      <c r="F1119" s="40">
        <v>1227</v>
      </c>
      <c r="G1119" s="40">
        <v>1157</v>
      </c>
      <c r="H1119" s="40">
        <v>734.57096000000001</v>
      </c>
      <c r="I1119" s="40">
        <v>1303</v>
      </c>
      <c r="J1119" s="40">
        <v>1303</v>
      </c>
      <c r="K1119" s="40">
        <f t="shared" si="614"/>
        <v>0</v>
      </c>
      <c r="L1119" s="40">
        <v>1303</v>
      </c>
      <c r="M1119" s="40">
        <f t="shared" si="625"/>
        <v>0</v>
      </c>
      <c r="N1119" s="40">
        <f t="shared" si="615"/>
        <v>0</v>
      </c>
    </row>
    <row r="1120" spans="2:14" s="6" customFormat="1" ht="19.5" x14ac:dyDescent="0.25">
      <c r="B1120" s="6" t="str">
        <f t="shared" si="624"/>
        <v>a</v>
      </c>
      <c r="C1120" s="52" t="s">
        <v>131</v>
      </c>
      <c r="D1120" s="39" t="s">
        <v>206</v>
      </c>
      <c r="E1120" s="40">
        <v>0</v>
      </c>
      <c r="F1120" s="40">
        <v>665</v>
      </c>
      <c r="G1120" s="40">
        <v>281.28800000000001</v>
      </c>
      <c r="H1120" s="40">
        <v>115.10169</v>
      </c>
      <c r="I1120" s="40">
        <v>660</v>
      </c>
      <c r="J1120" s="40">
        <v>660</v>
      </c>
      <c r="K1120" s="40">
        <f t="shared" si="614"/>
        <v>0</v>
      </c>
      <c r="L1120" s="40">
        <v>660</v>
      </c>
      <c r="M1120" s="40">
        <f t="shared" si="625"/>
        <v>0</v>
      </c>
      <c r="N1120" s="40">
        <f t="shared" si="615"/>
        <v>0</v>
      </c>
    </row>
    <row r="1121" spans="1:14" s="6" customFormat="1" ht="19.5" x14ac:dyDescent="0.25">
      <c r="B1121" s="6" t="str">
        <f t="shared" si="624"/>
        <v>a</v>
      </c>
      <c r="C1121" s="51" t="s">
        <v>131</v>
      </c>
      <c r="D1121" s="37" t="s">
        <v>6</v>
      </c>
      <c r="E1121" s="38">
        <v>0</v>
      </c>
      <c r="F1121" s="38">
        <v>0</v>
      </c>
      <c r="G1121" s="38">
        <v>0</v>
      </c>
      <c r="H1121" s="38">
        <v>0</v>
      </c>
      <c r="I1121" s="38">
        <v>30</v>
      </c>
      <c r="J1121" s="38">
        <v>30</v>
      </c>
      <c r="K1121" s="38">
        <f t="shared" si="614"/>
        <v>0</v>
      </c>
      <c r="L1121" s="38">
        <v>30</v>
      </c>
      <c r="M1121" s="38">
        <f t="shared" si="625"/>
        <v>0</v>
      </c>
      <c r="N1121" s="38">
        <f t="shared" si="615"/>
        <v>0</v>
      </c>
    </row>
    <row r="1122" spans="1:14" s="6" customFormat="1" ht="17.25" hidden="1" x14ac:dyDescent="0.25">
      <c r="B1122" s="6" t="str">
        <f t="shared" si="624"/>
        <v>b</v>
      </c>
      <c r="C1122" s="14" t="s">
        <v>131</v>
      </c>
      <c r="D1122" s="15" t="s">
        <v>7</v>
      </c>
      <c r="E1122" s="16">
        <v>0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f t="shared" si="614"/>
        <v>0</v>
      </c>
      <c r="L1122" s="16">
        <v>0</v>
      </c>
      <c r="M1122" s="16">
        <f t="shared" si="625"/>
        <v>0</v>
      </c>
      <c r="N1122" s="16">
        <f t="shared" si="615"/>
        <v>0</v>
      </c>
    </row>
    <row r="1123" spans="1:14" s="6" customFormat="1" ht="20.25" thickBot="1" x14ac:dyDescent="0.3">
      <c r="B1123" s="6" t="str">
        <f t="shared" si="624"/>
        <v>a</v>
      </c>
      <c r="C1123" s="53" t="s">
        <v>131</v>
      </c>
      <c r="D1123" s="42" t="s">
        <v>8</v>
      </c>
      <c r="E1123" s="43">
        <v>0</v>
      </c>
      <c r="F1123" s="43">
        <v>0</v>
      </c>
      <c r="G1123" s="43">
        <v>103.224</v>
      </c>
      <c r="H1123" s="43">
        <v>103.22309</v>
      </c>
      <c r="I1123" s="43">
        <v>0</v>
      </c>
      <c r="J1123" s="43">
        <v>0</v>
      </c>
      <c r="K1123" s="43">
        <f t="shared" si="614"/>
        <v>0</v>
      </c>
      <c r="L1123" s="43">
        <v>0</v>
      </c>
      <c r="M1123" s="43">
        <f t="shared" si="625"/>
        <v>0</v>
      </c>
      <c r="N1123" s="43">
        <f t="shared" si="615"/>
        <v>0</v>
      </c>
    </row>
    <row r="1124" spans="1:14" s="6" customFormat="1" ht="40.5" thickTop="1" thickBot="1" x14ac:dyDescent="0.3">
      <c r="A1124" s="6" t="s">
        <v>213</v>
      </c>
      <c r="B1124" s="6" t="str">
        <f t="shared" si="624"/>
        <v>a</v>
      </c>
      <c r="C1124" s="54" t="s">
        <v>92</v>
      </c>
      <c r="D1124" s="55" t="s">
        <v>112</v>
      </c>
      <c r="E1124" s="56">
        <f t="shared" ref="E1124:L1124" si="630">E1127+E1135+E1136+E1137</f>
        <v>20377.591629999999</v>
      </c>
      <c r="F1124" s="56">
        <f t="shared" si="630"/>
        <v>25334</v>
      </c>
      <c r="G1124" s="56">
        <f t="shared" si="630"/>
        <v>25334</v>
      </c>
      <c r="H1124" s="56">
        <f t="shared" si="630"/>
        <v>14958.84109</v>
      </c>
      <c r="I1124" s="56">
        <f t="shared" ref="I1124:J1124" si="631">I1127+I1135+I1136+I1137</f>
        <v>26000</v>
      </c>
      <c r="J1124" s="56">
        <f t="shared" si="631"/>
        <v>26000</v>
      </c>
      <c r="K1124" s="56">
        <f t="shared" si="614"/>
        <v>0</v>
      </c>
      <c r="L1124" s="56">
        <f t="shared" si="630"/>
        <v>26000</v>
      </c>
      <c r="M1124" s="56">
        <f t="shared" si="625"/>
        <v>0</v>
      </c>
      <c r="N1124" s="56">
        <f t="shared" si="615"/>
        <v>0</v>
      </c>
    </row>
    <row r="1125" spans="1:14" s="6" customFormat="1" ht="35.25" hidden="1" thickTop="1" x14ac:dyDescent="0.25">
      <c r="B1125" s="6" t="str">
        <f t="shared" si="624"/>
        <v>b</v>
      </c>
      <c r="C1125" s="11"/>
      <c r="D1125" s="12" t="s">
        <v>190</v>
      </c>
      <c r="E1125" s="13">
        <v>0</v>
      </c>
      <c r="F1125" s="13">
        <v>0</v>
      </c>
      <c r="G1125" s="13">
        <v>0</v>
      </c>
      <c r="H1125" s="13">
        <v>0</v>
      </c>
      <c r="I1125" s="13">
        <v>0</v>
      </c>
      <c r="J1125" s="13">
        <v>0</v>
      </c>
      <c r="K1125" s="13">
        <f t="shared" si="614"/>
        <v>0</v>
      </c>
      <c r="L1125" s="13">
        <v>0</v>
      </c>
      <c r="M1125" s="13">
        <v>0</v>
      </c>
      <c r="N1125" s="13">
        <f t="shared" si="615"/>
        <v>0</v>
      </c>
    </row>
    <row r="1126" spans="1:14" s="6" customFormat="1" ht="18" hidden="1" thickTop="1" x14ac:dyDescent="0.25">
      <c r="B1126" s="6" t="str">
        <f t="shared" si="624"/>
        <v>b</v>
      </c>
      <c r="C1126" s="11"/>
      <c r="D1126" s="12" t="s">
        <v>189</v>
      </c>
      <c r="E1126" s="13">
        <v>0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f t="shared" si="614"/>
        <v>0</v>
      </c>
      <c r="L1126" s="13">
        <v>0</v>
      </c>
      <c r="M1126" s="13">
        <v>0</v>
      </c>
      <c r="N1126" s="13">
        <f t="shared" si="615"/>
        <v>0</v>
      </c>
    </row>
    <row r="1127" spans="1:14" s="6" customFormat="1" ht="20.25" thickTop="1" x14ac:dyDescent="0.25">
      <c r="B1127" s="6" t="str">
        <f t="shared" si="624"/>
        <v>a</v>
      </c>
      <c r="C1127" s="36" t="s">
        <v>131</v>
      </c>
      <c r="D1127" s="37" t="s">
        <v>4</v>
      </c>
      <c r="E1127" s="38">
        <f t="shared" ref="E1127:L1127" si="632">E1128+E1129+E1130+E1131+E1132+E1133+E1134</f>
        <v>20377.591629999999</v>
      </c>
      <c r="F1127" s="38">
        <f t="shared" si="632"/>
        <v>25334</v>
      </c>
      <c r="G1127" s="38">
        <f t="shared" si="632"/>
        <v>25334</v>
      </c>
      <c r="H1127" s="38">
        <f t="shared" si="632"/>
        <v>14958.84109</v>
      </c>
      <c r="I1127" s="38">
        <f t="shared" ref="I1127:J1127" si="633">I1128+I1129+I1130+I1131+I1132+I1133+I1134</f>
        <v>26000</v>
      </c>
      <c r="J1127" s="38">
        <f t="shared" si="633"/>
        <v>26000</v>
      </c>
      <c r="K1127" s="38">
        <f t="shared" si="614"/>
        <v>0</v>
      </c>
      <c r="L1127" s="38">
        <f t="shared" si="632"/>
        <v>26000</v>
      </c>
      <c r="M1127" s="38">
        <f t="shared" si="625"/>
        <v>0</v>
      </c>
      <c r="N1127" s="38">
        <f t="shared" si="615"/>
        <v>0</v>
      </c>
    </row>
    <row r="1128" spans="1:14" s="6" customFormat="1" ht="17.25" hidden="1" x14ac:dyDescent="0.25">
      <c r="B1128" s="6" t="str">
        <f t="shared" si="624"/>
        <v>b</v>
      </c>
      <c r="C1128" s="11" t="s">
        <v>131</v>
      </c>
      <c r="D1128" s="17" t="s">
        <v>195</v>
      </c>
      <c r="E1128" s="18">
        <v>0</v>
      </c>
      <c r="F1128" s="18">
        <v>0</v>
      </c>
      <c r="G1128" s="18">
        <v>0</v>
      </c>
      <c r="H1128" s="18">
        <v>0</v>
      </c>
      <c r="I1128" s="18">
        <v>0</v>
      </c>
      <c r="J1128" s="18">
        <v>0</v>
      </c>
      <c r="K1128" s="18">
        <f t="shared" si="614"/>
        <v>0</v>
      </c>
      <c r="L1128" s="18">
        <v>0</v>
      </c>
      <c r="M1128" s="18">
        <f t="shared" si="625"/>
        <v>0</v>
      </c>
      <c r="N1128" s="18">
        <f t="shared" si="615"/>
        <v>0</v>
      </c>
    </row>
    <row r="1129" spans="1:14" s="6" customFormat="1" ht="19.5" x14ac:dyDescent="0.25">
      <c r="B1129" s="6" t="str">
        <f t="shared" si="624"/>
        <v>a</v>
      </c>
      <c r="C1129" s="33" t="s">
        <v>131</v>
      </c>
      <c r="D1129" s="39" t="s">
        <v>203</v>
      </c>
      <c r="E1129" s="40">
        <v>314.46260999999998</v>
      </c>
      <c r="F1129" s="40">
        <v>0</v>
      </c>
      <c r="G1129" s="40">
        <v>0</v>
      </c>
      <c r="H1129" s="40">
        <v>0</v>
      </c>
      <c r="I1129" s="40">
        <v>0</v>
      </c>
      <c r="J1129" s="40">
        <v>0</v>
      </c>
      <c r="K1129" s="40">
        <f t="shared" si="614"/>
        <v>0</v>
      </c>
      <c r="L1129" s="40">
        <v>0</v>
      </c>
      <c r="M1129" s="40">
        <f t="shared" si="625"/>
        <v>0</v>
      </c>
      <c r="N1129" s="40">
        <f t="shared" si="615"/>
        <v>0</v>
      </c>
    </row>
    <row r="1130" spans="1:14" s="6" customFormat="1" ht="17.25" hidden="1" x14ac:dyDescent="0.25">
      <c r="B1130" s="6" t="str">
        <f t="shared" si="624"/>
        <v>b</v>
      </c>
      <c r="C1130" s="11" t="s">
        <v>131</v>
      </c>
      <c r="D1130" s="17" t="s">
        <v>197</v>
      </c>
      <c r="E1130" s="18">
        <v>0</v>
      </c>
      <c r="F1130" s="18">
        <v>0</v>
      </c>
      <c r="G1130" s="18">
        <v>0</v>
      </c>
      <c r="H1130" s="18">
        <v>0</v>
      </c>
      <c r="I1130" s="18">
        <v>0</v>
      </c>
      <c r="J1130" s="18">
        <v>0</v>
      </c>
      <c r="K1130" s="18">
        <f t="shared" si="614"/>
        <v>0</v>
      </c>
      <c r="L1130" s="18">
        <v>0</v>
      </c>
      <c r="M1130" s="18">
        <f t="shared" si="625"/>
        <v>0</v>
      </c>
      <c r="N1130" s="18">
        <f t="shared" si="615"/>
        <v>0</v>
      </c>
    </row>
    <row r="1131" spans="1:14" s="6" customFormat="1" ht="17.25" hidden="1" x14ac:dyDescent="0.25">
      <c r="B1131" s="6" t="str">
        <f t="shared" si="624"/>
        <v>b</v>
      </c>
      <c r="C1131" s="11" t="s">
        <v>131</v>
      </c>
      <c r="D1131" s="17" t="s">
        <v>198</v>
      </c>
      <c r="E1131" s="18">
        <v>0</v>
      </c>
      <c r="F1131" s="18">
        <v>0</v>
      </c>
      <c r="G1131" s="18">
        <v>0</v>
      </c>
      <c r="H1131" s="18">
        <v>0</v>
      </c>
      <c r="I1131" s="18">
        <v>0</v>
      </c>
      <c r="J1131" s="18">
        <v>0</v>
      </c>
      <c r="K1131" s="18">
        <f t="shared" si="614"/>
        <v>0</v>
      </c>
      <c r="L1131" s="18">
        <v>0</v>
      </c>
      <c r="M1131" s="18">
        <f t="shared" si="625"/>
        <v>0</v>
      </c>
      <c r="N1131" s="18">
        <f t="shared" si="615"/>
        <v>0</v>
      </c>
    </row>
    <row r="1132" spans="1:14" s="6" customFormat="1" ht="17.25" hidden="1" x14ac:dyDescent="0.25">
      <c r="B1132" s="6" t="str">
        <f t="shared" si="624"/>
        <v>b</v>
      </c>
      <c r="C1132" s="11" t="s">
        <v>131</v>
      </c>
      <c r="D1132" s="17" t="s">
        <v>199</v>
      </c>
      <c r="E1132" s="18">
        <v>0</v>
      </c>
      <c r="F1132" s="18">
        <v>0</v>
      </c>
      <c r="G1132" s="18">
        <v>0</v>
      </c>
      <c r="H1132" s="18">
        <v>0</v>
      </c>
      <c r="I1132" s="18">
        <v>0</v>
      </c>
      <c r="J1132" s="18">
        <v>0</v>
      </c>
      <c r="K1132" s="18">
        <f t="shared" si="614"/>
        <v>0</v>
      </c>
      <c r="L1132" s="18">
        <v>0</v>
      </c>
      <c r="M1132" s="18">
        <f t="shared" si="625"/>
        <v>0</v>
      </c>
      <c r="N1132" s="18">
        <f t="shared" si="615"/>
        <v>0</v>
      </c>
    </row>
    <row r="1133" spans="1:14" s="6" customFormat="1" ht="19.5" x14ac:dyDescent="0.25">
      <c r="B1133" s="6" t="str">
        <f t="shared" si="624"/>
        <v>a</v>
      </c>
      <c r="C1133" s="33" t="s">
        <v>131</v>
      </c>
      <c r="D1133" s="39" t="s">
        <v>205</v>
      </c>
      <c r="E1133" s="40">
        <v>19930.823230000002</v>
      </c>
      <c r="F1133" s="40">
        <v>25334</v>
      </c>
      <c r="G1133" s="40">
        <v>25334</v>
      </c>
      <c r="H1133" s="40">
        <v>14958.84109</v>
      </c>
      <c r="I1133" s="40">
        <v>26000</v>
      </c>
      <c r="J1133" s="40">
        <v>26000</v>
      </c>
      <c r="K1133" s="40">
        <f t="shared" si="614"/>
        <v>0</v>
      </c>
      <c r="L1133" s="40">
        <v>26000</v>
      </c>
      <c r="M1133" s="40">
        <f t="shared" si="625"/>
        <v>0</v>
      </c>
      <c r="N1133" s="40">
        <f t="shared" si="615"/>
        <v>0</v>
      </c>
    </row>
    <row r="1134" spans="1:14" s="6" customFormat="1" ht="20.25" thickBot="1" x14ac:dyDescent="0.3">
      <c r="B1134" s="6" t="str">
        <f t="shared" si="624"/>
        <v>a</v>
      </c>
      <c r="C1134" s="33" t="s">
        <v>131</v>
      </c>
      <c r="D1134" s="39" t="s">
        <v>206</v>
      </c>
      <c r="E1134" s="40">
        <v>132.30579</v>
      </c>
      <c r="F1134" s="40">
        <v>0</v>
      </c>
      <c r="G1134" s="40">
        <v>0</v>
      </c>
      <c r="H1134" s="40">
        <v>0</v>
      </c>
      <c r="I1134" s="40">
        <v>0</v>
      </c>
      <c r="J1134" s="40">
        <v>0</v>
      </c>
      <c r="K1134" s="40">
        <f t="shared" si="614"/>
        <v>0</v>
      </c>
      <c r="L1134" s="40">
        <v>0</v>
      </c>
      <c r="M1134" s="40">
        <f t="shared" si="625"/>
        <v>0</v>
      </c>
      <c r="N1134" s="40">
        <f t="shared" si="615"/>
        <v>0</v>
      </c>
    </row>
    <row r="1135" spans="1:14" s="6" customFormat="1" ht="18" hidden="1" thickBot="1" x14ac:dyDescent="0.3">
      <c r="B1135" s="6" t="str">
        <f t="shared" si="624"/>
        <v>b</v>
      </c>
      <c r="C1135" s="14" t="s">
        <v>131</v>
      </c>
      <c r="D1135" s="15" t="s">
        <v>6</v>
      </c>
      <c r="E1135" s="16">
        <v>0</v>
      </c>
      <c r="F1135" s="16">
        <v>0</v>
      </c>
      <c r="G1135" s="16">
        <v>0</v>
      </c>
      <c r="H1135" s="16">
        <v>0</v>
      </c>
      <c r="I1135" s="16">
        <v>0</v>
      </c>
      <c r="J1135" s="16">
        <v>0</v>
      </c>
      <c r="K1135" s="16">
        <f t="shared" si="614"/>
        <v>0</v>
      </c>
      <c r="L1135" s="16">
        <v>0</v>
      </c>
      <c r="M1135" s="16">
        <f t="shared" si="625"/>
        <v>0</v>
      </c>
      <c r="N1135" s="16">
        <f t="shared" si="615"/>
        <v>0</v>
      </c>
    </row>
    <row r="1136" spans="1:14" s="6" customFormat="1" ht="18" hidden="1" thickBot="1" x14ac:dyDescent="0.3">
      <c r="B1136" s="6" t="str">
        <f t="shared" si="624"/>
        <v>b</v>
      </c>
      <c r="C1136" s="14" t="s">
        <v>131</v>
      </c>
      <c r="D1136" s="15" t="s">
        <v>7</v>
      </c>
      <c r="E1136" s="16">
        <v>0</v>
      </c>
      <c r="F1136" s="16">
        <v>0</v>
      </c>
      <c r="G1136" s="16">
        <v>0</v>
      </c>
      <c r="H1136" s="16">
        <v>0</v>
      </c>
      <c r="I1136" s="16">
        <v>0</v>
      </c>
      <c r="J1136" s="16">
        <v>0</v>
      </c>
      <c r="K1136" s="16">
        <f t="shared" si="614"/>
        <v>0</v>
      </c>
      <c r="L1136" s="16">
        <v>0</v>
      </c>
      <c r="M1136" s="16">
        <f t="shared" si="625"/>
        <v>0</v>
      </c>
      <c r="N1136" s="16">
        <f t="shared" si="615"/>
        <v>0</v>
      </c>
    </row>
    <row r="1137" spans="1:14" s="6" customFormat="1" ht="18" hidden="1" thickBot="1" x14ac:dyDescent="0.3">
      <c r="B1137" s="6" t="str">
        <f t="shared" si="624"/>
        <v>b</v>
      </c>
      <c r="C1137" s="19" t="s">
        <v>131</v>
      </c>
      <c r="D1137" s="20" t="s">
        <v>8</v>
      </c>
      <c r="E1137" s="21">
        <v>0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f t="shared" si="614"/>
        <v>0</v>
      </c>
      <c r="L1137" s="21">
        <v>0</v>
      </c>
      <c r="M1137" s="21">
        <f t="shared" si="625"/>
        <v>0</v>
      </c>
      <c r="N1137" s="21">
        <f t="shared" si="615"/>
        <v>0</v>
      </c>
    </row>
    <row r="1138" spans="1:14" s="6" customFormat="1" ht="40.5" thickTop="1" thickBot="1" x14ac:dyDescent="0.3">
      <c r="A1138" s="6" t="s">
        <v>213</v>
      </c>
      <c r="B1138" s="6" t="str">
        <f t="shared" si="624"/>
        <v>a</v>
      </c>
      <c r="C1138" s="54" t="s">
        <v>95</v>
      </c>
      <c r="D1138" s="55" t="s">
        <v>113</v>
      </c>
      <c r="E1138" s="56">
        <f t="shared" ref="E1138:L1138" si="634">E1141+E1149+E1150+E1151</f>
        <v>19692.720420000001</v>
      </c>
      <c r="F1138" s="56">
        <f t="shared" si="634"/>
        <v>15000</v>
      </c>
      <c r="G1138" s="56">
        <f t="shared" si="634"/>
        <v>15000</v>
      </c>
      <c r="H1138" s="56">
        <f t="shared" si="634"/>
        <v>14147.10907</v>
      </c>
      <c r="I1138" s="56">
        <f t="shared" ref="I1138:J1138" si="635">I1141+I1149+I1150+I1151</f>
        <v>25000</v>
      </c>
      <c r="J1138" s="56">
        <f t="shared" si="635"/>
        <v>25000</v>
      </c>
      <c r="K1138" s="56">
        <f t="shared" si="614"/>
        <v>0</v>
      </c>
      <c r="L1138" s="56">
        <f t="shared" si="634"/>
        <v>25000</v>
      </c>
      <c r="M1138" s="56">
        <f t="shared" si="625"/>
        <v>0</v>
      </c>
      <c r="N1138" s="56">
        <f t="shared" si="615"/>
        <v>0</v>
      </c>
    </row>
    <row r="1139" spans="1:14" s="6" customFormat="1" ht="35.25" hidden="1" thickTop="1" x14ac:dyDescent="0.25">
      <c r="B1139" s="6" t="str">
        <f t="shared" si="624"/>
        <v>b</v>
      </c>
      <c r="C1139" s="11"/>
      <c r="D1139" s="12" t="s">
        <v>190</v>
      </c>
      <c r="E1139" s="13">
        <v>0</v>
      </c>
      <c r="F1139" s="13">
        <v>0</v>
      </c>
      <c r="G1139" s="13">
        <v>0</v>
      </c>
      <c r="H1139" s="13">
        <v>0</v>
      </c>
      <c r="I1139" s="13">
        <v>0</v>
      </c>
      <c r="J1139" s="13">
        <v>0</v>
      </c>
      <c r="K1139" s="13">
        <f t="shared" si="614"/>
        <v>0</v>
      </c>
      <c r="L1139" s="13">
        <v>0</v>
      </c>
      <c r="M1139" s="13">
        <v>0</v>
      </c>
      <c r="N1139" s="13">
        <f t="shared" si="615"/>
        <v>0</v>
      </c>
    </row>
    <row r="1140" spans="1:14" s="6" customFormat="1" ht="20.25" thickTop="1" x14ac:dyDescent="0.25">
      <c r="B1140" s="6" t="str">
        <f t="shared" si="624"/>
        <v>a</v>
      </c>
      <c r="C1140" s="33"/>
      <c r="D1140" s="34" t="s">
        <v>189</v>
      </c>
      <c r="E1140" s="35">
        <v>30</v>
      </c>
      <c r="F1140" s="35">
        <v>30</v>
      </c>
      <c r="G1140" s="35">
        <v>30</v>
      </c>
      <c r="H1140" s="35">
        <v>30</v>
      </c>
      <c r="I1140" s="35">
        <v>30</v>
      </c>
      <c r="J1140" s="35">
        <v>30</v>
      </c>
      <c r="K1140" s="35">
        <f t="shared" si="614"/>
        <v>0</v>
      </c>
      <c r="L1140" s="35">
        <v>30</v>
      </c>
      <c r="M1140" s="35">
        <v>0</v>
      </c>
      <c r="N1140" s="35">
        <f t="shared" si="615"/>
        <v>0</v>
      </c>
    </row>
    <row r="1141" spans="1:14" s="6" customFormat="1" ht="19.5" x14ac:dyDescent="0.25">
      <c r="B1141" s="6" t="str">
        <f t="shared" si="624"/>
        <v>a</v>
      </c>
      <c r="C1141" s="36" t="s">
        <v>131</v>
      </c>
      <c r="D1141" s="37" t="s">
        <v>4</v>
      </c>
      <c r="E1141" s="38">
        <f t="shared" ref="E1141:L1141" si="636">E1142+E1143+E1144+E1145+E1146+E1147+E1148</f>
        <v>19692.720420000001</v>
      </c>
      <c r="F1141" s="38">
        <f t="shared" si="636"/>
        <v>15000</v>
      </c>
      <c r="G1141" s="38">
        <f t="shared" si="636"/>
        <v>15000</v>
      </c>
      <c r="H1141" s="38">
        <f t="shared" si="636"/>
        <v>14147.10907</v>
      </c>
      <c r="I1141" s="38">
        <f t="shared" ref="I1141:J1141" si="637">I1142+I1143+I1144+I1145+I1146+I1147+I1148</f>
        <v>25000</v>
      </c>
      <c r="J1141" s="38">
        <f t="shared" si="637"/>
        <v>25000</v>
      </c>
      <c r="K1141" s="38">
        <f t="shared" si="614"/>
        <v>0</v>
      </c>
      <c r="L1141" s="38">
        <f t="shared" si="636"/>
        <v>25000</v>
      </c>
      <c r="M1141" s="38">
        <f t="shared" si="625"/>
        <v>0</v>
      </c>
      <c r="N1141" s="38">
        <f t="shared" si="615"/>
        <v>0</v>
      </c>
    </row>
    <row r="1142" spans="1:14" s="6" customFormat="1" ht="17.25" hidden="1" x14ac:dyDescent="0.25">
      <c r="B1142" s="6" t="str">
        <f t="shared" si="624"/>
        <v>b</v>
      </c>
      <c r="C1142" s="11" t="s">
        <v>131</v>
      </c>
      <c r="D1142" s="17" t="s">
        <v>195</v>
      </c>
      <c r="E1142" s="18">
        <v>0</v>
      </c>
      <c r="F1142" s="18">
        <v>0</v>
      </c>
      <c r="G1142" s="18">
        <v>0</v>
      </c>
      <c r="H1142" s="18">
        <v>0</v>
      </c>
      <c r="I1142" s="18">
        <v>0</v>
      </c>
      <c r="J1142" s="18">
        <v>0</v>
      </c>
      <c r="K1142" s="18">
        <f t="shared" si="614"/>
        <v>0</v>
      </c>
      <c r="L1142" s="18">
        <v>0</v>
      </c>
      <c r="M1142" s="18">
        <f t="shared" si="625"/>
        <v>0</v>
      </c>
      <c r="N1142" s="18">
        <f t="shared" si="615"/>
        <v>0</v>
      </c>
    </row>
    <row r="1143" spans="1:14" s="6" customFormat="1" ht="19.5" x14ac:dyDescent="0.25">
      <c r="B1143" s="6" t="str">
        <f t="shared" si="624"/>
        <v>a</v>
      </c>
      <c r="C1143" s="33" t="s">
        <v>131</v>
      </c>
      <c r="D1143" s="39" t="s">
        <v>203</v>
      </c>
      <c r="E1143" s="40">
        <v>7.92</v>
      </c>
      <c r="F1143" s="40">
        <v>0</v>
      </c>
      <c r="G1143" s="40">
        <v>20</v>
      </c>
      <c r="H1143" s="40">
        <v>0</v>
      </c>
      <c r="I1143" s="40">
        <v>0</v>
      </c>
      <c r="J1143" s="40">
        <v>0</v>
      </c>
      <c r="K1143" s="40">
        <f t="shared" si="614"/>
        <v>0</v>
      </c>
      <c r="L1143" s="40">
        <v>0</v>
      </c>
      <c r="M1143" s="40">
        <f t="shared" si="625"/>
        <v>0</v>
      </c>
      <c r="N1143" s="40">
        <f t="shared" si="615"/>
        <v>0</v>
      </c>
    </row>
    <row r="1144" spans="1:14" s="6" customFormat="1" ht="17.25" hidden="1" x14ac:dyDescent="0.25">
      <c r="B1144" s="6" t="str">
        <f t="shared" si="624"/>
        <v>b</v>
      </c>
      <c r="C1144" s="11" t="s">
        <v>131</v>
      </c>
      <c r="D1144" s="17" t="s">
        <v>197</v>
      </c>
      <c r="E1144" s="18">
        <v>0</v>
      </c>
      <c r="F1144" s="18">
        <v>0</v>
      </c>
      <c r="G1144" s="18">
        <v>0</v>
      </c>
      <c r="H1144" s="18">
        <v>0</v>
      </c>
      <c r="I1144" s="18">
        <v>0</v>
      </c>
      <c r="J1144" s="18">
        <v>0</v>
      </c>
      <c r="K1144" s="18">
        <f t="shared" si="614"/>
        <v>0</v>
      </c>
      <c r="L1144" s="18">
        <v>0</v>
      </c>
      <c r="M1144" s="18">
        <f t="shared" si="625"/>
        <v>0</v>
      </c>
      <c r="N1144" s="18">
        <f t="shared" si="615"/>
        <v>0</v>
      </c>
    </row>
    <row r="1145" spans="1:14" s="6" customFormat="1" ht="17.25" hidden="1" x14ac:dyDescent="0.25">
      <c r="B1145" s="6" t="str">
        <f t="shared" si="624"/>
        <v>b</v>
      </c>
      <c r="C1145" s="11" t="s">
        <v>131</v>
      </c>
      <c r="D1145" s="17" t="s">
        <v>198</v>
      </c>
      <c r="E1145" s="18">
        <v>0</v>
      </c>
      <c r="F1145" s="18">
        <v>0</v>
      </c>
      <c r="G1145" s="18">
        <v>0</v>
      </c>
      <c r="H1145" s="18">
        <v>0</v>
      </c>
      <c r="I1145" s="18">
        <v>0</v>
      </c>
      <c r="J1145" s="18">
        <v>0</v>
      </c>
      <c r="K1145" s="18">
        <f t="shared" si="614"/>
        <v>0</v>
      </c>
      <c r="L1145" s="18">
        <v>0</v>
      </c>
      <c r="M1145" s="18">
        <f t="shared" si="625"/>
        <v>0</v>
      </c>
      <c r="N1145" s="18">
        <f t="shared" si="615"/>
        <v>0</v>
      </c>
    </row>
    <row r="1146" spans="1:14" s="6" customFormat="1" ht="17.25" hidden="1" x14ac:dyDescent="0.25">
      <c r="B1146" s="6" t="str">
        <f t="shared" si="624"/>
        <v>b</v>
      </c>
      <c r="C1146" s="11" t="s">
        <v>131</v>
      </c>
      <c r="D1146" s="17" t="s">
        <v>199</v>
      </c>
      <c r="E1146" s="18">
        <v>0</v>
      </c>
      <c r="F1146" s="18">
        <v>0</v>
      </c>
      <c r="G1146" s="18">
        <v>0</v>
      </c>
      <c r="H1146" s="18">
        <v>0</v>
      </c>
      <c r="I1146" s="18">
        <v>0</v>
      </c>
      <c r="J1146" s="18">
        <v>0</v>
      </c>
      <c r="K1146" s="18">
        <f t="shared" si="614"/>
        <v>0</v>
      </c>
      <c r="L1146" s="18">
        <v>0</v>
      </c>
      <c r="M1146" s="18">
        <f t="shared" si="625"/>
        <v>0</v>
      </c>
      <c r="N1146" s="18">
        <f t="shared" si="615"/>
        <v>0</v>
      </c>
    </row>
    <row r="1147" spans="1:14" s="6" customFormat="1" ht="20.25" thickBot="1" x14ac:dyDescent="0.3">
      <c r="B1147" s="6" t="str">
        <f t="shared" si="624"/>
        <v>a</v>
      </c>
      <c r="C1147" s="33" t="s">
        <v>131</v>
      </c>
      <c r="D1147" s="39" t="s">
        <v>205</v>
      </c>
      <c r="E1147" s="40">
        <v>19684.800420000003</v>
      </c>
      <c r="F1147" s="40">
        <v>15000</v>
      </c>
      <c r="G1147" s="40">
        <v>14980</v>
      </c>
      <c r="H1147" s="40">
        <v>14147.10907</v>
      </c>
      <c r="I1147" s="40">
        <v>25000</v>
      </c>
      <c r="J1147" s="40">
        <v>25000</v>
      </c>
      <c r="K1147" s="40">
        <f t="shared" si="614"/>
        <v>0</v>
      </c>
      <c r="L1147" s="40">
        <v>25000</v>
      </c>
      <c r="M1147" s="40">
        <f t="shared" si="625"/>
        <v>0</v>
      </c>
      <c r="N1147" s="40">
        <f t="shared" si="615"/>
        <v>0</v>
      </c>
    </row>
    <row r="1148" spans="1:14" s="6" customFormat="1" ht="18" hidden="1" thickBot="1" x14ac:dyDescent="0.3">
      <c r="B1148" s="6" t="str">
        <f t="shared" si="624"/>
        <v>b</v>
      </c>
      <c r="C1148" s="11" t="s">
        <v>131</v>
      </c>
      <c r="D1148" s="17" t="s">
        <v>201</v>
      </c>
      <c r="E1148" s="18">
        <v>0</v>
      </c>
      <c r="F1148" s="18">
        <v>0</v>
      </c>
      <c r="G1148" s="18">
        <v>0</v>
      </c>
      <c r="H1148" s="18">
        <v>0</v>
      </c>
      <c r="I1148" s="18">
        <v>0</v>
      </c>
      <c r="J1148" s="18">
        <v>0</v>
      </c>
      <c r="K1148" s="18">
        <f t="shared" si="614"/>
        <v>0</v>
      </c>
      <c r="L1148" s="18">
        <v>0</v>
      </c>
      <c r="M1148" s="18">
        <f t="shared" si="625"/>
        <v>0</v>
      </c>
      <c r="N1148" s="18">
        <f t="shared" si="615"/>
        <v>0</v>
      </c>
    </row>
    <row r="1149" spans="1:14" s="6" customFormat="1" ht="18" hidden="1" thickBot="1" x14ac:dyDescent="0.3">
      <c r="B1149" s="6" t="str">
        <f t="shared" si="624"/>
        <v>b</v>
      </c>
      <c r="C1149" s="14" t="s">
        <v>131</v>
      </c>
      <c r="D1149" s="15" t="s">
        <v>6</v>
      </c>
      <c r="E1149" s="16">
        <v>0</v>
      </c>
      <c r="F1149" s="16">
        <v>0</v>
      </c>
      <c r="G1149" s="16">
        <v>0</v>
      </c>
      <c r="H1149" s="16">
        <v>0</v>
      </c>
      <c r="I1149" s="16">
        <v>0</v>
      </c>
      <c r="J1149" s="16">
        <v>0</v>
      </c>
      <c r="K1149" s="16">
        <f t="shared" si="614"/>
        <v>0</v>
      </c>
      <c r="L1149" s="16">
        <v>0</v>
      </c>
      <c r="M1149" s="16">
        <f t="shared" si="625"/>
        <v>0</v>
      </c>
      <c r="N1149" s="16">
        <f t="shared" si="615"/>
        <v>0</v>
      </c>
    </row>
    <row r="1150" spans="1:14" s="6" customFormat="1" ht="18" hidden="1" thickBot="1" x14ac:dyDescent="0.3">
      <c r="B1150" s="6" t="str">
        <f t="shared" si="624"/>
        <v>b</v>
      </c>
      <c r="C1150" s="14" t="s">
        <v>131</v>
      </c>
      <c r="D1150" s="15" t="s">
        <v>7</v>
      </c>
      <c r="E1150" s="16">
        <v>0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f t="shared" si="614"/>
        <v>0</v>
      </c>
      <c r="L1150" s="16">
        <v>0</v>
      </c>
      <c r="M1150" s="16">
        <f t="shared" si="625"/>
        <v>0</v>
      </c>
      <c r="N1150" s="16">
        <f t="shared" si="615"/>
        <v>0</v>
      </c>
    </row>
    <row r="1151" spans="1:14" s="6" customFormat="1" ht="18" hidden="1" thickBot="1" x14ac:dyDescent="0.3">
      <c r="B1151" s="6" t="str">
        <f t="shared" si="624"/>
        <v>b</v>
      </c>
      <c r="C1151" s="19" t="s">
        <v>131</v>
      </c>
      <c r="D1151" s="20" t="s">
        <v>8</v>
      </c>
      <c r="E1151" s="21">
        <v>0</v>
      </c>
      <c r="F1151" s="21">
        <v>0</v>
      </c>
      <c r="G1151" s="21">
        <v>0</v>
      </c>
      <c r="H1151" s="21">
        <v>0</v>
      </c>
      <c r="I1151" s="21">
        <v>0</v>
      </c>
      <c r="J1151" s="21">
        <v>0</v>
      </c>
      <c r="K1151" s="21">
        <f t="shared" si="614"/>
        <v>0</v>
      </c>
      <c r="L1151" s="21">
        <v>0</v>
      </c>
      <c r="M1151" s="21">
        <f t="shared" si="625"/>
        <v>0</v>
      </c>
      <c r="N1151" s="21">
        <f t="shared" si="615"/>
        <v>0</v>
      </c>
    </row>
    <row r="1152" spans="1:14" s="6" customFormat="1" ht="55.5" customHeight="1" thickTop="1" thickBot="1" x14ac:dyDescent="0.3">
      <c r="A1152" s="6" t="s">
        <v>213</v>
      </c>
      <c r="B1152" s="6" t="str">
        <f t="shared" si="624"/>
        <v>a</v>
      </c>
      <c r="C1152" s="54" t="s">
        <v>98</v>
      </c>
      <c r="D1152" s="55" t="s">
        <v>114</v>
      </c>
      <c r="E1152" s="56">
        <f t="shared" ref="E1152:L1152" si="638">E1155+E1163+E1164+E1165</f>
        <v>896.20508999999993</v>
      </c>
      <c r="F1152" s="56">
        <f t="shared" si="638"/>
        <v>1000</v>
      </c>
      <c r="G1152" s="56">
        <f t="shared" si="638"/>
        <v>1000</v>
      </c>
      <c r="H1152" s="56">
        <f t="shared" si="638"/>
        <v>433.51303000000001</v>
      </c>
      <c r="I1152" s="56">
        <f t="shared" ref="I1152:J1152" si="639">I1155+I1163+I1164+I1165</f>
        <v>1200</v>
      </c>
      <c r="J1152" s="56">
        <f t="shared" si="639"/>
        <v>1000</v>
      </c>
      <c r="K1152" s="56">
        <f t="shared" si="614"/>
        <v>-200</v>
      </c>
      <c r="L1152" s="56">
        <f t="shared" si="638"/>
        <v>1200</v>
      </c>
      <c r="M1152" s="56">
        <f t="shared" si="625"/>
        <v>0</v>
      </c>
      <c r="N1152" s="56">
        <f t="shared" si="615"/>
        <v>200</v>
      </c>
    </row>
    <row r="1153" spans="1:14" s="6" customFormat="1" ht="35.25" hidden="1" thickTop="1" x14ac:dyDescent="0.25">
      <c r="B1153" s="6" t="str">
        <f t="shared" si="624"/>
        <v>b</v>
      </c>
      <c r="C1153" s="11"/>
      <c r="D1153" s="12" t="s">
        <v>190</v>
      </c>
      <c r="E1153" s="13">
        <v>0</v>
      </c>
      <c r="F1153" s="13">
        <v>0</v>
      </c>
      <c r="G1153" s="13">
        <v>0</v>
      </c>
      <c r="H1153" s="13">
        <v>0</v>
      </c>
      <c r="I1153" s="13">
        <v>0</v>
      </c>
      <c r="J1153" s="13">
        <v>0</v>
      </c>
      <c r="K1153" s="13">
        <f t="shared" si="614"/>
        <v>0</v>
      </c>
      <c r="L1153" s="13">
        <v>0</v>
      </c>
      <c r="M1153" s="13">
        <v>0</v>
      </c>
      <c r="N1153" s="13">
        <f t="shared" si="615"/>
        <v>0</v>
      </c>
    </row>
    <row r="1154" spans="1:14" s="6" customFormat="1" ht="18" hidden="1" thickTop="1" x14ac:dyDescent="0.25">
      <c r="B1154" s="6" t="str">
        <f t="shared" si="624"/>
        <v>b</v>
      </c>
      <c r="C1154" s="11"/>
      <c r="D1154" s="12" t="s">
        <v>189</v>
      </c>
      <c r="E1154" s="13">
        <v>0</v>
      </c>
      <c r="F1154" s="13">
        <v>0</v>
      </c>
      <c r="G1154" s="13">
        <v>0</v>
      </c>
      <c r="H1154" s="13">
        <v>0</v>
      </c>
      <c r="I1154" s="13">
        <v>0</v>
      </c>
      <c r="J1154" s="13">
        <v>0</v>
      </c>
      <c r="K1154" s="13">
        <f t="shared" si="614"/>
        <v>0</v>
      </c>
      <c r="L1154" s="13">
        <v>0</v>
      </c>
      <c r="M1154" s="13">
        <v>0</v>
      </c>
      <c r="N1154" s="13">
        <f t="shared" si="615"/>
        <v>0</v>
      </c>
    </row>
    <row r="1155" spans="1:14" s="6" customFormat="1" ht="20.25" thickTop="1" x14ac:dyDescent="0.25">
      <c r="B1155" s="6" t="str">
        <f t="shared" si="624"/>
        <v>a</v>
      </c>
      <c r="C1155" s="36" t="s">
        <v>131</v>
      </c>
      <c r="D1155" s="37" t="s">
        <v>4</v>
      </c>
      <c r="E1155" s="38">
        <f t="shared" ref="E1155:L1155" si="640">E1156+E1157+E1158+E1159+E1160+E1161+E1162</f>
        <v>896.20508999999993</v>
      </c>
      <c r="F1155" s="38">
        <f t="shared" si="640"/>
        <v>1000</v>
      </c>
      <c r="G1155" s="38">
        <f t="shared" si="640"/>
        <v>1000</v>
      </c>
      <c r="H1155" s="38">
        <f t="shared" si="640"/>
        <v>433.51303000000001</v>
      </c>
      <c r="I1155" s="38">
        <f t="shared" ref="I1155:J1155" si="641">I1156+I1157+I1158+I1159+I1160+I1161+I1162</f>
        <v>1200</v>
      </c>
      <c r="J1155" s="38">
        <f t="shared" si="641"/>
        <v>1000</v>
      </c>
      <c r="K1155" s="38">
        <f t="shared" si="614"/>
        <v>-200</v>
      </c>
      <c r="L1155" s="38">
        <f t="shared" si="640"/>
        <v>1200</v>
      </c>
      <c r="M1155" s="38">
        <f t="shared" si="625"/>
        <v>0</v>
      </c>
      <c r="N1155" s="38">
        <f t="shared" si="615"/>
        <v>200</v>
      </c>
    </row>
    <row r="1156" spans="1:14" s="6" customFormat="1" ht="17.25" hidden="1" x14ac:dyDescent="0.25">
      <c r="B1156" s="6" t="str">
        <f t="shared" si="624"/>
        <v>b</v>
      </c>
      <c r="C1156" s="11" t="s">
        <v>131</v>
      </c>
      <c r="D1156" s="17" t="s">
        <v>195</v>
      </c>
      <c r="E1156" s="18">
        <v>0</v>
      </c>
      <c r="F1156" s="18">
        <v>0</v>
      </c>
      <c r="G1156" s="18">
        <v>0</v>
      </c>
      <c r="H1156" s="18">
        <v>0</v>
      </c>
      <c r="I1156" s="18">
        <v>0</v>
      </c>
      <c r="J1156" s="18">
        <v>0</v>
      </c>
      <c r="K1156" s="18">
        <f t="shared" si="614"/>
        <v>0</v>
      </c>
      <c r="L1156" s="18">
        <v>0</v>
      </c>
      <c r="M1156" s="18">
        <f t="shared" si="625"/>
        <v>0</v>
      </c>
      <c r="N1156" s="18">
        <f t="shared" si="615"/>
        <v>0</v>
      </c>
    </row>
    <row r="1157" spans="1:14" s="6" customFormat="1" ht="20.25" thickBot="1" x14ac:dyDescent="0.3">
      <c r="B1157" s="6" t="str">
        <f t="shared" si="624"/>
        <v>a</v>
      </c>
      <c r="C1157" s="33" t="s">
        <v>131</v>
      </c>
      <c r="D1157" s="39" t="s">
        <v>203</v>
      </c>
      <c r="E1157" s="40">
        <v>896.20508999999993</v>
      </c>
      <c r="F1157" s="40">
        <v>1000</v>
      </c>
      <c r="G1157" s="40">
        <v>1000</v>
      </c>
      <c r="H1157" s="40">
        <v>433.51303000000001</v>
      </c>
      <c r="I1157" s="40">
        <v>1200</v>
      </c>
      <c r="J1157" s="40">
        <f>1200-200</f>
        <v>1000</v>
      </c>
      <c r="K1157" s="40">
        <f t="shared" ref="K1157:K1220" si="642">J1157-I1157</f>
        <v>-200</v>
      </c>
      <c r="L1157" s="40">
        <v>1200</v>
      </c>
      <c r="M1157" s="40">
        <f t="shared" si="625"/>
        <v>0</v>
      </c>
      <c r="N1157" s="40">
        <f t="shared" ref="N1157:N1220" si="643">L1157-J1157</f>
        <v>200</v>
      </c>
    </row>
    <row r="1158" spans="1:14" s="6" customFormat="1" ht="18" hidden="1" thickBot="1" x14ac:dyDescent="0.3">
      <c r="B1158" s="6" t="str">
        <f t="shared" si="624"/>
        <v>b</v>
      </c>
      <c r="C1158" s="11" t="s">
        <v>131</v>
      </c>
      <c r="D1158" s="17" t="s">
        <v>197</v>
      </c>
      <c r="E1158" s="18">
        <v>0</v>
      </c>
      <c r="F1158" s="18">
        <v>0</v>
      </c>
      <c r="G1158" s="18">
        <v>0</v>
      </c>
      <c r="H1158" s="18">
        <v>0</v>
      </c>
      <c r="I1158" s="18">
        <v>0</v>
      </c>
      <c r="J1158" s="18">
        <v>0</v>
      </c>
      <c r="K1158" s="18">
        <f t="shared" si="642"/>
        <v>0</v>
      </c>
      <c r="L1158" s="18">
        <v>0</v>
      </c>
      <c r="M1158" s="18">
        <f t="shared" si="625"/>
        <v>0</v>
      </c>
      <c r="N1158" s="18">
        <f t="shared" si="643"/>
        <v>0</v>
      </c>
    </row>
    <row r="1159" spans="1:14" s="6" customFormat="1" ht="18" hidden="1" thickBot="1" x14ac:dyDescent="0.3">
      <c r="B1159" s="6" t="str">
        <f t="shared" si="624"/>
        <v>b</v>
      </c>
      <c r="C1159" s="11" t="s">
        <v>131</v>
      </c>
      <c r="D1159" s="17" t="s">
        <v>198</v>
      </c>
      <c r="E1159" s="18">
        <v>0</v>
      </c>
      <c r="F1159" s="18">
        <v>0</v>
      </c>
      <c r="G1159" s="18">
        <v>0</v>
      </c>
      <c r="H1159" s="18">
        <v>0</v>
      </c>
      <c r="I1159" s="18">
        <v>0</v>
      </c>
      <c r="J1159" s="18">
        <v>0</v>
      </c>
      <c r="K1159" s="18">
        <f t="shared" si="642"/>
        <v>0</v>
      </c>
      <c r="L1159" s="18">
        <v>0</v>
      </c>
      <c r="M1159" s="18">
        <f t="shared" si="625"/>
        <v>0</v>
      </c>
      <c r="N1159" s="18">
        <f t="shared" si="643"/>
        <v>0</v>
      </c>
    </row>
    <row r="1160" spans="1:14" s="6" customFormat="1" ht="18" hidden="1" thickBot="1" x14ac:dyDescent="0.3">
      <c r="B1160" s="6" t="str">
        <f t="shared" si="624"/>
        <v>b</v>
      </c>
      <c r="C1160" s="11" t="s">
        <v>131</v>
      </c>
      <c r="D1160" s="17" t="s">
        <v>199</v>
      </c>
      <c r="E1160" s="18">
        <v>0</v>
      </c>
      <c r="F1160" s="18">
        <v>0</v>
      </c>
      <c r="G1160" s="18">
        <v>0</v>
      </c>
      <c r="H1160" s="18">
        <v>0</v>
      </c>
      <c r="I1160" s="18">
        <v>0</v>
      </c>
      <c r="J1160" s="18">
        <v>0</v>
      </c>
      <c r="K1160" s="18">
        <f t="shared" si="642"/>
        <v>0</v>
      </c>
      <c r="L1160" s="18">
        <v>0</v>
      </c>
      <c r="M1160" s="18">
        <f t="shared" si="625"/>
        <v>0</v>
      </c>
      <c r="N1160" s="18">
        <f t="shared" si="643"/>
        <v>0</v>
      </c>
    </row>
    <row r="1161" spans="1:14" s="6" customFormat="1" ht="18" hidden="1" thickBot="1" x14ac:dyDescent="0.3">
      <c r="B1161" s="6" t="str">
        <f t="shared" si="624"/>
        <v>b</v>
      </c>
      <c r="C1161" s="11" t="s">
        <v>131</v>
      </c>
      <c r="D1161" s="17" t="s">
        <v>200</v>
      </c>
      <c r="E1161" s="18">
        <v>0</v>
      </c>
      <c r="F1161" s="18">
        <v>0</v>
      </c>
      <c r="G1161" s="18">
        <v>0</v>
      </c>
      <c r="H1161" s="18">
        <v>0</v>
      </c>
      <c r="I1161" s="18">
        <v>0</v>
      </c>
      <c r="J1161" s="18">
        <v>0</v>
      </c>
      <c r="K1161" s="18">
        <f t="shared" si="642"/>
        <v>0</v>
      </c>
      <c r="L1161" s="18">
        <v>0</v>
      </c>
      <c r="M1161" s="18">
        <f t="shared" si="625"/>
        <v>0</v>
      </c>
      <c r="N1161" s="18">
        <f t="shared" si="643"/>
        <v>0</v>
      </c>
    </row>
    <row r="1162" spans="1:14" s="6" customFormat="1" ht="18" hidden="1" thickBot="1" x14ac:dyDescent="0.3">
      <c r="B1162" s="6" t="str">
        <f t="shared" si="624"/>
        <v>b</v>
      </c>
      <c r="C1162" s="11" t="s">
        <v>131</v>
      </c>
      <c r="D1162" s="17" t="s">
        <v>201</v>
      </c>
      <c r="E1162" s="18">
        <v>0</v>
      </c>
      <c r="F1162" s="18">
        <v>0</v>
      </c>
      <c r="G1162" s="18">
        <v>0</v>
      </c>
      <c r="H1162" s="18">
        <v>0</v>
      </c>
      <c r="I1162" s="18">
        <v>0</v>
      </c>
      <c r="J1162" s="18">
        <v>0</v>
      </c>
      <c r="K1162" s="18">
        <f t="shared" si="642"/>
        <v>0</v>
      </c>
      <c r="L1162" s="18">
        <v>0</v>
      </c>
      <c r="M1162" s="18">
        <f t="shared" si="625"/>
        <v>0</v>
      </c>
      <c r="N1162" s="18">
        <f t="shared" si="643"/>
        <v>0</v>
      </c>
    </row>
    <row r="1163" spans="1:14" s="6" customFormat="1" ht="18" hidden="1" thickBot="1" x14ac:dyDescent="0.3">
      <c r="B1163" s="6" t="str">
        <f t="shared" si="624"/>
        <v>b</v>
      </c>
      <c r="C1163" s="14" t="s">
        <v>131</v>
      </c>
      <c r="D1163" s="15" t="s">
        <v>6</v>
      </c>
      <c r="E1163" s="16">
        <v>0</v>
      </c>
      <c r="F1163" s="16">
        <v>0</v>
      </c>
      <c r="G1163" s="16">
        <v>0</v>
      </c>
      <c r="H1163" s="16">
        <v>0</v>
      </c>
      <c r="I1163" s="16">
        <v>0</v>
      </c>
      <c r="J1163" s="16">
        <v>0</v>
      </c>
      <c r="K1163" s="16">
        <f t="shared" si="642"/>
        <v>0</v>
      </c>
      <c r="L1163" s="16">
        <v>0</v>
      </c>
      <c r="M1163" s="16">
        <f t="shared" si="625"/>
        <v>0</v>
      </c>
      <c r="N1163" s="16">
        <f t="shared" si="643"/>
        <v>0</v>
      </c>
    </row>
    <row r="1164" spans="1:14" s="6" customFormat="1" ht="18" hidden="1" thickBot="1" x14ac:dyDescent="0.3">
      <c r="B1164" s="6" t="str">
        <f t="shared" si="624"/>
        <v>b</v>
      </c>
      <c r="C1164" s="14" t="s">
        <v>131</v>
      </c>
      <c r="D1164" s="15" t="s">
        <v>7</v>
      </c>
      <c r="E1164" s="16">
        <v>0</v>
      </c>
      <c r="F1164" s="16">
        <v>0</v>
      </c>
      <c r="G1164" s="16">
        <v>0</v>
      </c>
      <c r="H1164" s="16">
        <v>0</v>
      </c>
      <c r="I1164" s="16">
        <v>0</v>
      </c>
      <c r="J1164" s="16">
        <v>0</v>
      </c>
      <c r="K1164" s="16">
        <f t="shared" si="642"/>
        <v>0</v>
      </c>
      <c r="L1164" s="16">
        <v>0</v>
      </c>
      <c r="M1164" s="16">
        <f t="shared" si="625"/>
        <v>0</v>
      </c>
      <c r="N1164" s="16">
        <f t="shared" si="643"/>
        <v>0</v>
      </c>
    </row>
    <row r="1165" spans="1:14" s="6" customFormat="1" ht="18" hidden="1" thickBot="1" x14ac:dyDescent="0.3">
      <c r="B1165" s="6" t="str">
        <f t="shared" si="624"/>
        <v>b</v>
      </c>
      <c r="C1165" s="19" t="s">
        <v>131</v>
      </c>
      <c r="D1165" s="20" t="s">
        <v>8</v>
      </c>
      <c r="E1165" s="21">
        <v>0</v>
      </c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f t="shared" si="642"/>
        <v>0</v>
      </c>
      <c r="L1165" s="21">
        <v>0</v>
      </c>
      <c r="M1165" s="21">
        <f t="shared" si="625"/>
        <v>0</v>
      </c>
      <c r="N1165" s="21">
        <f t="shared" si="643"/>
        <v>0</v>
      </c>
    </row>
    <row r="1166" spans="1:14" s="6" customFormat="1" ht="54.75" customHeight="1" thickTop="1" thickBot="1" x14ac:dyDescent="0.3">
      <c r="A1166" s="6" t="s">
        <v>213</v>
      </c>
      <c r="B1166" s="6" t="str">
        <f t="shared" si="624"/>
        <v>a</v>
      </c>
      <c r="C1166" s="54" t="s">
        <v>100</v>
      </c>
      <c r="D1166" s="55" t="s">
        <v>116</v>
      </c>
      <c r="E1166" s="56">
        <f>E1180+E1194</f>
        <v>25.664999999999999</v>
      </c>
      <c r="F1166" s="56">
        <f t="shared" ref="F1166:H1166" si="644">F1180+F1194</f>
        <v>1000</v>
      </c>
      <c r="G1166" s="56">
        <f t="shared" si="644"/>
        <v>1000</v>
      </c>
      <c r="H1166" s="56">
        <f t="shared" si="644"/>
        <v>12.286950000000001</v>
      </c>
      <c r="I1166" s="56">
        <f t="shared" ref="I1166:M1166" si="645">I1180+I1194</f>
        <v>1000</v>
      </c>
      <c r="J1166" s="56">
        <f t="shared" ref="J1166" si="646">J1180+J1194</f>
        <v>1000</v>
      </c>
      <c r="K1166" s="56">
        <f t="shared" si="642"/>
        <v>0</v>
      </c>
      <c r="L1166" s="56">
        <f t="shared" si="645"/>
        <v>1000</v>
      </c>
      <c r="M1166" s="56">
        <f t="shared" si="645"/>
        <v>0</v>
      </c>
      <c r="N1166" s="56">
        <f t="shared" si="643"/>
        <v>0</v>
      </c>
    </row>
    <row r="1167" spans="1:14" s="6" customFormat="1" ht="35.25" hidden="1" thickTop="1" x14ac:dyDescent="0.25">
      <c r="B1167" s="6" t="str">
        <f t="shared" si="624"/>
        <v>b</v>
      </c>
      <c r="C1167" s="11"/>
      <c r="D1167" s="12" t="s">
        <v>190</v>
      </c>
      <c r="E1167" s="13">
        <v>0</v>
      </c>
      <c r="F1167" s="13">
        <v>0</v>
      </c>
      <c r="G1167" s="13">
        <v>0</v>
      </c>
      <c r="H1167" s="13">
        <v>0</v>
      </c>
      <c r="I1167" s="13">
        <v>0</v>
      </c>
      <c r="J1167" s="13">
        <v>0</v>
      </c>
      <c r="K1167" s="13">
        <f t="shared" si="642"/>
        <v>0</v>
      </c>
      <c r="L1167" s="13">
        <v>0</v>
      </c>
      <c r="M1167" s="13">
        <f>L1167-I1167</f>
        <v>0</v>
      </c>
      <c r="N1167" s="13">
        <f t="shared" si="643"/>
        <v>0</v>
      </c>
    </row>
    <row r="1168" spans="1:14" s="6" customFormat="1" ht="18" hidden="1" thickTop="1" x14ac:dyDescent="0.25">
      <c r="B1168" s="6" t="str">
        <f t="shared" si="624"/>
        <v>b</v>
      </c>
      <c r="C1168" s="11"/>
      <c r="D1168" s="12" t="s">
        <v>189</v>
      </c>
      <c r="E1168" s="13">
        <v>0</v>
      </c>
      <c r="F1168" s="13">
        <v>0</v>
      </c>
      <c r="G1168" s="13">
        <v>0</v>
      </c>
      <c r="H1168" s="13">
        <v>0</v>
      </c>
      <c r="I1168" s="13">
        <v>0</v>
      </c>
      <c r="J1168" s="13">
        <v>0</v>
      </c>
      <c r="K1168" s="13">
        <f t="shared" si="642"/>
        <v>0</v>
      </c>
      <c r="L1168" s="13">
        <v>0</v>
      </c>
      <c r="M1168" s="13">
        <f>L1168-I1168</f>
        <v>0</v>
      </c>
      <c r="N1168" s="13">
        <f t="shared" si="643"/>
        <v>0</v>
      </c>
    </row>
    <row r="1169" spans="2:14" s="6" customFormat="1" ht="20.25" thickTop="1" x14ac:dyDescent="0.25">
      <c r="B1169" s="6" t="str">
        <f t="shared" si="624"/>
        <v>a</v>
      </c>
      <c r="C1169" s="36" t="s">
        <v>131</v>
      </c>
      <c r="D1169" s="37" t="s">
        <v>4</v>
      </c>
      <c r="E1169" s="38">
        <f t="shared" ref="E1169:H1169" si="647">E1183+E1197</f>
        <v>25.664999999999999</v>
      </c>
      <c r="F1169" s="38">
        <f t="shared" si="647"/>
        <v>1000</v>
      </c>
      <c r="G1169" s="38">
        <f t="shared" si="647"/>
        <v>1000</v>
      </c>
      <c r="H1169" s="38">
        <f t="shared" si="647"/>
        <v>12.286950000000001</v>
      </c>
      <c r="I1169" s="38">
        <f t="shared" ref="I1169:M1169" si="648">I1183+I1197</f>
        <v>1000</v>
      </c>
      <c r="J1169" s="38">
        <f t="shared" ref="J1169" si="649">J1183+J1197</f>
        <v>1000</v>
      </c>
      <c r="K1169" s="38">
        <f t="shared" si="642"/>
        <v>0</v>
      </c>
      <c r="L1169" s="38">
        <f t="shared" si="648"/>
        <v>1000</v>
      </c>
      <c r="M1169" s="38">
        <f t="shared" si="648"/>
        <v>0</v>
      </c>
      <c r="N1169" s="38">
        <f t="shared" si="643"/>
        <v>0</v>
      </c>
    </row>
    <row r="1170" spans="2:14" s="6" customFormat="1" ht="17.25" hidden="1" x14ac:dyDescent="0.25">
      <c r="B1170" s="6" t="str">
        <f t="shared" si="624"/>
        <v>b</v>
      </c>
      <c r="C1170" s="11" t="s">
        <v>131</v>
      </c>
      <c r="D1170" s="17" t="s">
        <v>195</v>
      </c>
      <c r="E1170" s="18">
        <v>0</v>
      </c>
      <c r="F1170" s="18">
        <v>0</v>
      </c>
      <c r="G1170" s="18">
        <v>0</v>
      </c>
      <c r="H1170" s="18">
        <v>0</v>
      </c>
      <c r="I1170" s="18">
        <v>0</v>
      </c>
      <c r="J1170" s="18">
        <v>0</v>
      </c>
      <c r="K1170" s="18">
        <f t="shared" si="642"/>
        <v>0</v>
      </c>
      <c r="L1170" s="18">
        <v>0</v>
      </c>
      <c r="M1170" s="18">
        <f t="shared" ref="M1170:M1179" si="650">L1170-I1170</f>
        <v>0</v>
      </c>
      <c r="N1170" s="18">
        <f t="shared" si="643"/>
        <v>0</v>
      </c>
    </row>
    <row r="1171" spans="2:14" s="6" customFormat="1" ht="19.5" x14ac:dyDescent="0.25">
      <c r="B1171" s="6" t="str">
        <f t="shared" ref="B1171:B1234" si="651">IF(OR(E1171&lt;&gt;0,F1171&lt;&gt;0,G1171&lt;&gt;0,H1171&lt;&gt;0,I1171&lt;&gt;0,L1171&lt;&gt;0,M1171&lt;&gt;0),"a","b")</f>
        <v>a</v>
      </c>
      <c r="C1171" s="33" t="s">
        <v>131</v>
      </c>
      <c r="D1171" s="39" t="s">
        <v>203</v>
      </c>
      <c r="E1171" s="40">
        <v>0</v>
      </c>
      <c r="F1171" s="40">
        <v>1000</v>
      </c>
      <c r="G1171" s="40">
        <v>967.6</v>
      </c>
      <c r="H1171" s="40">
        <v>0</v>
      </c>
      <c r="I1171" s="40">
        <v>1000</v>
      </c>
      <c r="J1171" s="40">
        <v>1000</v>
      </c>
      <c r="K1171" s="40">
        <f t="shared" si="642"/>
        <v>0</v>
      </c>
      <c r="L1171" s="40">
        <v>1000</v>
      </c>
      <c r="M1171" s="40">
        <f t="shared" si="650"/>
        <v>0</v>
      </c>
      <c r="N1171" s="40">
        <f t="shared" si="643"/>
        <v>0</v>
      </c>
    </row>
    <row r="1172" spans="2:14" s="6" customFormat="1" ht="17.25" hidden="1" x14ac:dyDescent="0.25">
      <c r="B1172" s="6" t="str">
        <f t="shared" si="651"/>
        <v>b</v>
      </c>
      <c r="C1172" s="11" t="s">
        <v>131</v>
      </c>
      <c r="D1172" s="17" t="s">
        <v>197</v>
      </c>
      <c r="E1172" s="18">
        <v>0</v>
      </c>
      <c r="F1172" s="18">
        <v>0</v>
      </c>
      <c r="G1172" s="18">
        <v>0</v>
      </c>
      <c r="H1172" s="18">
        <v>0</v>
      </c>
      <c r="I1172" s="18">
        <v>0</v>
      </c>
      <c r="J1172" s="18">
        <v>0</v>
      </c>
      <c r="K1172" s="18">
        <f t="shared" si="642"/>
        <v>0</v>
      </c>
      <c r="L1172" s="18">
        <v>0</v>
      </c>
      <c r="M1172" s="18">
        <f t="shared" si="650"/>
        <v>0</v>
      </c>
      <c r="N1172" s="18">
        <f t="shared" si="643"/>
        <v>0</v>
      </c>
    </row>
    <row r="1173" spans="2:14" s="6" customFormat="1" ht="17.25" hidden="1" x14ac:dyDescent="0.25">
      <c r="B1173" s="6" t="str">
        <f t="shared" si="651"/>
        <v>b</v>
      </c>
      <c r="C1173" s="11" t="s">
        <v>131</v>
      </c>
      <c r="D1173" s="17" t="s">
        <v>198</v>
      </c>
      <c r="E1173" s="18">
        <v>0</v>
      </c>
      <c r="F1173" s="18">
        <v>0</v>
      </c>
      <c r="G1173" s="18">
        <v>0</v>
      </c>
      <c r="H1173" s="18">
        <v>0</v>
      </c>
      <c r="I1173" s="18">
        <v>0</v>
      </c>
      <c r="J1173" s="18">
        <v>0</v>
      </c>
      <c r="K1173" s="18">
        <f t="shared" si="642"/>
        <v>0</v>
      </c>
      <c r="L1173" s="18">
        <v>0</v>
      </c>
      <c r="M1173" s="18">
        <f t="shared" si="650"/>
        <v>0</v>
      </c>
      <c r="N1173" s="18">
        <f t="shared" si="643"/>
        <v>0</v>
      </c>
    </row>
    <row r="1174" spans="2:14" s="6" customFormat="1" ht="17.25" hidden="1" x14ac:dyDescent="0.25">
      <c r="B1174" s="6" t="str">
        <f t="shared" si="651"/>
        <v>b</v>
      </c>
      <c r="C1174" s="11" t="s">
        <v>131</v>
      </c>
      <c r="D1174" s="17" t="s">
        <v>199</v>
      </c>
      <c r="E1174" s="18">
        <v>0</v>
      </c>
      <c r="F1174" s="18">
        <v>0</v>
      </c>
      <c r="G1174" s="18">
        <v>0</v>
      </c>
      <c r="H1174" s="18">
        <v>0</v>
      </c>
      <c r="I1174" s="18">
        <v>0</v>
      </c>
      <c r="J1174" s="18">
        <v>0</v>
      </c>
      <c r="K1174" s="18">
        <f t="shared" si="642"/>
        <v>0</v>
      </c>
      <c r="L1174" s="18">
        <v>0</v>
      </c>
      <c r="M1174" s="18">
        <f t="shared" si="650"/>
        <v>0</v>
      </c>
      <c r="N1174" s="18">
        <f t="shared" si="643"/>
        <v>0</v>
      </c>
    </row>
    <row r="1175" spans="2:14" s="6" customFormat="1" ht="17.25" hidden="1" x14ac:dyDescent="0.25">
      <c r="B1175" s="6" t="str">
        <f t="shared" si="651"/>
        <v>b</v>
      </c>
      <c r="C1175" s="11" t="s">
        <v>131</v>
      </c>
      <c r="D1175" s="17" t="s">
        <v>200</v>
      </c>
      <c r="E1175" s="18">
        <v>0</v>
      </c>
      <c r="F1175" s="18">
        <v>0</v>
      </c>
      <c r="G1175" s="18">
        <v>0</v>
      </c>
      <c r="H1175" s="18">
        <v>0</v>
      </c>
      <c r="I1175" s="18">
        <v>0</v>
      </c>
      <c r="J1175" s="18">
        <v>0</v>
      </c>
      <c r="K1175" s="18">
        <f t="shared" si="642"/>
        <v>0</v>
      </c>
      <c r="L1175" s="18">
        <v>0</v>
      </c>
      <c r="M1175" s="18">
        <f t="shared" si="650"/>
        <v>0</v>
      </c>
      <c r="N1175" s="18">
        <f t="shared" si="643"/>
        <v>0</v>
      </c>
    </row>
    <row r="1176" spans="2:14" s="6" customFormat="1" ht="20.25" thickBot="1" x14ac:dyDescent="0.3">
      <c r="B1176" s="6" t="str">
        <f t="shared" si="651"/>
        <v>a</v>
      </c>
      <c r="C1176" s="33" t="s">
        <v>131</v>
      </c>
      <c r="D1176" s="39" t="s">
        <v>206</v>
      </c>
      <c r="E1176" s="40">
        <v>25.664999999999999</v>
      </c>
      <c r="F1176" s="40">
        <v>0</v>
      </c>
      <c r="G1176" s="40">
        <v>32.4</v>
      </c>
      <c r="H1176" s="40">
        <v>12.286950000000001</v>
      </c>
      <c r="I1176" s="40">
        <v>0</v>
      </c>
      <c r="J1176" s="40">
        <v>0</v>
      </c>
      <c r="K1176" s="40">
        <f t="shared" si="642"/>
        <v>0</v>
      </c>
      <c r="L1176" s="40">
        <v>0</v>
      </c>
      <c r="M1176" s="40">
        <f t="shared" si="650"/>
        <v>0</v>
      </c>
      <c r="N1176" s="40">
        <f t="shared" si="643"/>
        <v>0</v>
      </c>
    </row>
    <row r="1177" spans="2:14" s="6" customFormat="1" ht="18" hidden="1" thickBot="1" x14ac:dyDescent="0.3">
      <c r="B1177" s="6" t="str">
        <f t="shared" si="651"/>
        <v>b</v>
      </c>
      <c r="C1177" s="14" t="s">
        <v>131</v>
      </c>
      <c r="D1177" s="15" t="s">
        <v>6</v>
      </c>
      <c r="E1177" s="16">
        <v>0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f t="shared" si="642"/>
        <v>0</v>
      </c>
      <c r="L1177" s="16">
        <v>0</v>
      </c>
      <c r="M1177" s="16">
        <f t="shared" si="650"/>
        <v>0</v>
      </c>
      <c r="N1177" s="16">
        <f t="shared" si="643"/>
        <v>0</v>
      </c>
    </row>
    <row r="1178" spans="2:14" s="6" customFormat="1" ht="18" hidden="1" thickBot="1" x14ac:dyDescent="0.3">
      <c r="B1178" s="6" t="str">
        <f t="shared" si="651"/>
        <v>b</v>
      </c>
      <c r="C1178" s="14" t="s">
        <v>131</v>
      </c>
      <c r="D1178" s="15" t="s">
        <v>7</v>
      </c>
      <c r="E1178" s="16">
        <v>0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f t="shared" si="642"/>
        <v>0</v>
      </c>
      <c r="L1178" s="16">
        <v>0</v>
      </c>
      <c r="M1178" s="16">
        <f t="shared" si="650"/>
        <v>0</v>
      </c>
      <c r="N1178" s="16">
        <f t="shared" si="643"/>
        <v>0</v>
      </c>
    </row>
    <row r="1179" spans="2:14" s="6" customFormat="1" ht="18" hidden="1" thickBot="1" x14ac:dyDescent="0.3">
      <c r="B1179" s="6" t="str">
        <f t="shared" si="651"/>
        <v>b</v>
      </c>
      <c r="C1179" s="19" t="s">
        <v>131</v>
      </c>
      <c r="D1179" s="20" t="s">
        <v>8</v>
      </c>
      <c r="E1179" s="21">
        <v>0</v>
      </c>
      <c r="F1179" s="21">
        <v>0</v>
      </c>
      <c r="G1179" s="21">
        <v>0</v>
      </c>
      <c r="H1179" s="21">
        <v>0</v>
      </c>
      <c r="I1179" s="21">
        <v>0</v>
      </c>
      <c r="J1179" s="21">
        <v>0</v>
      </c>
      <c r="K1179" s="21">
        <f t="shared" si="642"/>
        <v>0</v>
      </c>
      <c r="L1179" s="21">
        <v>0</v>
      </c>
      <c r="M1179" s="21">
        <f t="shared" si="650"/>
        <v>0</v>
      </c>
      <c r="N1179" s="21">
        <f t="shared" si="643"/>
        <v>0</v>
      </c>
    </row>
    <row r="1180" spans="2:14" s="6" customFormat="1" ht="40.5" thickTop="1" thickBot="1" x14ac:dyDescent="0.3">
      <c r="B1180" s="6" t="str">
        <f t="shared" si="651"/>
        <v>a</v>
      </c>
      <c r="C1180" s="30" t="s">
        <v>102</v>
      </c>
      <c r="D1180" s="31" t="s">
        <v>117</v>
      </c>
      <c r="E1180" s="32">
        <f t="shared" ref="E1180:L1180" si="652">E1183+E1191+E1192+E1193</f>
        <v>0</v>
      </c>
      <c r="F1180" s="32">
        <f t="shared" si="652"/>
        <v>1000</v>
      </c>
      <c r="G1180" s="32">
        <f t="shared" si="652"/>
        <v>1000</v>
      </c>
      <c r="H1180" s="32">
        <f t="shared" si="652"/>
        <v>12.286950000000001</v>
      </c>
      <c r="I1180" s="32">
        <f t="shared" ref="I1180:J1180" si="653">I1183+I1191+I1192+I1193</f>
        <v>1000</v>
      </c>
      <c r="J1180" s="32">
        <f t="shared" si="653"/>
        <v>1000</v>
      </c>
      <c r="K1180" s="32">
        <f t="shared" si="642"/>
        <v>0</v>
      </c>
      <c r="L1180" s="32">
        <f t="shared" si="652"/>
        <v>1000</v>
      </c>
      <c r="M1180" s="32">
        <f t="shared" ref="M1180:M1234" si="654">L1180-I1180</f>
        <v>0</v>
      </c>
      <c r="N1180" s="32">
        <f t="shared" si="643"/>
        <v>0</v>
      </c>
    </row>
    <row r="1181" spans="2:14" s="6" customFormat="1" ht="35.25" hidden="1" thickTop="1" x14ac:dyDescent="0.25">
      <c r="B1181" s="6" t="str">
        <f t="shared" si="651"/>
        <v>b</v>
      </c>
      <c r="C1181" s="11"/>
      <c r="D1181" s="12" t="s">
        <v>190</v>
      </c>
      <c r="E1181" s="13">
        <v>0</v>
      </c>
      <c r="F1181" s="13">
        <v>0</v>
      </c>
      <c r="G1181" s="13">
        <v>0</v>
      </c>
      <c r="H1181" s="13">
        <v>0</v>
      </c>
      <c r="I1181" s="13">
        <v>0</v>
      </c>
      <c r="J1181" s="13">
        <v>0</v>
      </c>
      <c r="K1181" s="13">
        <f t="shared" si="642"/>
        <v>0</v>
      </c>
      <c r="L1181" s="13">
        <v>0</v>
      </c>
      <c r="M1181" s="13">
        <v>0</v>
      </c>
      <c r="N1181" s="13">
        <f t="shared" si="643"/>
        <v>0</v>
      </c>
    </row>
    <row r="1182" spans="2:14" s="6" customFormat="1" ht="18" hidden="1" thickTop="1" x14ac:dyDescent="0.25">
      <c r="B1182" s="6" t="str">
        <f t="shared" si="651"/>
        <v>b</v>
      </c>
      <c r="C1182" s="11"/>
      <c r="D1182" s="12" t="s">
        <v>189</v>
      </c>
      <c r="E1182" s="13">
        <v>0</v>
      </c>
      <c r="F1182" s="13">
        <v>0</v>
      </c>
      <c r="G1182" s="13">
        <v>0</v>
      </c>
      <c r="H1182" s="13">
        <v>0</v>
      </c>
      <c r="I1182" s="13">
        <v>0</v>
      </c>
      <c r="J1182" s="13">
        <v>0</v>
      </c>
      <c r="K1182" s="13">
        <f t="shared" si="642"/>
        <v>0</v>
      </c>
      <c r="L1182" s="13">
        <v>0</v>
      </c>
      <c r="M1182" s="13">
        <v>0</v>
      </c>
      <c r="N1182" s="13">
        <f t="shared" si="643"/>
        <v>0</v>
      </c>
    </row>
    <row r="1183" spans="2:14" s="6" customFormat="1" ht="20.25" thickTop="1" x14ac:dyDescent="0.25">
      <c r="B1183" s="6" t="str">
        <f t="shared" si="651"/>
        <v>a</v>
      </c>
      <c r="C1183" s="36" t="s">
        <v>131</v>
      </c>
      <c r="D1183" s="37" t="s">
        <v>4</v>
      </c>
      <c r="E1183" s="38">
        <f t="shared" ref="E1183:H1183" si="655">E1184+E1185+E1186+E1187+E1188+E1189+E1190</f>
        <v>0</v>
      </c>
      <c r="F1183" s="38">
        <f t="shared" si="655"/>
        <v>1000</v>
      </c>
      <c r="G1183" s="38">
        <f t="shared" si="655"/>
        <v>1000</v>
      </c>
      <c r="H1183" s="38">
        <f t="shared" si="655"/>
        <v>12.286950000000001</v>
      </c>
      <c r="I1183" s="38">
        <f t="shared" ref="I1183:M1183" si="656">I1184+I1185+I1186+I1187+I1188+I1189+I1190</f>
        <v>1000</v>
      </c>
      <c r="J1183" s="38">
        <f t="shared" ref="J1183" si="657">J1184+J1185+J1186+J1187+J1188+J1189+J1190</f>
        <v>1000</v>
      </c>
      <c r="K1183" s="38">
        <f t="shared" si="642"/>
        <v>0</v>
      </c>
      <c r="L1183" s="38">
        <f t="shared" si="656"/>
        <v>1000</v>
      </c>
      <c r="M1183" s="38">
        <f t="shared" si="656"/>
        <v>0</v>
      </c>
      <c r="N1183" s="38">
        <f t="shared" si="643"/>
        <v>0</v>
      </c>
    </row>
    <row r="1184" spans="2:14" s="6" customFormat="1" ht="17.25" hidden="1" x14ac:dyDescent="0.25">
      <c r="B1184" s="6" t="str">
        <f t="shared" si="651"/>
        <v>b</v>
      </c>
      <c r="C1184" s="11" t="s">
        <v>131</v>
      </c>
      <c r="D1184" s="17" t="s">
        <v>195</v>
      </c>
      <c r="E1184" s="18">
        <v>0</v>
      </c>
      <c r="F1184" s="18">
        <v>0</v>
      </c>
      <c r="G1184" s="18">
        <v>0</v>
      </c>
      <c r="H1184" s="18">
        <v>0</v>
      </c>
      <c r="I1184" s="18">
        <v>0</v>
      </c>
      <c r="J1184" s="18">
        <v>0</v>
      </c>
      <c r="K1184" s="18">
        <f t="shared" si="642"/>
        <v>0</v>
      </c>
      <c r="L1184" s="18">
        <v>0</v>
      </c>
      <c r="M1184" s="18">
        <f t="shared" si="654"/>
        <v>0</v>
      </c>
      <c r="N1184" s="18">
        <f t="shared" si="643"/>
        <v>0</v>
      </c>
    </row>
    <row r="1185" spans="2:14" s="6" customFormat="1" ht="19.5" x14ac:dyDescent="0.25">
      <c r="B1185" s="6" t="str">
        <f t="shared" si="651"/>
        <v>a</v>
      </c>
      <c r="C1185" s="33" t="s">
        <v>131</v>
      </c>
      <c r="D1185" s="39" t="s">
        <v>203</v>
      </c>
      <c r="E1185" s="40">
        <v>0</v>
      </c>
      <c r="F1185" s="40">
        <v>1000</v>
      </c>
      <c r="G1185" s="40">
        <v>967.6</v>
      </c>
      <c r="H1185" s="40">
        <v>0</v>
      </c>
      <c r="I1185" s="40">
        <v>1000</v>
      </c>
      <c r="J1185" s="40">
        <v>1000</v>
      </c>
      <c r="K1185" s="40">
        <f t="shared" si="642"/>
        <v>0</v>
      </c>
      <c r="L1185" s="40">
        <v>1000</v>
      </c>
      <c r="M1185" s="40">
        <f t="shared" si="654"/>
        <v>0</v>
      </c>
      <c r="N1185" s="40">
        <f t="shared" si="643"/>
        <v>0</v>
      </c>
    </row>
    <row r="1186" spans="2:14" s="6" customFormat="1" ht="17.25" hidden="1" x14ac:dyDescent="0.25">
      <c r="B1186" s="6" t="str">
        <f t="shared" si="651"/>
        <v>b</v>
      </c>
      <c r="C1186" s="11" t="s">
        <v>131</v>
      </c>
      <c r="D1186" s="17" t="s">
        <v>197</v>
      </c>
      <c r="E1186" s="18">
        <v>0</v>
      </c>
      <c r="F1186" s="18">
        <v>0</v>
      </c>
      <c r="G1186" s="18">
        <v>0</v>
      </c>
      <c r="H1186" s="18">
        <v>0</v>
      </c>
      <c r="I1186" s="18">
        <v>0</v>
      </c>
      <c r="J1186" s="18">
        <v>0</v>
      </c>
      <c r="K1186" s="18">
        <f t="shared" si="642"/>
        <v>0</v>
      </c>
      <c r="L1186" s="18">
        <v>0</v>
      </c>
      <c r="M1186" s="18">
        <f t="shared" si="654"/>
        <v>0</v>
      </c>
      <c r="N1186" s="18">
        <f t="shared" si="643"/>
        <v>0</v>
      </c>
    </row>
    <row r="1187" spans="2:14" s="6" customFormat="1" ht="17.25" hidden="1" x14ac:dyDescent="0.25">
      <c r="B1187" s="6" t="str">
        <f t="shared" si="651"/>
        <v>b</v>
      </c>
      <c r="C1187" s="11" t="s">
        <v>131</v>
      </c>
      <c r="D1187" s="17" t="s">
        <v>198</v>
      </c>
      <c r="E1187" s="18">
        <v>0</v>
      </c>
      <c r="F1187" s="18">
        <v>0</v>
      </c>
      <c r="G1187" s="18">
        <v>0</v>
      </c>
      <c r="H1187" s="18">
        <v>0</v>
      </c>
      <c r="I1187" s="18">
        <v>0</v>
      </c>
      <c r="J1187" s="18">
        <v>0</v>
      </c>
      <c r="K1187" s="18">
        <f t="shared" si="642"/>
        <v>0</v>
      </c>
      <c r="L1187" s="18">
        <v>0</v>
      </c>
      <c r="M1187" s="18">
        <f t="shared" si="654"/>
        <v>0</v>
      </c>
      <c r="N1187" s="18">
        <f t="shared" si="643"/>
        <v>0</v>
      </c>
    </row>
    <row r="1188" spans="2:14" s="6" customFormat="1" ht="17.25" hidden="1" x14ac:dyDescent="0.25">
      <c r="B1188" s="6" t="str">
        <f t="shared" si="651"/>
        <v>b</v>
      </c>
      <c r="C1188" s="11" t="s">
        <v>131</v>
      </c>
      <c r="D1188" s="17" t="s">
        <v>199</v>
      </c>
      <c r="E1188" s="18">
        <v>0</v>
      </c>
      <c r="F1188" s="18">
        <v>0</v>
      </c>
      <c r="G1188" s="18">
        <v>0</v>
      </c>
      <c r="H1188" s="18">
        <v>0</v>
      </c>
      <c r="I1188" s="18">
        <v>0</v>
      </c>
      <c r="J1188" s="18">
        <v>0</v>
      </c>
      <c r="K1188" s="18">
        <f t="shared" si="642"/>
        <v>0</v>
      </c>
      <c r="L1188" s="18">
        <v>0</v>
      </c>
      <c r="M1188" s="18">
        <f t="shared" si="654"/>
        <v>0</v>
      </c>
      <c r="N1188" s="18">
        <f t="shared" si="643"/>
        <v>0</v>
      </c>
    </row>
    <row r="1189" spans="2:14" s="6" customFormat="1" ht="17.25" hidden="1" x14ac:dyDescent="0.25">
      <c r="B1189" s="6" t="str">
        <f t="shared" si="651"/>
        <v>b</v>
      </c>
      <c r="C1189" s="11" t="s">
        <v>131</v>
      </c>
      <c r="D1189" s="17" t="s">
        <v>200</v>
      </c>
      <c r="E1189" s="18">
        <v>0</v>
      </c>
      <c r="F1189" s="18">
        <v>0</v>
      </c>
      <c r="G1189" s="18">
        <v>0</v>
      </c>
      <c r="H1189" s="18">
        <v>0</v>
      </c>
      <c r="I1189" s="18">
        <v>0</v>
      </c>
      <c r="J1189" s="18">
        <v>0</v>
      </c>
      <c r="K1189" s="18">
        <f t="shared" si="642"/>
        <v>0</v>
      </c>
      <c r="L1189" s="18">
        <v>0</v>
      </c>
      <c r="M1189" s="18">
        <f t="shared" si="654"/>
        <v>0</v>
      </c>
      <c r="N1189" s="18">
        <f t="shared" si="643"/>
        <v>0</v>
      </c>
    </row>
    <row r="1190" spans="2:14" s="6" customFormat="1" ht="20.25" thickBot="1" x14ac:dyDescent="0.3">
      <c r="B1190" s="6" t="str">
        <f t="shared" si="651"/>
        <v>a</v>
      </c>
      <c r="C1190" s="33" t="s">
        <v>131</v>
      </c>
      <c r="D1190" s="39" t="s">
        <v>206</v>
      </c>
      <c r="E1190" s="40">
        <v>0</v>
      </c>
      <c r="F1190" s="40">
        <v>0</v>
      </c>
      <c r="G1190" s="40">
        <v>32.4</v>
      </c>
      <c r="H1190" s="40">
        <v>12.286950000000001</v>
      </c>
      <c r="I1190" s="40">
        <v>0</v>
      </c>
      <c r="J1190" s="40">
        <v>0</v>
      </c>
      <c r="K1190" s="40">
        <f t="shared" si="642"/>
        <v>0</v>
      </c>
      <c r="L1190" s="40">
        <v>0</v>
      </c>
      <c r="M1190" s="40">
        <f t="shared" si="654"/>
        <v>0</v>
      </c>
      <c r="N1190" s="40">
        <f t="shared" si="643"/>
        <v>0</v>
      </c>
    </row>
    <row r="1191" spans="2:14" s="6" customFormat="1" ht="18" hidden="1" thickBot="1" x14ac:dyDescent="0.3">
      <c r="B1191" s="6" t="str">
        <f t="shared" si="651"/>
        <v>b</v>
      </c>
      <c r="C1191" s="14" t="s">
        <v>131</v>
      </c>
      <c r="D1191" s="15" t="s">
        <v>6</v>
      </c>
      <c r="E1191" s="16">
        <v>0</v>
      </c>
      <c r="F1191" s="16">
        <v>0</v>
      </c>
      <c r="G1191" s="16">
        <v>0</v>
      </c>
      <c r="H1191" s="16">
        <v>0</v>
      </c>
      <c r="I1191" s="16">
        <v>0</v>
      </c>
      <c r="J1191" s="16">
        <v>0</v>
      </c>
      <c r="K1191" s="16">
        <f t="shared" si="642"/>
        <v>0</v>
      </c>
      <c r="L1191" s="16">
        <v>0</v>
      </c>
      <c r="M1191" s="16">
        <f t="shared" si="654"/>
        <v>0</v>
      </c>
      <c r="N1191" s="16">
        <f t="shared" si="643"/>
        <v>0</v>
      </c>
    </row>
    <row r="1192" spans="2:14" s="6" customFormat="1" ht="18" hidden="1" thickBot="1" x14ac:dyDescent="0.3">
      <c r="B1192" s="6" t="str">
        <f t="shared" si="651"/>
        <v>b</v>
      </c>
      <c r="C1192" s="14" t="s">
        <v>131</v>
      </c>
      <c r="D1192" s="15" t="s">
        <v>7</v>
      </c>
      <c r="E1192" s="16">
        <v>0</v>
      </c>
      <c r="F1192" s="16">
        <v>0</v>
      </c>
      <c r="G1192" s="16">
        <v>0</v>
      </c>
      <c r="H1192" s="16">
        <v>0</v>
      </c>
      <c r="I1192" s="16">
        <v>0</v>
      </c>
      <c r="J1192" s="16">
        <v>0</v>
      </c>
      <c r="K1192" s="16">
        <f t="shared" si="642"/>
        <v>0</v>
      </c>
      <c r="L1192" s="16">
        <v>0</v>
      </c>
      <c r="M1192" s="16">
        <f t="shared" si="654"/>
        <v>0</v>
      </c>
      <c r="N1192" s="16">
        <f t="shared" si="643"/>
        <v>0</v>
      </c>
    </row>
    <row r="1193" spans="2:14" s="6" customFormat="1" ht="18" hidden="1" thickBot="1" x14ac:dyDescent="0.3">
      <c r="B1193" s="6" t="str">
        <f t="shared" si="651"/>
        <v>b</v>
      </c>
      <c r="C1193" s="19" t="s">
        <v>131</v>
      </c>
      <c r="D1193" s="20" t="s">
        <v>8</v>
      </c>
      <c r="E1193" s="21">
        <v>0</v>
      </c>
      <c r="F1193" s="21">
        <v>0</v>
      </c>
      <c r="G1193" s="21">
        <v>0</v>
      </c>
      <c r="H1193" s="21">
        <v>0</v>
      </c>
      <c r="I1193" s="21">
        <v>0</v>
      </c>
      <c r="J1193" s="21">
        <v>0</v>
      </c>
      <c r="K1193" s="21">
        <f t="shared" si="642"/>
        <v>0</v>
      </c>
      <c r="L1193" s="21">
        <v>0</v>
      </c>
      <c r="M1193" s="21">
        <f t="shared" si="654"/>
        <v>0</v>
      </c>
      <c r="N1193" s="21">
        <f t="shared" si="643"/>
        <v>0</v>
      </c>
    </row>
    <row r="1194" spans="2:14" s="6" customFormat="1" ht="79.5" thickTop="1" thickBot="1" x14ac:dyDescent="0.3">
      <c r="B1194" s="6" t="str">
        <f t="shared" si="651"/>
        <v>a</v>
      </c>
      <c r="C1194" s="30" t="s">
        <v>104</v>
      </c>
      <c r="D1194" s="46" t="s">
        <v>118</v>
      </c>
      <c r="E1194" s="32">
        <f t="shared" ref="E1194:L1194" si="658">E1197+E1205+E1206+E1207</f>
        <v>25.664999999999999</v>
      </c>
      <c r="F1194" s="32">
        <f t="shared" si="658"/>
        <v>0</v>
      </c>
      <c r="G1194" s="32">
        <f t="shared" si="658"/>
        <v>0</v>
      </c>
      <c r="H1194" s="32">
        <f t="shared" si="658"/>
        <v>0</v>
      </c>
      <c r="I1194" s="32">
        <f t="shared" si="658"/>
        <v>0</v>
      </c>
      <c r="J1194" s="32">
        <f t="shared" ref="J1194" si="659">J1197+J1205+J1206+J1207</f>
        <v>0</v>
      </c>
      <c r="K1194" s="32">
        <f t="shared" si="642"/>
        <v>0</v>
      </c>
      <c r="L1194" s="32">
        <f t="shared" si="658"/>
        <v>0</v>
      </c>
      <c r="M1194" s="32">
        <f t="shared" si="654"/>
        <v>0</v>
      </c>
      <c r="N1194" s="32">
        <f t="shared" si="643"/>
        <v>0</v>
      </c>
    </row>
    <row r="1195" spans="2:14" s="6" customFormat="1" ht="35.25" hidden="1" thickTop="1" x14ac:dyDescent="0.25">
      <c r="B1195" s="6" t="str">
        <f t="shared" si="651"/>
        <v>b</v>
      </c>
      <c r="C1195" s="11"/>
      <c r="D1195" s="12" t="s">
        <v>190</v>
      </c>
      <c r="E1195" s="13">
        <v>0</v>
      </c>
      <c r="F1195" s="13">
        <v>0</v>
      </c>
      <c r="G1195" s="13">
        <v>0</v>
      </c>
      <c r="H1195" s="13">
        <v>0</v>
      </c>
      <c r="I1195" s="13">
        <v>0</v>
      </c>
      <c r="J1195" s="13">
        <v>0</v>
      </c>
      <c r="K1195" s="13">
        <f t="shared" si="642"/>
        <v>0</v>
      </c>
      <c r="L1195" s="13">
        <v>0</v>
      </c>
      <c r="M1195" s="13">
        <v>0</v>
      </c>
      <c r="N1195" s="13">
        <f t="shared" si="643"/>
        <v>0</v>
      </c>
    </row>
    <row r="1196" spans="2:14" s="6" customFormat="1" ht="18" hidden="1" thickTop="1" x14ac:dyDescent="0.25">
      <c r="B1196" s="6" t="str">
        <f t="shared" si="651"/>
        <v>b</v>
      </c>
      <c r="C1196" s="11"/>
      <c r="D1196" s="12" t="s">
        <v>189</v>
      </c>
      <c r="E1196" s="13">
        <v>0</v>
      </c>
      <c r="F1196" s="13">
        <v>0</v>
      </c>
      <c r="G1196" s="13">
        <v>0</v>
      </c>
      <c r="H1196" s="13">
        <v>0</v>
      </c>
      <c r="I1196" s="13">
        <v>0</v>
      </c>
      <c r="J1196" s="13">
        <v>0</v>
      </c>
      <c r="K1196" s="13">
        <f t="shared" si="642"/>
        <v>0</v>
      </c>
      <c r="L1196" s="13">
        <v>0</v>
      </c>
      <c r="M1196" s="13">
        <v>0</v>
      </c>
      <c r="N1196" s="13">
        <f t="shared" si="643"/>
        <v>0</v>
      </c>
    </row>
    <row r="1197" spans="2:14" s="6" customFormat="1" ht="20.25" thickTop="1" x14ac:dyDescent="0.25">
      <c r="B1197" s="6" t="str">
        <f t="shared" si="651"/>
        <v>a</v>
      </c>
      <c r="C1197" s="36" t="s">
        <v>131</v>
      </c>
      <c r="D1197" s="37" t="s">
        <v>4</v>
      </c>
      <c r="E1197" s="38">
        <f t="shared" ref="E1197:L1197" si="660">E1198+E1199+E1200+E1201+E1202+E1203+E1204</f>
        <v>25.664999999999999</v>
      </c>
      <c r="F1197" s="38">
        <f t="shared" si="660"/>
        <v>0</v>
      </c>
      <c r="G1197" s="38">
        <f t="shared" si="660"/>
        <v>0</v>
      </c>
      <c r="H1197" s="38">
        <f t="shared" si="660"/>
        <v>0</v>
      </c>
      <c r="I1197" s="38">
        <f t="shared" si="660"/>
        <v>0</v>
      </c>
      <c r="J1197" s="38">
        <f t="shared" ref="J1197" si="661">J1198+J1199+J1200+J1201+J1202+J1203+J1204</f>
        <v>0</v>
      </c>
      <c r="K1197" s="38">
        <f t="shared" si="642"/>
        <v>0</v>
      </c>
      <c r="L1197" s="38">
        <f t="shared" si="660"/>
        <v>0</v>
      </c>
      <c r="M1197" s="38">
        <f t="shared" si="654"/>
        <v>0</v>
      </c>
      <c r="N1197" s="38">
        <f t="shared" si="643"/>
        <v>0</v>
      </c>
    </row>
    <row r="1198" spans="2:14" s="6" customFormat="1" ht="17.25" hidden="1" x14ac:dyDescent="0.25">
      <c r="B1198" s="6" t="str">
        <f t="shared" si="651"/>
        <v>b</v>
      </c>
      <c r="C1198" s="11" t="s">
        <v>131</v>
      </c>
      <c r="D1198" s="17" t="s">
        <v>195</v>
      </c>
      <c r="E1198" s="18">
        <v>0</v>
      </c>
      <c r="F1198" s="18">
        <v>0</v>
      </c>
      <c r="G1198" s="18">
        <v>0</v>
      </c>
      <c r="H1198" s="18">
        <v>0</v>
      </c>
      <c r="I1198" s="18">
        <v>0</v>
      </c>
      <c r="J1198" s="18">
        <v>0</v>
      </c>
      <c r="K1198" s="18">
        <f t="shared" si="642"/>
        <v>0</v>
      </c>
      <c r="L1198" s="18">
        <v>0</v>
      </c>
      <c r="M1198" s="18">
        <f t="shared" si="654"/>
        <v>0</v>
      </c>
      <c r="N1198" s="18">
        <f t="shared" si="643"/>
        <v>0</v>
      </c>
    </row>
    <row r="1199" spans="2:14" s="6" customFormat="1" ht="17.25" hidden="1" x14ac:dyDescent="0.25">
      <c r="B1199" s="6" t="str">
        <f t="shared" si="651"/>
        <v>b</v>
      </c>
      <c r="C1199" s="11" t="s">
        <v>131</v>
      </c>
      <c r="D1199" s="17" t="s">
        <v>196</v>
      </c>
      <c r="E1199" s="18">
        <v>0</v>
      </c>
      <c r="F1199" s="18">
        <v>0</v>
      </c>
      <c r="G1199" s="18">
        <v>0</v>
      </c>
      <c r="H1199" s="18">
        <v>0</v>
      </c>
      <c r="I1199" s="18">
        <v>0</v>
      </c>
      <c r="J1199" s="18">
        <v>0</v>
      </c>
      <c r="K1199" s="18">
        <f t="shared" si="642"/>
        <v>0</v>
      </c>
      <c r="L1199" s="18">
        <v>0</v>
      </c>
      <c r="M1199" s="18">
        <f t="shared" si="654"/>
        <v>0</v>
      </c>
      <c r="N1199" s="18">
        <f t="shared" si="643"/>
        <v>0</v>
      </c>
    </row>
    <row r="1200" spans="2:14" s="6" customFormat="1" ht="17.25" hidden="1" x14ac:dyDescent="0.25">
      <c r="B1200" s="6" t="str">
        <f t="shared" si="651"/>
        <v>b</v>
      </c>
      <c r="C1200" s="11" t="s">
        <v>131</v>
      </c>
      <c r="D1200" s="17" t="s">
        <v>197</v>
      </c>
      <c r="E1200" s="18">
        <v>0</v>
      </c>
      <c r="F1200" s="18">
        <v>0</v>
      </c>
      <c r="G1200" s="18">
        <v>0</v>
      </c>
      <c r="H1200" s="18">
        <v>0</v>
      </c>
      <c r="I1200" s="18">
        <v>0</v>
      </c>
      <c r="J1200" s="18">
        <v>0</v>
      </c>
      <c r="K1200" s="18">
        <f t="shared" si="642"/>
        <v>0</v>
      </c>
      <c r="L1200" s="18">
        <v>0</v>
      </c>
      <c r="M1200" s="18">
        <f t="shared" si="654"/>
        <v>0</v>
      </c>
      <c r="N1200" s="18">
        <f t="shared" si="643"/>
        <v>0</v>
      </c>
    </row>
    <row r="1201" spans="2:14" s="6" customFormat="1" ht="17.25" hidden="1" x14ac:dyDescent="0.25">
      <c r="B1201" s="6" t="str">
        <f t="shared" si="651"/>
        <v>b</v>
      </c>
      <c r="C1201" s="11" t="s">
        <v>131</v>
      </c>
      <c r="D1201" s="17" t="s">
        <v>198</v>
      </c>
      <c r="E1201" s="18">
        <v>0</v>
      </c>
      <c r="F1201" s="18">
        <v>0</v>
      </c>
      <c r="G1201" s="18">
        <v>0</v>
      </c>
      <c r="H1201" s="18">
        <v>0</v>
      </c>
      <c r="I1201" s="18">
        <v>0</v>
      </c>
      <c r="J1201" s="18">
        <v>0</v>
      </c>
      <c r="K1201" s="18">
        <f t="shared" si="642"/>
        <v>0</v>
      </c>
      <c r="L1201" s="18">
        <v>0</v>
      </c>
      <c r="M1201" s="18">
        <f t="shared" si="654"/>
        <v>0</v>
      </c>
      <c r="N1201" s="18">
        <f t="shared" si="643"/>
        <v>0</v>
      </c>
    </row>
    <row r="1202" spans="2:14" s="6" customFormat="1" ht="17.25" hidden="1" x14ac:dyDescent="0.25">
      <c r="B1202" s="6" t="str">
        <f t="shared" si="651"/>
        <v>b</v>
      </c>
      <c r="C1202" s="11" t="s">
        <v>131</v>
      </c>
      <c r="D1202" s="17" t="s">
        <v>199</v>
      </c>
      <c r="E1202" s="18">
        <v>0</v>
      </c>
      <c r="F1202" s="18">
        <v>0</v>
      </c>
      <c r="G1202" s="18">
        <v>0</v>
      </c>
      <c r="H1202" s="18">
        <v>0</v>
      </c>
      <c r="I1202" s="18">
        <v>0</v>
      </c>
      <c r="J1202" s="18">
        <v>0</v>
      </c>
      <c r="K1202" s="18">
        <f t="shared" si="642"/>
        <v>0</v>
      </c>
      <c r="L1202" s="18">
        <v>0</v>
      </c>
      <c r="M1202" s="18">
        <f t="shared" si="654"/>
        <v>0</v>
      </c>
      <c r="N1202" s="18">
        <f t="shared" si="643"/>
        <v>0</v>
      </c>
    </row>
    <row r="1203" spans="2:14" s="6" customFormat="1" ht="17.25" hidden="1" x14ac:dyDescent="0.25">
      <c r="B1203" s="6" t="str">
        <f t="shared" si="651"/>
        <v>b</v>
      </c>
      <c r="C1203" s="11" t="s">
        <v>131</v>
      </c>
      <c r="D1203" s="17" t="s">
        <v>200</v>
      </c>
      <c r="E1203" s="18">
        <v>0</v>
      </c>
      <c r="F1203" s="18">
        <v>0</v>
      </c>
      <c r="G1203" s="18">
        <v>0</v>
      </c>
      <c r="H1203" s="18">
        <v>0</v>
      </c>
      <c r="I1203" s="18">
        <v>0</v>
      </c>
      <c r="J1203" s="18">
        <v>0</v>
      </c>
      <c r="K1203" s="18">
        <f t="shared" si="642"/>
        <v>0</v>
      </c>
      <c r="L1203" s="18">
        <v>0</v>
      </c>
      <c r="M1203" s="18">
        <f t="shared" si="654"/>
        <v>0</v>
      </c>
      <c r="N1203" s="18">
        <f t="shared" si="643"/>
        <v>0</v>
      </c>
    </row>
    <row r="1204" spans="2:14" s="6" customFormat="1" ht="20.25" thickBot="1" x14ac:dyDescent="0.3">
      <c r="B1204" s="6" t="str">
        <f t="shared" si="651"/>
        <v>a</v>
      </c>
      <c r="C1204" s="33" t="s">
        <v>131</v>
      </c>
      <c r="D1204" s="39" t="s">
        <v>206</v>
      </c>
      <c r="E1204" s="40">
        <v>25.664999999999999</v>
      </c>
      <c r="F1204" s="40">
        <v>0</v>
      </c>
      <c r="G1204" s="40">
        <v>0</v>
      </c>
      <c r="H1204" s="40">
        <v>0</v>
      </c>
      <c r="I1204" s="40">
        <v>0</v>
      </c>
      <c r="J1204" s="40">
        <v>0</v>
      </c>
      <c r="K1204" s="40">
        <f t="shared" si="642"/>
        <v>0</v>
      </c>
      <c r="L1204" s="40">
        <v>0</v>
      </c>
      <c r="M1204" s="40">
        <f t="shared" si="654"/>
        <v>0</v>
      </c>
      <c r="N1204" s="40">
        <f t="shared" si="643"/>
        <v>0</v>
      </c>
    </row>
    <row r="1205" spans="2:14" s="6" customFormat="1" ht="18" hidden="1" thickBot="1" x14ac:dyDescent="0.3">
      <c r="B1205" s="6" t="str">
        <f t="shared" si="651"/>
        <v>b</v>
      </c>
      <c r="C1205" s="14" t="s">
        <v>131</v>
      </c>
      <c r="D1205" s="15" t="s">
        <v>6</v>
      </c>
      <c r="E1205" s="16">
        <v>0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f t="shared" si="642"/>
        <v>0</v>
      </c>
      <c r="L1205" s="16">
        <v>0</v>
      </c>
      <c r="M1205" s="16">
        <f t="shared" si="654"/>
        <v>0</v>
      </c>
      <c r="N1205" s="16">
        <f t="shared" si="643"/>
        <v>0</v>
      </c>
    </row>
    <row r="1206" spans="2:14" s="6" customFormat="1" ht="18" hidden="1" thickBot="1" x14ac:dyDescent="0.3">
      <c r="B1206" s="6" t="str">
        <f t="shared" si="651"/>
        <v>b</v>
      </c>
      <c r="C1206" s="14" t="s">
        <v>131</v>
      </c>
      <c r="D1206" s="15" t="s">
        <v>7</v>
      </c>
      <c r="E1206" s="16">
        <v>0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f t="shared" si="642"/>
        <v>0</v>
      </c>
      <c r="L1206" s="16">
        <v>0</v>
      </c>
      <c r="M1206" s="16">
        <f t="shared" si="654"/>
        <v>0</v>
      </c>
      <c r="N1206" s="16">
        <f t="shared" si="643"/>
        <v>0</v>
      </c>
    </row>
    <row r="1207" spans="2:14" s="6" customFormat="1" ht="18" hidden="1" thickBot="1" x14ac:dyDescent="0.3">
      <c r="B1207" s="6" t="str">
        <f t="shared" si="651"/>
        <v>b</v>
      </c>
      <c r="C1207" s="19" t="s">
        <v>131</v>
      </c>
      <c r="D1207" s="20" t="s">
        <v>8</v>
      </c>
      <c r="E1207" s="21">
        <v>0</v>
      </c>
      <c r="F1207" s="21">
        <v>0</v>
      </c>
      <c r="G1207" s="21">
        <v>0</v>
      </c>
      <c r="H1207" s="21">
        <v>0</v>
      </c>
      <c r="I1207" s="21">
        <v>0</v>
      </c>
      <c r="J1207" s="21">
        <v>0</v>
      </c>
      <c r="K1207" s="21">
        <f t="shared" si="642"/>
        <v>0</v>
      </c>
      <c r="L1207" s="21">
        <v>0</v>
      </c>
      <c r="M1207" s="21">
        <f t="shared" si="654"/>
        <v>0</v>
      </c>
      <c r="N1207" s="21">
        <f t="shared" si="643"/>
        <v>0</v>
      </c>
    </row>
    <row r="1208" spans="2:14" s="6" customFormat="1" ht="99" thickTop="1" thickBot="1" x14ac:dyDescent="0.3">
      <c r="B1208" s="6" t="str">
        <f t="shared" si="651"/>
        <v>a</v>
      </c>
      <c r="C1208" s="30" t="s">
        <v>115</v>
      </c>
      <c r="D1208" s="46" t="s">
        <v>123</v>
      </c>
      <c r="E1208" s="32">
        <f t="shared" ref="E1208:L1208" si="662">E1211+E1219+E1220+E1221</f>
        <v>4954.6843099999996</v>
      </c>
      <c r="F1208" s="32">
        <f t="shared" si="662"/>
        <v>0</v>
      </c>
      <c r="G1208" s="32">
        <f t="shared" si="662"/>
        <v>0</v>
      </c>
      <c r="H1208" s="32">
        <f t="shared" si="662"/>
        <v>0</v>
      </c>
      <c r="I1208" s="32">
        <f t="shared" si="662"/>
        <v>0</v>
      </c>
      <c r="J1208" s="32">
        <f t="shared" ref="J1208" si="663">J1211+J1219+J1220+J1221</f>
        <v>0</v>
      </c>
      <c r="K1208" s="32">
        <f t="shared" si="642"/>
        <v>0</v>
      </c>
      <c r="L1208" s="32">
        <f t="shared" si="662"/>
        <v>0</v>
      </c>
      <c r="M1208" s="32">
        <f t="shared" si="654"/>
        <v>0</v>
      </c>
      <c r="N1208" s="32">
        <f t="shared" si="643"/>
        <v>0</v>
      </c>
    </row>
    <row r="1209" spans="2:14" s="6" customFormat="1" ht="35.25" hidden="1" thickTop="1" x14ac:dyDescent="0.25">
      <c r="B1209" s="6" t="str">
        <f t="shared" si="651"/>
        <v>b</v>
      </c>
      <c r="C1209" s="11"/>
      <c r="D1209" s="12" t="s">
        <v>190</v>
      </c>
      <c r="E1209" s="13">
        <v>0</v>
      </c>
      <c r="F1209" s="13">
        <v>0</v>
      </c>
      <c r="G1209" s="13">
        <v>0</v>
      </c>
      <c r="H1209" s="13">
        <v>0</v>
      </c>
      <c r="I1209" s="13">
        <v>0</v>
      </c>
      <c r="J1209" s="13">
        <v>0</v>
      </c>
      <c r="K1209" s="13">
        <f t="shared" si="642"/>
        <v>0</v>
      </c>
      <c r="L1209" s="13">
        <v>0</v>
      </c>
      <c r="M1209" s="13">
        <v>0</v>
      </c>
      <c r="N1209" s="13">
        <f t="shared" si="643"/>
        <v>0</v>
      </c>
    </row>
    <row r="1210" spans="2:14" s="6" customFormat="1" ht="18" hidden="1" thickTop="1" x14ac:dyDescent="0.25">
      <c r="B1210" s="6" t="str">
        <f t="shared" si="651"/>
        <v>b</v>
      </c>
      <c r="C1210" s="11"/>
      <c r="D1210" s="12" t="s">
        <v>189</v>
      </c>
      <c r="E1210" s="13">
        <v>0</v>
      </c>
      <c r="F1210" s="13">
        <v>0</v>
      </c>
      <c r="G1210" s="13">
        <v>0</v>
      </c>
      <c r="H1210" s="13">
        <v>0</v>
      </c>
      <c r="I1210" s="13">
        <v>0</v>
      </c>
      <c r="J1210" s="13">
        <v>0</v>
      </c>
      <c r="K1210" s="13">
        <f t="shared" si="642"/>
        <v>0</v>
      </c>
      <c r="L1210" s="13">
        <v>0</v>
      </c>
      <c r="M1210" s="13">
        <v>0</v>
      </c>
      <c r="N1210" s="13">
        <f t="shared" si="643"/>
        <v>0</v>
      </c>
    </row>
    <row r="1211" spans="2:14" s="6" customFormat="1" ht="18" hidden="1" thickTop="1" x14ac:dyDescent="0.25">
      <c r="B1211" s="6" t="str">
        <f t="shared" si="651"/>
        <v>b</v>
      </c>
      <c r="C1211" s="14" t="s">
        <v>131</v>
      </c>
      <c r="D1211" s="15" t="s">
        <v>4</v>
      </c>
      <c r="E1211" s="16">
        <f t="shared" ref="E1211:L1211" si="664">E1212+E1213+E1214+E1215+E1216+E1217+E1218</f>
        <v>0</v>
      </c>
      <c r="F1211" s="16">
        <f t="shared" si="664"/>
        <v>0</v>
      </c>
      <c r="G1211" s="16">
        <f t="shared" si="664"/>
        <v>0</v>
      </c>
      <c r="H1211" s="16">
        <f t="shared" si="664"/>
        <v>0</v>
      </c>
      <c r="I1211" s="16">
        <f t="shared" si="664"/>
        <v>0</v>
      </c>
      <c r="J1211" s="16">
        <f t="shared" ref="J1211" si="665">J1212+J1213+J1214+J1215+J1216+J1217+J1218</f>
        <v>0</v>
      </c>
      <c r="K1211" s="16">
        <f t="shared" si="642"/>
        <v>0</v>
      </c>
      <c r="L1211" s="16">
        <f t="shared" si="664"/>
        <v>0</v>
      </c>
      <c r="M1211" s="16">
        <f t="shared" si="654"/>
        <v>0</v>
      </c>
      <c r="N1211" s="16">
        <f t="shared" si="643"/>
        <v>0</v>
      </c>
    </row>
    <row r="1212" spans="2:14" s="6" customFormat="1" ht="18" hidden="1" thickTop="1" x14ac:dyDescent="0.25">
      <c r="B1212" s="6" t="str">
        <f t="shared" si="651"/>
        <v>b</v>
      </c>
      <c r="C1212" s="11" t="s">
        <v>131</v>
      </c>
      <c r="D1212" s="17" t="s">
        <v>195</v>
      </c>
      <c r="E1212" s="18">
        <v>0</v>
      </c>
      <c r="F1212" s="18">
        <v>0</v>
      </c>
      <c r="G1212" s="18">
        <v>0</v>
      </c>
      <c r="H1212" s="18">
        <v>0</v>
      </c>
      <c r="I1212" s="18">
        <v>0</v>
      </c>
      <c r="J1212" s="18">
        <v>0</v>
      </c>
      <c r="K1212" s="18">
        <f t="shared" si="642"/>
        <v>0</v>
      </c>
      <c r="L1212" s="18">
        <v>0</v>
      </c>
      <c r="M1212" s="18">
        <f t="shared" si="654"/>
        <v>0</v>
      </c>
      <c r="N1212" s="18">
        <f t="shared" si="643"/>
        <v>0</v>
      </c>
    </row>
    <row r="1213" spans="2:14" s="6" customFormat="1" ht="18" hidden="1" thickTop="1" x14ac:dyDescent="0.25">
      <c r="B1213" s="6" t="str">
        <f t="shared" si="651"/>
        <v>b</v>
      </c>
      <c r="C1213" s="11" t="s">
        <v>131</v>
      </c>
      <c r="D1213" s="17" t="s">
        <v>196</v>
      </c>
      <c r="E1213" s="18">
        <v>0</v>
      </c>
      <c r="F1213" s="18">
        <v>0</v>
      </c>
      <c r="G1213" s="18">
        <v>0</v>
      </c>
      <c r="H1213" s="18">
        <v>0</v>
      </c>
      <c r="I1213" s="18">
        <v>0</v>
      </c>
      <c r="J1213" s="18">
        <v>0</v>
      </c>
      <c r="K1213" s="18">
        <f t="shared" si="642"/>
        <v>0</v>
      </c>
      <c r="L1213" s="18">
        <v>0</v>
      </c>
      <c r="M1213" s="18">
        <f t="shared" si="654"/>
        <v>0</v>
      </c>
      <c r="N1213" s="18">
        <f t="shared" si="643"/>
        <v>0</v>
      </c>
    </row>
    <row r="1214" spans="2:14" s="6" customFormat="1" ht="18" hidden="1" thickTop="1" x14ac:dyDescent="0.25">
      <c r="B1214" s="6" t="str">
        <f t="shared" si="651"/>
        <v>b</v>
      </c>
      <c r="C1214" s="11" t="s">
        <v>131</v>
      </c>
      <c r="D1214" s="17" t="s">
        <v>197</v>
      </c>
      <c r="E1214" s="18">
        <v>0</v>
      </c>
      <c r="F1214" s="18">
        <v>0</v>
      </c>
      <c r="G1214" s="18">
        <v>0</v>
      </c>
      <c r="H1214" s="18">
        <v>0</v>
      </c>
      <c r="I1214" s="18">
        <v>0</v>
      </c>
      <c r="J1214" s="18">
        <v>0</v>
      </c>
      <c r="K1214" s="18">
        <f t="shared" si="642"/>
        <v>0</v>
      </c>
      <c r="L1214" s="18">
        <v>0</v>
      </c>
      <c r="M1214" s="18">
        <f t="shared" si="654"/>
        <v>0</v>
      </c>
      <c r="N1214" s="18">
        <f t="shared" si="643"/>
        <v>0</v>
      </c>
    </row>
    <row r="1215" spans="2:14" s="6" customFormat="1" ht="18" hidden="1" thickTop="1" x14ac:dyDescent="0.25">
      <c r="B1215" s="6" t="str">
        <f t="shared" si="651"/>
        <v>b</v>
      </c>
      <c r="C1215" s="11" t="s">
        <v>131</v>
      </c>
      <c r="D1215" s="17" t="s">
        <v>198</v>
      </c>
      <c r="E1215" s="18">
        <v>0</v>
      </c>
      <c r="F1215" s="18">
        <v>0</v>
      </c>
      <c r="G1215" s="18">
        <v>0</v>
      </c>
      <c r="H1215" s="18">
        <v>0</v>
      </c>
      <c r="I1215" s="18">
        <v>0</v>
      </c>
      <c r="J1215" s="18">
        <v>0</v>
      </c>
      <c r="K1215" s="18">
        <f t="shared" si="642"/>
        <v>0</v>
      </c>
      <c r="L1215" s="18">
        <v>0</v>
      </c>
      <c r="M1215" s="18">
        <f t="shared" si="654"/>
        <v>0</v>
      </c>
      <c r="N1215" s="18">
        <f t="shared" si="643"/>
        <v>0</v>
      </c>
    </row>
    <row r="1216" spans="2:14" s="6" customFormat="1" ht="18" hidden="1" thickTop="1" x14ac:dyDescent="0.25">
      <c r="B1216" s="6" t="str">
        <f t="shared" si="651"/>
        <v>b</v>
      </c>
      <c r="C1216" s="11" t="s">
        <v>131</v>
      </c>
      <c r="D1216" s="17" t="s">
        <v>199</v>
      </c>
      <c r="E1216" s="18">
        <v>0</v>
      </c>
      <c r="F1216" s="18">
        <v>0</v>
      </c>
      <c r="G1216" s="18">
        <v>0</v>
      </c>
      <c r="H1216" s="18">
        <v>0</v>
      </c>
      <c r="I1216" s="18">
        <v>0</v>
      </c>
      <c r="J1216" s="18">
        <v>0</v>
      </c>
      <c r="K1216" s="18">
        <f t="shared" si="642"/>
        <v>0</v>
      </c>
      <c r="L1216" s="18">
        <v>0</v>
      </c>
      <c r="M1216" s="18">
        <f t="shared" si="654"/>
        <v>0</v>
      </c>
      <c r="N1216" s="18">
        <f t="shared" si="643"/>
        <v>0</v>
      </c>
    </row>
    <row r="1217" spans="2:14" s="6" customFormat="1" ht="18" hidden="1" thickTop="1" x14ac:dyDescent="0.25">
      <c r="B1217" s="6" t="str">
        <f t="shared" si="651"/>
        <v>b</v>
      </c>
      <c r="C1217" s="11" t="s">
        <v>131</v>
      </c>
      <c r="D1217" s="17" t="s">
        <v>200</v>
      </c>
      <c r="E1217" s="18">
        <v>0</v>
      </c>
      <c r="F1217" s="18">
        <v>0</v>
      </c>
      <c r="G1217" s="18">
        <v>0</v>
      </c>
      <c r="H1217" s="18">
        <v>0</v>
      </c>
      <c r="I1217" s="18">
        <v>0</v>
      </c>
      <c r="J1217" s="18">
        <v>0</v>
      </c>
      <c r="K1217" s="18">
        <f t="shared" si="642"/>
        <v>0</v>
      </c>
      <c r="L1217" s="18">
        <v>0</v>
      </c>
      <c r="M1217" s="18">
        <f t="shared" si="654"/>
        <v>0</v>
      </c>
      <c r="N1217" s="18">
        <f t="shared" si="643"/>
        <v>0</v>
      </c>
    </row>
    <row r="1218" spans="2:14" s="6" customFormat="1" ht="18" hidden="1" thickTop="1" x14ac:dyDescent="0.25">
      <c r="B1218" s="6" t="str">
        <f t="shared" si="651"/>
        <v>b</v>
      </c>
      <c r="C1218" s="11" t="s">
        <v>131</v>
      </c>
      <c r="D1218" s="17" t="s">
        <v>201</v>
      </c>
      <c r="E1218" s="18">
        <v>0</v>
      </c>
      <c r="F1218" s="18">
        <v>0</v>
      </c>
      <c r="G1218" s="18">
        <v>0</v>
      </c>
      <c r="H1218" s="18">
        <v>0</v>
      </c>
      <c r="I1218" s="18">
        <v>0</v>
      </c>
      <c r="J1218" s="18">
        <v>0</v>
      </c>
      <c r="K1218" s="18">
        <f t="shared" si="642"/>
        <v>0</v>
      </c>
      <c r="L1218" s="18">
        <v>0</v>
      </c>
      <c r="M1218" s="18">
        <f t="shared" si="654"/>
        <v>0</v>
      </c>
      <c r="N1218" s="18">
        <f t="shared" si="643"/>
        <v>0</v>
      </c>
    </row>
    <row r="1219" spans="2:14" s="6" customFormat="1" ht="18" hidden="1" thickTop="1" x14ac:dyDescent="0.25">
      <c r="B1219" s="6" t="str">
        <f t="shared" si="651"/>
        <v>b</v>
      </c>
      <c r="C1219" s="14" t="s">
        <v>131</v>
      </c>
      <c r="D1219" s="15" t="s">
        <v>6</v>
      </c>
      <c r="E1219" s="16">
        <v>0</v>
      </c>
      <c r="F1219" s="16">
        <v>0</v>
      </c>
      <c r="G1219" s="16">
        <v>0</v>
      </c>
      <c r="H1219" s="16">
        <v>0</v>
      </c>
      <c r="I1219" s="16">
        <v>0</v>
      </c>
      <c r="J1219" s="16">
        <v>0</v>
      </c>
      <c r="K1219" s="16">
        <f t="shared" si="642"/>
        <v>0</v>
      </c>
      <c r="L1219" s="16">
        <v>0</v>
      </c>
      <c r="M1219" s="16">
        <f t="shared" si="654"/>
        <v>0</v>
      </c>
      <c r="N1219" s="16">
        <f t="shared" si="643"/>
        <v>0</v>
      </c>
    </row>
    <row r="1220" spans="2:14" s="6" customFormat="1" ht="21" thickTop="1" thickBot="1" x14ac:dyDescent="0.3">
      <c r="B1220" s="6" t="str">
        <f t="shared" si="651"/>
        <v>a</v>
      </c>
      <c r="C1220" s="36" t="s">
        <v>131</v>
      </c>
      <c r="D1220" s="37" t="s">
        <v>7</v>
      </c>
      <c r="E1220" s="38">
        <v>4954.6843099999996</v>
      </c>
      <c r="F1220" s="38">
        <v>0</v>
      </c>
      <c r="G1220" s="38">
        <v>0</v>
      </c>
      <c r="H1220" s="38">
        <v>0</v>
      </c>
      <c r="I1220" s="38">
        <v>0</v>
      </c>
      <c r="J1220" s="38">
        <v>0</v>
      </c>
      <c r="K1220" s="38">
        <f t="shared" si="642"/>
        <v>0</v>
      </c>
      <c r="L1220" s="38">
        <v>0</v>
      </c>
      <c r="M1220" s="38">
        <f t="shared" si="654"/>
        <v>0</v>
      </c>
      <c r="N1220" s="38">
        <f t="shared" si="643"/>
        <v>0</v>
      </c>
    </row>
    <row r="1221" spans="2:14" s="6" customFormat="1" ht="18" hidden="1" thickBot="1" x14ac:dyDescent="0.3">
      <c r="B1221" s="6" t="str">
        <f t="shared" si="651"/>
        <v>b</v>
      </c>
      <c r="C1221" s="19" t="s">
        <v>131</v>
      </c>
      <c r="D1221" s="20" t="s">
        <v>8</v>
      </c>
      <c r="E1221" s="21">
        <v>0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f t="shared" ref="K1221:K1284" si="666">J1221-I1221</f>
        <v>0</v>
      </c>
      <c r="L1221" s="21">
        <v>0</v>
      </c>
      <c r="M1221" s="21">
        <f t="shared" si="654"/>
        <v>0</v>
      </c>
      <c r="N1221" s="21">
        <f t="shared" ref="N1221:N1284" si="667">L1221-J1221</f>
        <v>0</v>
      </c>
    </row>
    <row r="1222" spans="2:14" s="6" customFormat="1" ht="31.5" customHeight="1" thickTop="1" thickBot="1" x14ac:dyDescent="0.3">
      <c r="B1222" s="6" t="str">
        <f t="shared" si="651"/>
        <v>a</v>
      </c>
      <c r="C1222" s="30" t="s">
        <v>122</v>
      </c>
      <c r="D1222" s="46" t="s">
        <v>70</v>
      </c>
      <c r="E1222" s="32">
        <f t="shared" ref="E1222:L1222" si="668">E1225+E1233+E1234+E1235</f>
        <v>68183.439769999997</v>
      </c>
      <c r="F1222" s="32">
        <f t="shared" si="668"/>
        <v>0</v>
      </c>
      <c r="G1222" s="32">
        <f t="shared" si="668"/>
        <v>0</v>
      </c>
      <c r="H1222" s="32">
        <f t="shared" si="668"/>
        <v>0</v>
      </c>
      <c r="I1222" s="32">
        <f t="shared" si="668"/>
        <v>0</v>
      </c>
      <c r="J1222" s="32">
        <f t="shared" ref="J1222" si="669">J1225+J1233+J1234+J1235</f>
        <v>0</v>
      </c>
      <c r="K1222" s="32">
        <f t="shared" si="666"/>
        <v>0</v>
      </c>
      <c r="L1222" s="32">
        <f t="shared" si="668"/>
        <v>0</v>
      </c>
      <c r="M1222" s="32">
        <f t="shared" si="654"/>
        <v>0</v>
      </c>
      <c r="N1222" s="32">
        <f t="shared" si="667"/>
        <v>0</v>
      </c>
    </row>
    <row r="1223" spans="2:14" s="6" customFormat="1" ht="35.25" hidden="1" thickTop="1" x14ac:dyDescent="0.25">
      <c r="B1223" s="6" t="str">
        <f t="shared" si="651"/>
        <v>b</v>
      </c>
      <c r="C1223" s="11"/>
      <c r="D1223" s="12" t="s">
        <v>190</v>
      </c>
      <c r="E1223" s="13">
        <v>0</v>
      </c>
      <c r="F1223" s="13">
        <v>0</v>
      </c>
      <c r="G1223" s="13">
        <v>0</v>
      </c>
      <c r="H1223" s="13">
        <v>0</v>
      </c>
      <c r="I1223" s="13">
        <v>0</v>
      </c>
      <c r="J1223" s="13">
        <v>0</v>
      </c>
      <c r="K1223" s="13">
        <f t="shared" si="666"/>
        <v>0</v>
      </c>
      <c r="L1223" s="13">
        <v>0</v>
      </c>
      <c r="M1223" s="13">
        <v>0</v>
      </c>
      <c r="N1223" s="13">
        <f t="shared" si="667"/>
        <v>0</v>
      </c>
    </row>
    <row r="1224" spans="2:14" s="6" customFormat="1" ht="18" hidden="1" thickTop="1" x14ac:dyDescent="0.25">
      <c r="B1224" s="6" t="str">
        <f t="shared" si="651"/>
        <v>b</v>
      </c>
      <c r="C1224" s="11"/>
      <c r="D1224" s="12" t="s">
        <v>189</v>
      </c>
      <c r="E1224" s="13">
        <v>0</v>
      </c>
      <c r="F1224" s="13">
        <v>0</v>
      </c>
      <c r="G1224" s="13">
        <v>0</v>
      </c>
      <c r="H1224" s="13">
        <v>0</v>
      </c>
      <c r="I1224" s="13">
        <v>0</v>
      </c>
      <c r="J1224" s="13">
        <v>0</v>
      </c>
      <c r="K1224" s="13">
        <f t="shared" si="666"/>
        <v>0</v>
      </c>
      <c r="L1224" s="13">
        <v>0</v>
      </c>
      <c r="M1224" s="13">
        <v>0</v>
      </c>
      <c r="N1224" s="13">
        <f t="shared" si="667"/>
        <v>0</v>
      </c>
    </row>
    <row r="1225" spans="2:14" s="6" customFormat="1" ht="20.25" thickTop="1" x14ac:dyDescent="0.25">
      <c r="B1225" s="6" t="str">
        <f t="shared" si="651"/>
        <v>a</v>
      </c>
      <c r="C1225" s="36" t="s">
        <v>131</v>
      </c>
      <c r="D1225" s="37" t="s">
        <v>4</v>
      </c>
      <c r="E1225" s="38">
        <f t="shared" ref="E1225:L1225" si="670">E1226+E1227+E1228+E1229+E1230+E1231+E1232</f>
        <v>68183.439769999997</v>
      </c>
      <c r="F1225" s="38">
        <f t="shared" si="670"/>
        <v>0</v>
      </c>
      <c r="G1225" s="38">
        <f t="shared" si="670"/>
        <v>0</v>
      </c>
      <c r="H1225" s="38">
        <f t="shared" si="670"/>
        <v>0</v>
      </c>
      <c r="I1225" s="38">
        <f t="shared" si="670"/>
        <v>0</v>
      </c>
      <c r="J1225" s="38">
        <f t="shared" ref="J1225" si="671">J1226+J1227+J1228+J1229+J1230+J1231+J1232</f>
        <v>0</v>
      </c>
      <c r="K1225" s="38">
        <f t="shared" si="666"/>
        <v>0</v>
      </c>
      <c r="L1225" s="38">
        <f t="shared" si="670"/>
        <v>0</v>
      </c>
      <c r="M1225" s="38">
        <f t="shared" si="654"/>
        <v>0</v>
      </c>
      <c r="N1225" s="38">
        <f t="shared" si="667"/>
        <v>0</v>
      </c>
    </row>
    <row r="1226" spans="2:14" s="6" customFormat="1" ht="17.25" hidden="1" x14ac:dyDescent="0.25">
      <c r="B1226" s="6" t="str">
        <f t="shared" si="651"/>
        <v>b</v>
      </c>
      <c r="C1226" s="11" t="s">
        <v>131</v>
      </c>
      <c r="D1226" s="17" t="s">
        <v>195</v>
      </c>
      <c r="E1226" s="18">
        <v>0</v>
      </c>
      <c r="F1226" s="18">
        <v>0</v>
      </c>
      <c r="G1226" s="18">
        <v>0</v>
      </c>
      <c r="H1226" s="18">
        <v>0</v>
      </c>
      <c r="I1226" s="18">
        <v>0</v>
      </c>
      <c r="J1226" s="18">
        <v>0</v>
      </c>
      <c r="K1226" s="18">
        <f t="shared" si="666"/>
        <v>0</v>
      </c>
      <c r="L1226" s="18">
        <v>0</v>
      </c>
      <c r="M1226" s="18">
        <f t="shared" si="654"/>
        <v>0</v>
      </c>
      <c r="N1226" s="18">
        <f t="shared" si="667"/>
        <v>0</v>
      </c>
    </row>
    <row r="1227" spans="2:14" s="6" customFormat="1" ht="17.25" hidden="1" x14ac:dyDescent="0.25">
      <c r="B1227" s="6" t="str">
        <f t="shared" si="651"/>
        <v>b</v>
      </c>
      <c r="C1227" s="11" t="s">
        <v>131</v>
      </c>
      <c r="D1227" s="17" t="s">
        <v>196</v>
      </c>
      <c r="E1227" s="18">
        <v>0</v>
      </c>
      <c r="F1227" s="18">
        <v>0</v>
      </c>
      <c r="G1227" s="18">
        <v>0</v>
      </c>
      <c r="H1227" s="18">
        <v>0</v>
      </c>
      <c r="I1227" s="18">
        <v>0</v>
      </c>
      <c r="J1227" s="18">
        <v>0</v>
      </c>
      <c r="K1227" s="18">
        <f t="shared" si="666"/>
        <v>0</v>
      </c>
      <c r="L1227" s="18">
        <v>0</v>
      </c>
      <c r="M1227" s="18">
        <f t="shared" si="654"/>
        <v>0</v>
      </c>
      <c r="N1227" s="18">
        <f t="shared" si="667"/>
        <v>0</v>
      </c>
    </row>
    <row r="1228" spans="2:14" s="6" customFormat="1" ht="17.25" hidden="1" x14ac:dyDescent="0.25">
      <c r="B1228" s="6" t="str">
        <f t="shared" si="651"/>
        <v>b</v>
      </c>
      <c r="C1228" s="11" t="s">
        <v>131</v>
      </c>
      <c r="D1228" s="17" t="s">
        <v>197</v>
      </c>
      <c r="E1228" s="18">
        <v>0</v>
      </c>
      <c r="F1228" s="18">
        <v>0</v>
      </c>
      <c r="G1228" s="18">
        <v>0</v>
      </c>
      <c r="H1228" s="18">
        <v>0</v>
      </c>
      <c r="I1228" s="18">
        <v>0</v>
      </c>
      <c r="J1228" s="18">
        <v>0</v>
      </c>
      <c r="K1228" s="18">
        <f t="shared" si="666"/>
        <v>0</v>
      </c>
      <c r="L1228" s="18">
        <v>0</v>
      </c>
      <c r="M1228" s="18">
        <f t="shared" si="654"/>
        <v>0</v>
      </c>
      <c r="N1228" s="18">
        <f t="shared" si="667"/>
        <v>0</v>
      </c>
    </row>
    <row r="1229" spans="2:14" s="6" customFormat="1" ht="17.25" hidden="1" x14ac:dyDescent="0.25">
      <c r="B1229" s="6" t="str">
        <f t="shared" si="651"/>
        <v>b</v>
      </c>
      <c r="C1229" s="11" t="s">
        <v>131</v>
      </c>
      <c r="D1229" s="17" t="s">
        <v>198</v>
      </c>
      <c r="E1229" s="18">
        <v>0</v>
      </c>
      <c r="F1229" s="18">
        <v>0</v>
      </c>
      <c r="G1229" s="18">
        <v>0</v>
      </c>
      <c r="H1229" s="18">
        <v>0</v>
      </c>
      <c r="I1229" s="18">
        <v>0</v>
      </c>
      <c r="J1229" s="18">
        <v>0</v>
      </c>
      <c r="K1229" s="18">
        <f t="shared" si="666"/>
        <v>0</v>
      </c>
      <c r="L1229" s="18">
        <v>0</v>
      </c>
      <c r="M1229" s="18">
        <f t="shared" si="654"/>
        <v>0</v>
      </c>
      <c r="N1229" s="18">
        <f t="shared" si="667"/>
        <v>0</v>
      </c>
    </row>
    <row r="1230" spans="2:14" s="6" customFormat="1" ht="17.25" hidden="1" x14ac:dyDescent="0.25">
      <c r="B1230" s="6" t="str">
        <f t="shared" si="651"/>
        <v>b</v>
      </c>
      <c r="C1230" s="11" t="s">
        <v>131</v>
      </c>
      <c r="D1230" s="17" t="s">
        <v>199</v>
      </c>
      <c r="E1230" s="18">
        <v>0</v>
      </c>
      <c r="F1230" s="18">
        <v>0</v>
      </c>
      <c r="G1230" s="18">
        <v>0</v>
      </c>
      <c r="H1230" s="18">
        <v>0</v>
      </c>
      <c r="I1230" s="18">
        <v>0</v>
      </c>
      <c r="J1230" s="18">
        <v>0</v>
      </c>
      <c r="K1230" s="18">
        <f t="shared" si="666"/>
        <v>0</v>
      </c>
      <c r="L1230" s="18">
        <v>0</v>
      </c>
      <c r="M1230" s="18">
        <f t="shared" si="654"/>
        <v>0</v>
      </c>
      <c r="N1230" s="18">
        <f t="shared" si="667"/>
        <v>0</v>
      </c>
    </row>
    <row r="1231" spans="2:14" s="6" customFormat="1" ht="19.5" x14ac:dyDescent="0.25">
      <c r="B1231" s="6" t="str">
        <f t="shared" si="651"/>
        <v>a</v>
      </c>
      <c r="C1231" s="33" t="s">
        <v>131</v>
      </c>
      <c r="D1231" s="39" t="s">
        <v>205</v>
      </c>
      <c r="E1231" s="40">
        <v>67372.889769999994</v>
      </c>
      <c r="F1231" s="40">
        <v>0</v>
      </c>
      <c r="G1231" s="40">
        <v>0</v>
      </c>
      <c r="H1231" s="40">
        <v>0</v>
      </c>
      <c r="I1231" s="40">
        <v>0</v>
      </c>
      <c r="J1231" s="40">
        <v>0</v>
      </c>
      <c r="K1231" s="40">
        <f t="shared" si="666"/>
        <v>0</v>
      </c>
      <c r="L1231" s="40">
        <v>0</v>
      </c>
      <c r="M1231" s="40">
        <f t="shared" si="654"/>
        <v>0</v>
      </c>
      <c r="N1231" s="40">
        <f t="shared" si="667"/>
        <v>0</v>
      </c>
    </row>
    <row r="1232" spans="2:14" s="6" customFormat="1" ht="20.25" thickBot="1" x14ac:dyDescent="0.3">
      <c r="B1232" s="6" t="str">
        <f t="shared" si="651"/>
        <v>a</v>
      </c>
      <c r="C1232" s="33" t="s">
        <v>131</v>
      </c>
      <c r="D1232" s="39" t="s">
        <v>206</v>
      </c>
      <c r="E1232" s="40">
        <v>810.55</v>
      </c>
      <c r="F1232" s="40">
        <v>0</v>
      </c>
      <c r="G1232" s="40">
        <v>0</v>
      </c>
      <c r="H1232" s="40">
        <v>0</v>
      </c>
      <c r="I1232" s="40">
        <v>0</v>
      </c>
      <c r="J1232" s="40">
        <v>0</v>
      </c>
      <c r="K1232" s="40">
        <f t="shared" si="666"/>
        <v>0</v>
      </c>
      <c r="L1232" s="40">
        <v>0</v>
      </c>
      <c r="M1232" s="40">
        <f t="shared" si="654"/>
        <v>0</v>
      </c>
      <c r="N1232" s="40">
        <f t="shared" si="667"/>
        <v>0</v>
      </c>
    </row>
    <row r="1233" spans="1:14" s="6" customFormat="1" ht="18" hidden="1" thickBot="1" x14ac:dyDescent="0.3">
      <c r="B1233" s="6" t="str">
        <f t="shared" si="651"/>
        <v>b</v>
      </c>
      <c r="C1233" s="14" t="s">
        <v>131</v>
      </c>
      <c r="D1233" s="15" t="s">
        <v>6</v>
      </c>
      <c r="E1233" s="16">
        <v>0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f t="shared" si="666"/>
        <v>0</v>
      </c>
      <c r="L1233" s="16">
        <v>0</v>
      </c>
      <c r="M1233" s="16">
        <f t="shared" si="654"/>
        <v>0</v>
      </c>
      <c r="N1233" s="16">
        <f t="shared" si="667"/>
        <v>0</v>
      </c>
    </row>
    <row r="1234" spans="1:14" s="6" customFormat="1" ht="18" hidden="1" thickBot="1" x14ac:dyDescent="0.3">
      <c r="B1234" s="6" t="str">
        <f t="shared" si="651"/>
        <v>b</v>
      </c>
      <c r="C1234" s="14" t="s">
        <v>131</v>
      </c>
      <c r="D1234" s="15" t="s">
        <v>7</v>
      </c>
      <c r="E1234" s="16">
        <v>0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f t="shared" si="666"/>
        <v>0</v>
      </c>
      <c r="L1234" s="16">
        <v>0</v>
      </c>
      <c r="M1234" s="16">
        <f t="shared" si="654"/>
        <v>0</v>
      </c>
      <c r="N1234" s="16">
        <f t="shared" si="667"/>
        <v>0</v>
      </c>
    </row>
    <row r="1235" spans="1:14" s="6" customFormat="1" ht="18" hidden="1" thickBot="1" x14ac:dyDescent="0.3">
      <c r="B1235" s="6" t="str">
        <f t="shared" ref="B1235:B1298" si="672">IF(OR(E1235&lt;&gt;0,F1235&lt;&gt;0,G1235&lt;&gt;0,H1235&lt;&gt;0,I1235&lt;&gt;0,L1235&lt;&gt;0,M1235&lt;&gt;0),"a","b")</f>
        <v>b</v>
      </c>
      <c r="C1235" s="19" t="s">
        <v>131</v>
      </c>
      <c r="D1235" s="20" t="s">
        <v>8</v>
      </c>
      <c r="E1235" s="21">
        <v>0</v>
      </c>
      <c r="F1235" s="21">
        <v>0</v>
      </c>
      <c r="G1235" s="21">
        <v>0</v>
      </c>
      <c r="H1235" s="21">
        <v>0</v>
      </c>
      <c r="I1235" s="21">
        <v>0</v>
      </c>
      <c r="J1235" s="21">
        <v>0</v>
      </c>
      <c r="K1235" s="21">
        <f t="shared" si="666"/>
        <v>0</v>
      </c>
      <c r="L1235" s="21">
        <v>0</v>
      </c>
      <c r="M1235" s="21">
        <f t="shared" ref="M1235:M1298" si="673">L1235-I1235</f>
        <v>0</v>
      </c>
      <c r="N1235" s="21">
        <f t="shared" si="667"/>
        <v>0</v>
      </c>
    </row>
    <row r="1236" spans="1:14" s="6" customFormat="1" ht="48" customHeight="1" thickTop="1" thickBot="1" x14ac:dyDescent="0.3">
      <c r="A1236" s="6" t="s">
        <v>213</v>
      </c>
      <c r="B1236" s="6" t="str">
        <f t="shared" si="672"/>
        <v>a</v>
      </c>
      <c r="C1236" s="30" t="s">
        <v>119</v>
      </c>
      <c r="D1236" s="31" t="s">
        <v>120</v>
      </c>
      <c r="E1236" s="32">
        <f t="shared" ref="E1236:H1236" si="674">E1239+E1247+E1248+E1249</f>
        <v>30446.921129999999</v>
      </c>
      <c r="F1236" s="32">
        <f t="shared" si="674"/>
        <v>31293</v>
      </c>
      <c r="G1236" s="32">
        <f t="shared" si="674"/>
        <v>31257.309999999998</v>
      </c>
      <c r="H1236" s="32">
        <f t="shared" si="674"/>
        <v>15227.574919999999</v>
      </c>
      <c r="I1236" s="32">
        <f t="shared" ref="I1236:L1236" si="675">I1239+I1247+I1248+I1249</f>
        <v>62779</v>
      </c>
      <c r="J1236" s="32">
        <f t="shared" ref="J1236" si="676">J1239+J1247+J1248+J1249</f>
        <v>62779</v>
      </c>
      <c r="K1236" s="32">
        <f t="shared" si="666"/>
        <v>0</v>
      </c>
      <c r="L1236" s="32">
        <f t="shared" si="675"/>
        <v>62779</v>
      </c>
      <c r="M1236" s="32">
        <f t="shared" si="673"/>
        <v>0</v>
      </c>
      <c r="N1236" s="32">
        <f t="shared" si="667"/>
        <v>0</v>
      </c>
    </row>
    <row r="1237" spans="1:14" s="6" customFormat="1" ht="35.25" hidden="1" thickTop="1" x14ac:dyDescent="0.25">
      <c r="B1237" s="6" t="str">
        <f t="shared" si="672"/>
        <v>b</v>
      </c>
      <c r="C1237" s="11"/>
      <c r="D1237" s="12" t="s">
        <v>190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  <c r="J1237" s="13">
        <v>0</v>
      </c>
      <c r="K1237" s="13">
        <f t="shared" si="666"/>
        <v>0</v>
      </c>
      <c r="L1237" s="13">
        <v>0</v>
      </c>
      <c r="M1237" s="13">
        <f t="shared" si="673"/>
        <v>0</v>
      </c>
      <c r="N1237" s="13">
        <f t="shared" si="667"/>
        <v>0</v>
      </c>
    </row>
    <row r="1238" spans="1:14" s="6" customFormat="1" ht="20.25" thickTop="1" x14ac:dyDescent="0.25">
      <c r="B1238" s="6" t="str">
        <f t="shared" si="672"/>
        <v>a</v>
      </c>
      <c r="C1238" s="33"/>
      <c r="D1238" s="34" t="s">
        <v>189</v>
      </c>
      <c r="E1238" s="35">
        <v>3</v>
      </c>
      <c r="F1238" s="35">
        <v>3</v>
      </c>
      <c r="G1238" s="35">
        <v>3</v>
      </c>
      <c r="H1238" s="35">
        <v>3</v>
      </c>
      <c r="I1238" s="35">
        <v>3</v>
      </c>
      <c r="J1238" s="35">
        <v>3</v>
      </c>
      <c r="K1238" s="35">
        <f t="shared" si="666"/>
        <v>0</v>
      </c>
      <c r="L1238" s="35">
        <v>3</v>
      </c>
      <c r="M1238" s="35">
        <f t="shared" si="673"/>
        <v>0</v>
      </c>
      <c r="N1238" s="35">
        <f t="shared" si="667"/>
        <v>0</v>
      </c>
    </row>
    <row r="1239" spans="1:14" s="6" customFormat="1" ht="19.5" x14ac:dyDescent="0.25">
      <c r="B1239" s="6" t="str">
        <f t="shared" si="672"/>
        <v>a</v>
      </c>
      <c r="C1239" s="36" t="s">
        <v>131</v>
      </c>
      <c r="D1239" s="37" t="s">
        <v>4</v>
      </c>
      <c r="E1239" s="38">
        <f t="shared" ref="E1239:H1239" si="677">E1240+E1241+E1242+E1243+E1244+E1245+E1246</f>
        <v>16991.148809999999</v>
      </c>
      <c r="F1239" s="38">
        <f t="shared" si="677"/>
        <v>538</v>
      </c>
      <c r="G1239" s="38">
        <f t="shared" si="677"/>
        <v>14993.18</v>
      </c>
      <c r="H1239" s="38">
        <f t="shared" si="677"/>
        <v>14706.9985</v>
      </c>
      <c r="I1239" s="38">
        <f t="shared" ref="I1239:L1239" si="678">I1240+I1241+I1242+I1243+I1244+I1245+I1246</f>
        <v>27979</v>
      </c>
      <c r="J1239" s="38">
        <f t="shared" ref="J1239" si="679">J1240+J1241+J1242+J1243+J1244+J1245+J1246</f>
        <v>27979</v>
      </c>
      <c r="K1239" s="38">
        <f t="shared" si="666"/>
        <v>0</v>
      </c>
      <c r="L1239" s="38">
        <f t="shared" si="678"/>
        <v>27979</v>
      </c>
      <c r="M1239" s="38">
        <f t="shared" si="673"/>
        <v>0</v>
      </c>
      <c r="N1239" s="38">
        <f t="shared" si="667"/>
        <v>0</v>
      </c>
    </row>
    <row r="1240" spans="1:14" s="6" customFormat="1" ht="17.25" hidden="1" x14ac:dyDescent="0.25">
      <c r="B1240" s="6" t="str">
        <f t="shared" si="672"/>
        <v>b</v>
      </c>
      <c r="C1240" s="11" t="s">
        <v>131</v>
      </c>
      <c r="D1240" s="17" t="s">
        <v>195</v>
      </c>
      <c r="E1240" s="18">
        <v>0</v>
      </c>
      <c r="F1240" s="18">
        <v>0</v>
      </c>
      <c r="G1240" s="18">
        <v>0</v>
      </c>
      <c r="H1240" s="18">
        <v>0</v>
      </c>
      <c r="I1240" s="18">
        <v>0</v>
      </c>
      <c r="J1240" s="18">
        <v>0</v>
      </c>
      <c r="K1240" s="18">
        <f t="shared" si="666"/>
        <v>0</v>
      </c>
      <c r="L1240" s="18">
        <v>0</v>
      </c>
      <c r="M1240" s="18">
        <f t="shared" si="673"/>
        <v>0</v>
      </c>
      <c r="N1240" s="18">
        <f t="shared" si="667"/>
        <v>0</v>
      </c>
    </row>
    <row r="1241" spans="1:14" s="6" customFormat="1" ht="19.5" x14ac:dyDescent="0.25">
      <c r="B1241" s="6" t="str">
        <f t="shared" si="672"/>
        <v>a</v>
      </c>
      <c r="C1241" s="33" t="s">
        <v>131</v>
      </c>
      <c r="D1241" s="39" t="s">
        <v>203</v>
      </c>
      <c r="E1241" s="40">
        <v>971.93581000000006</v>
      </c>
      <c r="F1241" s="40">
        <v>105</v>
      </c>
      <c r="G1241" s="40">
        <v>251.94</v>
      </c>
      <c r="H1241" s="40">
        <v>145.96924999999999</v>
      </c>
      <c r="I1241" s="40">
        <v>45</v>
      </c>
      <c r="J1241" s="40">
        <v>45</v>
      </c>
      <c r="K1241" s="40">
        <f t="shared" si="666"/>
        <v>0</v>
      </c>
      <c r="L1241" s="40">
        <v>45</v>
      </c>
      <c r="M1241" s="40">
        <f t="shared" si="673"/>
        <v>0</v>
      </c>
      <c r="N1241" s="40">
        <f t="shared" si="667"/>
        <v>0</v>
      </c>
    </row>
    <row r="1242" spans="1:14" s="6" customFormat="1" ht="17.25" hidden="1" x14ac:dyDescent="0.25">
      <c r="B1242" s="6" t="str">
        <f t="shared" si="672"/>
        <v>b</v>
      </c>
      <c r="C1242" s="11" t="s">
        <v>131</v>
      </c>
      <c r="D1242" s="17" t="s">
        <v>197</v>
      </c>
      <c r="E1242" s="18">
        <v>0</v>
      </c>
      <c r="F1242" s="18">
        <v>0</v>
      </c>
      <c r="G1242" s="18">
        <v>0</v>
      </c>
      <c r="H1242" s="18">
        <v>0</v>
      </c>
      <c r="I1242" s="18">
        <v>0</v>
      </c>
      <c r="J1242" s="18">
        <v>0</v>
      </c>
      <c r="K1242" s="18">
        <f t="shared" si="666"/>
        <v>0</v>
      </c>
      <c r="L1242" s="18">
        <v>0</v>
      </c>
      <c r="M1242" s="18">
        <f t="shared" si="673"/>
        <v>0</v>
      </c>
      <c r="N1242" s="18">
        <f t="shared" si="667"/>
        <v>0</v>
      </c>
    </row>
    <row r="1243" spans="1:14" s="6" customFormat="1" ht="17.25" hidden="1" x14ac:dyDescent="0.25">
      <c r="B1243" s="6" t="str">
        <f t="shared" si="672"/>
        <v>b</v>
      </c>
      <c r="C1243" s="11" t="s">
        <v>131</v>
      </c>
      <c r="D1243" s="17" t="s">
        <v>198</v>
      </c>
      <c r="E1243" s="18">
        <v>0</v>
      </c>
      <c r="F1243" s="18">
        <v>0</v>
      </c>
      <c r="G1243" s="18">
        <v>0</v>
      </c>
      <c r="H1243" s="18">
        <v>0</v>
      </c>
      <c r="I1243" s="18">
        <v>0</v>
      </c>
      <c r="J1243" s="18">
        <v>0</v>
      </c>
      <c r="K1243" s="18">
        <f t="shared" si="666"/>
        <v>0</v>
      </c>
      <c r="L1243" s="18">
        <v>0</v>
      </c>
      <c r="M1243" s="18">
        <f t="shared" si="673"/>
        <v>0</v>
      </c>
      <c r="N1243" s="18">
        <f t="shared" si="667"/>
        <v>0</v>
      </c>
    </row>
    <row r="1244" spans="1:14" s="6" customFormat="1" ht="17.25" hidden="1" x14ac:dyDescent="0.25">
      <c r="B1244" s="6" t="str">
        <f t="shared" si="672"/>
        <v>b</v>
      </c>
      <c r="C1244" s="11" t="s">
        <v>131</v>
      </c>
      <c r="D1244" s="17" t="s">
        <v>199</v>
      </c>
      <c r="E1244" s="18">
        <v>0</v>
      </c>
      <c r="F1244" s="18">
        <v>0</v>
      </c>
      <c r="G1244" s="18">
        <v>0</v>
      </c>
      <c r="H1244" s="18">
        <v>0</v>
      </c>
      <c r="I1244" s="18">
        <v>0</v>
      </c>
      <c r="J1244" s="18">
        <v>0</v>
      </c>
      <c r="K1244" s="18">
        <f t="shared" si="666"/>
        <v>0</v>
      </c>
      <c r="L1244" s="18">
        <v>0</v>
      </c>
      <c r="M1244" s="18">
        <f t="shared" si="673"/>
        <v>0</v>
      </c>
      <c r="N1244" s="18">
        <f t="shared" si="667"/>
        <v>0</v>
      </c>
    </row>
    <row r="1245" spans="1:14" s="6" customFormat="1" ht="17.25" hidden="1" x14ac:dyDescent="0.25">
      <c r="B1245" s="6" t="str">
        <f t="shared" si="672"/>
        <v>b</v>
      </c>
      <c r="C1245" s="11" t="s">
        <v>131</v>
      </c>
      <c r="D1245" s="17" t="s">
        <v>200</v>
      </c>
      <c r="E1245" s="18">
        <v>0</v>
      </c>
      <c r="F1245" s="18">
        <v>0</v>
      </c>
      <c r="G1245" s="18">
        <v>0</v>
      </c>
      <c r="H1245" s="18">
        <v>0</v>
      </c>
      <c r="I1245" s="18">
        <v>0</v>
      </c>
      <c r="J1245" s="18">
        <v>0</v>
      </c>
      <c r="K1245" s="18">
        <f t="shared" si="666"/>
        <v>0</v>
      </c>
      <c r="L1245" s="18">
        <v>0</v>
      </c>
      <c r="M1245" s="18">
        <f t="shared" si="673"/>
        <v>0</v>
      </c>
      <c r="N1245" s="18">
        <f t="shared" si="667"/>
        <v>0</v>
      </c>
    </row>
    <row r="1246" spans="1:14" s="6" customFormat="1" ht="19.5" x14ac:dyDescent="0.25">
      <c r="B1246" s="6" t="str">
        <f t="shared" si="672"/>
        <v>a</v>
      </c>
      <c r="C1246" s="33" t="s">
        <v>131</v>
      </c>
      <c r="D1246" s="39" t="s">
        <v>206</v>
      </c>
      <c r="E1246" s="40">
        <v>16019.213</v>
      </c>
      <c r="F1246" s="40">
        <v>433</v>
      </c>
      <c r="G1246" s="40">
        <v>14741.24</v>
      </c>
      <c r="H1246" s="40">
        <v>14561.02925</v>
      </c>
      <c r="I1246" s="40">
        <v>27934</v>
      </c>
      <c r="J1246" s="40">
        <v>27934</v>
      </c>
      <c r="K1246" s="40">
        <f t="shared" si="666"/>
        <v>0</v>
      </c>
      <c r="L1246" s="40">
        <v>27934</v>
      </c>
      <c r="M1246" s="40">
        <f t="shared" si="673"/>
        <v>0</v>
      </c>
      <c r="N1246" s="40">
        <f t="shared" si="667"/>
        <v>0</v>
      </c>
    </row>
    <row r="1247" spans="1:14" s="6" customFormat="1" ht="20.25" thickBot="1" x14ac:dyDescent="0.3">
      <c r="B1247" s="6" t="str">
        <f t="shared" si="672"/>
        <v>a</v>
      </c>
      <c r="C1247" s="36" t="s">
        <v>131</v>
      </c>
      <c r="D1247" s="37" t="s">
        <v>6</v>
      </c>
      <c r="E1247" s="38">
        <v>13455.77232</v>
      </c>
      <c r="F1247" s="38">
        <v>30755</v>
      </c>
      <c r="G1247" s="38">
        <v>16264.13</v>
      </c>
      <c r="H1247" s="38">
        <v>520.57641999999998</v>
      </c>
      <c r="I1247" s="38">
        <v>34800</v>
      </c>
      <c r="J1247" s="38">
        <v>34800</v>
      </c>
      <c r="K1247" s="38">
        <f t="shared" si="666"/>
        <v>0</v>
      </c>
      <c r="L1247" s="38">
        <v>34800</v>
      </c>
      <c r="M1247" s="38">
        <f t="shared" si="673"/>
        <v>0</v>
      </c>
      <c r="N1247" s="38">
        <f t="shared" si="667"/>
        <v>0</v>
      </c>
    </row>
    <row r="1248" spans="1:14" s="6" customFormat="1" ht="18" hidden="1" thickBot="1" x14ac:dyDescent="0.3">
      <c r="B1248" s="6" t="str">
        <f t="shared" si="672"/>
        <v>b</v>
      </c>
      <c r="C1248" s="14" t="s">
        <v>131</v>
      </c>
      <c r="D1248" s="15" t="s">
        <v>7</v>
      </c>
      <c r="E1248" s="16">
        <v>0</v>
      </c>
      <c r="F1248" s="16">
        <v>0</v>
      </c>
      <c r="G1248" s="16">
        <v>0</v>
      </c>
      <c r="H1248" s="16">
        <v>0</v>
      </c>
      <c r="I1248" s="16">
        <v>0</v>
      </c>
      <c r="J1248" s="16">
        <v>0</v>
      </c>
      <c r="K1248" s="16">
        <f t="shared" si="666"/>
        <v>0</v>
      </c>
      <c r="L1248" s="16">
        <v>0</v>
      </c>
      <c r="M1248" s="16">
        <f t="shared" si="673"/>
        <v>0</v>
      </c>
      <c r="N1248" s="16">
        <f t="shared" si="667"/>
        <v>0</v>
      </c>
    </row>
    <row r="1249" spans="1:14" s="6" customFormat="1" ht="18" hidden="1" thickBot="1" x14ac:dyDescent="0.3">
      <c r="B1249" s="6" t="str">
        <f t="shared" si="672"/>
        <v>b</v>
      </c>
      <c r="C1249" s="19" t="s">
        <v>131</v>
      </c>
      <c r="D1249" s="20" t="s">
        <v>8</v>
      </c>
      <c r="E1249" s="21">
        <v>0</v>
      </c>
      <c r="F1249" s="21">
        <v>0</v>
      </c>
      <c r="G1249" s="21">
        <v>0</v>
      </c>
      <c r="H1249" s="21">
        <v>0</v>
      </c>
      <c r="I1249" s="21">
        <v>0</v>
      </c>
      <c r="J1249" s="21">
        <v>0</v>
      </c>
      <c r="K1249" s="21">
        <f t="shared" si="666"/>
        <v>0</v>
      </c>
      <c r="L1249" s="21">
        <v>0</v>
      </c>
      <c r="M1249" s="21">
        <f t="shared" si="673"/>
        <v>0</v>
      </c>
      <c r="N1249" s="21">
        <f t="shared" si="667"/>
        <v>0</v>
      </c>
    </row>
    <row r="1250" spans="1:14" s="6" customFormat="1" ht="42.75" customHeight="1" thickTop="1" thickBot="1" x14ac:dyDescent="0.3">
      <c r="A1250" s="6" t="s">
        <v>213</v>
      </c>
      <c r="B1250" s="6" t="str">
        <f t="shared" si="672"/>
        <v>a</v>
      </c>
      <c r="C1250" s="30" t="s">
        <v>121</v>
      </c>
      <c r="D1250" s="31" t="s">
        <v>172</v>
      </c>
      <c r="E1250" s="32">
        <f>E1264+E1278+E1292+E1306</f>
        <v>0</v>
      </c>
      <c r="F1250" s="32">
        <f t="shared" ref="F1250:G1250" si="680">F1264+F1278+F1292+F1306</f>
        <v>4000</v>
      </c>
      <c r="G1250" s="32">
        <f t="shared" si="680"/>
        <v>3921.9989999999998</v>
      </c>
      <c r="H1250" s="32">
        <f t="shared" ref="H1250:I1250" si="681">H1264+H1278+H1292+H1306</f>
        <v>104.01208</v>
      </c>
      <c r="I1250" s="32">
        <f t="shared" si="681"/>
        <v>4025</v>
      </c>
      <c r="J1250" s="32">
        <f t="shared" ref="J1250" si="682">J1264+J1278+J1292+J1306</f>
        <v>4025</v>
      </c>
      <c r="K1250" s="32">
        <f t="shared" si="666"/>
        <v>0</v>
      </c>
      <c r="L1250" s="32">
        <f t="shared" ref="L1250" si="683">L1264+L1278+L1292+L1306</f>
        <v>4025</v>
      </c>
      <c r="M1250" s="32">
        <f t="shared" si="673"/>
        <v>0</v>
      </c>
      <c r="N1250" s="32">
        <f t="shared" si="667"/>
        <v>0</v>
      </c>
    </row>
    <row r="1251" spans="1:14" s="6" customFormat="1" ht="35.25" hidden="1" thickTop="1" x14ac:dyDescent="0.25">
      <c r="B1251" s="6" t="str">
        <f t="shared" si="672"/>
        <v>b</v>
      </c>
      <c r="C1251" s="11"/>
      <c r="D1251" s="12" t="s">
        <v>190</v>
      </c>
      <c r="E1251" s="13">
        <f t="shared" ref="E1251:G1253" si="684">E1265+E1279+E1293+E1307</f>
        <v>0</v>
      </c>
      <c r="F1251" s="13">
        <f t="shared" si="684"/>
        <v>0</v>
      </c>
      <c r="G1251" s="13">
        <f t="shared" si="684"/>
        <v>0</v>
      </c>
      <c r="H1251" s="13">
        <f t="shared" ref="H1251:I1251" si="685">H1265+H1279+H1293+H1307</f>
        <v>0</v>
      </c>
      <c r="I1251" s="13">
        <f t="shared" si="685"/>
        <v>0</v>
      </c>
      <c r="J1251" s="13">
        <f t="shared" ref="J1251" si="686">J1265+J1279+J1293+J1307</f>
        <v>0</v>
      </c>
      <c r="K1251" s="13">
        <f t="shared" si="666"/>
        <v>0</v>
      </c>
      <c r="L1251" s="13">
        <f t="shared" ref="L1251" si="687">L1265+L1279+L1293+L1307</f>
        <v>0</v>
      </c>
      <c r="M1251" s="13">
        <f t="shared" si="673"/>
        <v>0</v>
      </c>
      <c r="N1251" s="13">
        <f t="shared" si="667"/>
        <v>0</v>
      </c>
    </row>
    <row r="1252" spans="1:14" s="6" customFormat="1" ht="18" hidden="1" thickTop="1" x14ac:dyDescent="0.25">
      <c r="B1252" s="6" t="str">
        <f t="shared" si="672"/>
        <v>b</v>
      </c>
      <c r="C1252" s="11"/>
      <c r="D1252" s="12" t="s">
        <v>189</v>
      </c>
      <c r="E1252" s="13">
        <f t="shared" si="684"/>
        <v>0</v>
      </c>
      <c r="F1252" s="13">
        <f t="shared" si="684"/>
        <v>0</v>
      </c>
      <c r="G1252" s="13">
        <f t="shared" si="684"/>
        <v>0</v>
      </c>
      <c r="H1252" s="13">
        <f t="shared" ref="H1252:I1252" si="688">H1266+H1280+H1294+H1308</f>
        <v>0</v>
      </c>
      <c r="I1252" s="13">
        <f t="shared" si="688"/>
        <v>0</v>
      </c>
      <c r="J1252" s="13">
        <f t="shared" ref="J1252" si="689">J1266+J1280+J1294+J1308</f>
        <v>0</v>
      </c>
      <c r="K1252" s="13">
        <f t="shared" si="666"/>
        <v>0</v>
      </c>
      <c r="L1252" s="13">
        <f t="shared" ref="L1252" si="690">L1266+L1280+L1294+L1308</f>
        <v>0</v>
      </c>
      <c r="M1252" s="13">
        <f t="shared" si="673"/>
        <v>0</v>
      </c>
      <c r="N1252" s="13">
        <f t="shared" si="667"/>
        <v>0</v>
      </c>
    </row>
    <row r="1253" spans="1:14" s="6" customFormat="1" ht="20.25" thickTop="1" x14ac:dyDescent="0.25">
      <c r="B1253" s="6" t="str">
        <f t="shared" si="672"/>
        <v>a</v>
      </c>
      <c r="C1253" s="36" t="s">
        <v>131</v>
      </c>
      <c r="D1253" s="37" t="s">
        <v>4</v>
      </c>
      <c r="E1253" s="38">
        <f t="shared" si="684"/>
        <v>0</v>
      </c>
      <c r="F1253" s="38">
        <f t="shared" si="684"/>
        <v>4000</v>
      </c>
      <c r="G1253" s="38">
        <f t="shared" si="684"/>
        <v>3920.3989999999999</v>
      </c>
      <c r="H1253" s="38">
        <f t="shared" ref="H1253:I1253" si="691">H1267+H1281+H1295+H1309</f>
        <v>102.41208</v>
      </c>
      <c r="I1253" s="38">
        <f t="shared" si="691"/>
        <v>4025</v>
      </c>
      <c r="J1253" s="38">
        <f t="shared" ref="J1253" si="692">J1267+J1281+J1295+J1309</f>
        <v>4025</v>
      </c>
      <c r="K1253" s="38">
        <f t="shared" si="666"/>
        <v>0</v>
      </c>
      <c r="L1253" s="38">
        <f t="shared" ref="L1253" si="693">L1267+L1281+L1295+L1309</f>
        <v>4025</v>
      </c>
      <c r="M1253" s="38">
        <f t="shared" si="673"/>
        <v>0</v>
      </c>
      <c r="N1253" s="38">
        <f t="shared" si="667"/>
        <v>0</v>
      </c>
    </row>
    <row r="1254" spans="1:14" s="6" customFormat="1" ht="17.25" hidden="1" x14ac:dyDescent="0.25">
      <c r="B1254" s="6" t="str">
        <f t="shared" si="672"/>
        <v>b</v>
      </c>
      <c r="C1254" s="11" t="s">
        <v>131</v>
      </c>
      <c r="D1254" s="17" t="s">
        <v>195</v>
      </c>
      <c r="E1254" s="18">
        <v>0</v>
      </c>
      <c r="F1254" s="18">
        <v>0</v>
      </c>
      <c r="G1254" s="18">
        <v>0</v>
      </c>
      <c r="H1254" s="18">
        <v>0</v>
      </c>
      <c r="I1254" s="18">
        <v>0</v>
      </c>
      <c r="J1254" s="18">
        <v>0</v>
      </c>
      <c r="K1254" s="18">
        <f t="shared" si="666"/>
        <v>0</v>
      </c>
      <c r="L1254" s="18">
        <v>0</v>
      </c>
      <c r="M1254" s="18">
        <f t="shared" si="673"/>
        <v>0</v>
      </c>
      <c r="N1254" s="18">
        <f t="shared" si="667"/>
        <v>0</v>
      </c>
    </row>
    <row r="1255" spans="1:14" s="6" customFormat="1" ht="19.5" x14ac:dyDescent="0.25">
      <c r="B1255" s="6" t="str">
        <f t="shared" si="672"/>
        <v>a</v>
      </c>
      <c r="C1255" s="33" t="s">
        <v>131</v>
      </c>
      <c r="D1255" s="39" t="s">
        <v>203</v>
      </c>
      <c r="E1255" s="40">
        <v>0</v>
      </c>
      <c r="F1255" s="40">
        <v>4000</v>
      </c>
      <c r="G1255" s="40">
        <v>3920.3989999999999</v>
      </c>
      <c r="H1255" s="40">
        <v>102.41208</v>
      </c>
      <c r="I1255" s="40">
        <v>4025</v>
      </c>
      <c r="J1255" s="40">
        <v>4025</v>
      </c>
      <c r="K1255" s="40">
        <f t="shared" si="666"/>
        <v>0</v>
      </c>
      <c r="L1255" s="40">
        <v>4025</v>
      </c>
      <c r="M1255" s="40">
        <f t="shared" si="673"/>
        <v>0</v>
      </c>
      <c r="N1255" s="40">
        <f t="shared" si="667"/>
        <v>0</v>
      </c>
    </row>
    <row r="1256" spans="1:14" s="6" customFormat="1" ht="17.25" hidden="1" x14ac:dyDescent="0.25">
      <c r="B1256" s="6" t="str">
        <f t="shared" si="672"/>
        <v>b</v>
      </c>
      <c r="C1256" s="11" t="s">
        <v>131</v>
      </c>
      <c r="D1256" s="17" t="s">
        <v>197</v>
      </c>
      <c r="E1256" s="18">
        <v>0</v>
      </c>
      <c r="F1256" s="18">
        <v>0</v>
      </c>
      <c r="G1256" s="18">
        <v>0</v>
      </c>
      <c r="H1256" s="18">
        <v>0</v>
      </c>
      <c r="I1256" s="18">
        <v>0</v>
      </c>
      <c r="J1256" s="18">
        <v>0</v>
      </c>
      <c r="K1256" s="18">
        <f t="shared" si="666"/>
        <v>0</v>
      </c>
      <c r="L1256" s="18">
        <v>0</v>
      </c>
      <c r="M1256" s="18">
        <f t="shared" si="673"/>
        <v>0</v>
      </c>
      <c r="N1256" s="18">
        <f t="shared" si="667"/>
        <v>0</v>
      </c>
    </row>
    <row r="1257" spans="1:14" s="6" customFormat="1" ht="17.25" hidden="1" x14ac:dyDescent="0.25">
      <c r="B1257" s="6" t="str">
        <f t="shared" si="672"/>
        <v>b</v>
      </c>
      <c r="C1257" s="11" t="s">
        <v>131</v>
      </c>
      <c r="D1257" s="17" t="s">
        <v>198</v>
      </c>
      <c r="E1257" s="18">
        <v>0</v>
      </c>
      <c r="F1257" s="18">
        <v>0</v>
      </c>
      <c r="G1257" s="18">
        <v>0</v>
      </c>
      <c r="H1257" s="18">
        <v>0</v>
      </c>
      <c r="I1257" s="18">
        <v>0</v>
      </c>
      <c r="J1257" s="18">
        <v>0</v>
      </c>
      <c r="K1257" s="18">
        <f t="shared" si="666"/>
        <v>0</v>
      </c>
      <c r="L1257" s="18">
        <v>0</v>
      </c>
      <c r="M1257" s="18">
        <f t="shared" si="673"/>
        <v>0</v>
      </c>
      <c r="N1257" s="18">
        <f t="shared" si="667"/>
        <v>0</v>
      </c>
    </row>
    <row r="1258" spans="1:14" s="6" customFormat="1" ht="17.25" hidden="1" x14ac:dyDescent="0.25">
      <c r="B1258" s="6" t="str">
        <f t="shared" si="672"/>
        <v>b</v>
      </c>
      <c r="C1258" s="11" t="s">
        <v>131</v>
      </c>
      <c r="D1258" s="17" t="s">
        <v>199</v>
      </c>
      <c r="E1258" s="18">
        <v>0</v>
      </c>
      <c r="F1258" s="18">
        <v>0</v>
      </c>
      <c r="G1258" s="18">
        <v>0</v>
      </c>
      <c r="H1258" s="18">
        <v>0</v>
      </c>
      <c r="I1258" s="18">
        <v>0</v>
      </c>
      <c r="J1258" s="18">
        <v>0</v>
      </c>
      <c r="K1258" s="18">
        <f t="shared" si="666"/>
        <v>0</v>
      </c>
      <c r="L1258" s="18">
        <v>0</v>
      </c>
      <c r="M1258" s="18">
        <f t="shared" si="673"/>
        <v>0</v>
      </c>
      <c r="N1258" s="18">
        <f t="shared" si="667"/>
        <v>0</v>
      </c>
    </row>
    <row r="1259" spans="1:14" s="6" customFormat="1" ht="17.25" hidden="1" x14ac:dyDescent="0.25">
      <c r="B1259" s="6" t="str">
        <f t="shared" si="672"/>
        <v>b</v>
      </c>
      <c r="C1259" s="11" t="s">
        <v>131</v>
      </c>
      <c r="D1259" s="17" t="s">
        <v>200</v>
      </c>
      <c r="E1259" s="18">
        <v>0</v>
      </c>
      <c r="F1259" s="18">
        <v>0</v>
      </c>
      <c r="G1259" s="18">
        <v>0</v>
      </c>
      <c r="H1259" s="18">
        <v>0</v>
      </c>
      <c r="I1259" s="18">
        <v>0</v>
      </c>
      <c r="J1259" s="18">
        <v>0</v>
      </c>
      <c r="K1259" s="18">
        <f t="shared" si="666"/>
        <v>0</v>
      </c>
      <c r="L1259" s="18">
        <v>0</v>
      </c>
      <c r="M1259" s="18">
        <f t="shared" si="673"/>
        <v>0</v>
      </c>
      <c r="N1259" s="18">
        <f t="shared" si="667"/>
        <v>0</v>
      </c>
    </row>
    <row r="1260" spans="1:14" s="6" customFormat="1" ht="17.25" hidden="1" x14ac:dyDescent="0.25">
      <c r="B1260" s="6" t="str">
        <f t="shared" si="672"/>
        <v>b</v>
      </c>
      <c r="C1260" s="11" t="s">
        <v>131</v>
      </c>
      <c r="D1260" s="17" t="s">
        <v>201</v>
      </c>
      <c r="E1260" s="18">
        <v>0</v>
      </c>
      <c r="F1260" s="18">
        <v>0</v>
      </c>
      <c r="G1260" s="18">
        <v>0</v>
      </c>
      <c r="H1260" s="18">
        <v>0</v>
      </c>
      <c r="I1260" s="18">
        <v>0</v>
      </c>
      <c r="J1260" s="18">
        <v>0</v>
      </c>
      <c r="K1260" s="18">
        <f t="shared" si="666"/>
        <v>0</v>
      </c>
      <c r="L1260" s="18">
        <v>0</v>
      </c>
      <c r="M1260" s="18">
        <f t="shared" si="673"/>
        <v>0</v>
      </c>
      <c r="N1260" s="18">
        <f t="shared" si="667"/>
        <v>0</v>
      </c>
    </row>
    <row r="1261" spans="1:14" s="6" customFormat="1" ht="20.25" thickBot="1" x14ac:dyDescent="0.3">
      <c r="B1261" s="6" t="str">
        <f t="shared" si="672"/>
        <v>a</v>
      </c>
      <c r="C1261" s="36" t="s">
        <v>131</v>
      </c>
      <c r="D1261" s="37" t="s">
        <v>6</v>
      </c>
      <c r="E1261" s="38">
        <v>0</v>
      </c>
      <c r="F1261" s="38">
        <v>0</v>
      </c>
      <c r="G1261" s="38">
        <v>1.6</v>
      </c>
      <c r="H1261" s="38">
        <v>1.6</v>
      </c>
      <c r="I1261" s="38">
        <v>0</v>
      </c>
      <c r="J1261" s="38">
        <v>0</v>
      </c>
      <c r="K1261" s="38">
        <f t="shared" si="666"/>
        <v>0</v>
      </c>
      <c r="L1261" s="38">
        <v>0</v>
      </c>
      <c r="M1261" s="38">
        <f t="shared" si="673"/>
        <v>0</v>
      </c>
      <c r="N1261" s="38">
        <f t="shared" si="667"/>
        <v>0</v>
      </c>
    </row>
    <row r="1262" spans="1:14" s="6" customFormat="1" ht="18" hidden="1" thickBot="1" x14ac:dyDescent="0.3">
      <c r="B1262" s="6" t="str">
        <f t="shared" si="672"/>
        <v>b</v>
      </c>
      <c r="C1262" s="14" t="s">
        <v>131</v>
      </c>
      <c r="D1262" s="15" t="s">
        <v>7</v>
      </c>
      <c r="E1262" s="16">
        <v>0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f t="shared" si="666"/>
        <v>0</v>
      </c>
      <c r="L1262" s="16">
        <v>0</v>
      </c>
      <c r="M1262" s="16">
        <f t="shared" si="673"/>
        <v>0</v>
      </c>
      <c r="N1262" s="16">
        <f t="shared" si="667"/>
        <v>0</v>
      </c>
    </row>
    <row r="1263" spans="1:14" s="6" customFormat="1" ht="18" hidden="1" thickBot="1" x14ac:dyDescent="0.3">
      <c r="B1263" s="6" t="str">
        <f t="shared" si="672"/>
        <v>b</v>
      </c>
      <c r="C1263" s="26" t="s">
        <v>131</v>
      </c>
      <c r="D1263" s="27" t="s">
        <v>8</v>
      </c>
      <c r="E1263" s="21">
        <v>0</v>
      </c>
      <c r="F1263" s="21">
        <v>0</v>
      </c>
      <c r="G1263" s="21">
        <v>0</v>
      </c>
      <c r="H1263" s="21">
        <v>0</v>
      </c>
      <c r="I1263" s="21">
        <v>0</v>
      </c>
      <c r="J1263" s="21">
        <v>0</v>
      </c>
      <c r="K1263" s="21">
        <f t="shared" si="666"/>
        <v>0</v>
      </c>
      <c r="L1263" s="21">
        <v>0</v>
      </c>
      <c r="M1263" s="21">
        <f t="shared" si="673"/>
        <v>0</v>
      </c>
      <c r="N1263" s="21">
        <f t="shared" si="667"/>
        <v>0</v>
      </c>
    </row>
    <row r="1264" spans="1:14" s="6" customFormat="1" ht="72.75" customHeight="1" thickTop="1" thickBot="1" x14ac:dyDescent="0.3">
      <c r="A1264" s="6" t="s">
        <v>213</v>
      </c>
      <c r="B1264" s="6" t="str">
        <f t="shared" si="672"/>
        <v>a</v>
      </c>
      <c r="C1264" s="57" t="s">
        <v>175</v>
      </c>
      <c r="D1264" s="58" t="s">
        <v>209</v>
      </c>
      <c r="E1264" s="56">
        <f t="shared" ref="E1264:I1264" si="694">E1267+E1275+E1276+E1277</f>
        <v>0</v>
      </c>
      <c r="F1264" s="56">
        <f t="shared" si="694"/>
        <v>4000</v>
      </c>
      <c r="G1264" s="56">
        <f t="shared" si="694"/>
        <v>3571.9989999999998</v>
      </c>
      <c r="H1264" s="56">
        <f t="shared" si="694"/>
        <v>89.310079999999999</v>
      </c>
      <c r="I1264" s="56">
        <f t="shared" si="694"/>
        <v>785</v>
      </c>
      <c r="J1264" s="56">
        <f t="shared" ref="J1264" si="695">J1267+J1275+J1276+J1277</f>
        <v>785</v>
      </c>
      <c r="K1264" s="56">
        <f t="shared" si="666"/>
        <v>0</v>
      </c>
      <c r="L1264" s="56">
        <f t="shared" ref="L1264" si="696">L1267+L1275+L1276+L1277</f>
        <v>785</v>
      </c>
      <c r="M1264" s="56">
        <f t="shared" si="673"/>
        <v>0</v>
      </c>
      <c r="N1264" s="56">
        <f t="shared" si="667"/>
        <v>0</v>
      </c>
    </row>
    <row r="1265" spans="1:14" s="6" customFormat="1" ht="35.25" hidden="1" thickTop="1" x14ac:dyDescent="0.25">
      <c r="B1265" s="6" t="str">
        <f t="shared" si="672"/>
        <v>b</v>
      </c>
      <c r="C1265" s="11"/>
      <c r="D1265" s="12" t="s">
        <v>190</v>
      </c>
      <c r="E1265" s="13">
        <v>0</v>
      </c>
      <c r="F1265" s="13">
        <v>0</v>
      </c>
      <c r="G1265" s="13">
        <v>0</v>
      </c>
      <c r="H1265" s="13">
        <v>0</v>
      </c>
      <c r="I1265" s="13">
        <v>0</v>
      </c>
      <c r="J1265" s="13">
        <v>0</v>
      </c>
      <c r="K1265" s="13">
        <f t="shared" si="666"/>
        <v>0</v>
      </c>
      <c r="L1265" s="13">
        <v>0</v>
      </c>
      <c r="M1265" s="13">
        <v>0</v>
      </c>
      <c r="N1265" s="13">
        <f t="shared" si="667"/>
        <v>0</v>
      </c>
    </row>
    <row r="1266" spans="1:14" s="6" customFormat="1" ht="18" hidden="1" thickTop="1" x14ac:dyDescent="0.25">
      <c r="B1266" s="6" t="str">
        <f t="shared" si="672"/>
        <v>b</v>
      </c>
      <c r="C1266" s="11"/>
      <c r="D1266" s="12" t="s">
        <v>189</v>
      </c>
      <c r="E1266" s="13">
        <v>0</v>
      </c>
      <c r="F1266" s="13">
        <v>0</v>
      </c>
      <c r="G1266" s="13">
        <v>0</v>
      </c>
      <c r="H1266" s="13">
        <v>0</v>
      </c>
      <c r="I1266" s="13">
        <v>0</v>
      </c>
      <c r="J1266" s="13">
        <v>0</v>
      </c>
      <c r="K1266" s="13">
        <f t="shared" si="666"/>
        <v>0</v>
      </c>
      <c r="L1266" s="13">
        <v>0</v>
      </c>
      <c r="M1266" s="13">
        <v>0</v>
      </c>
      <c r="N1266" s="13">
        <f t="shared" si="667"/>
        <v>0</v>
      </c>
    </row>
    <row r="1267" spans="1:14" s="6" customFormat="1" ht="20.25" thickTop="1" x14ac:dyDescent="0.25">
      <c r="B1267" s="6" t="str">
        <f t="shared" si="672"/>
        <v>a</v>
      </c>
      <c r="C1267" s="36" t="s">
        <v>131</v>
      </c>
      <c r="D1267" s="37" t="s">
        <v>4</v>
      </c>
      <c r="E1267" s="38">
        <f t="shared" ref="E1267:I1267" si="697">E1268+E1269+E1270+E1271+E1272+E1273+E1274</f>
        <v>0</v>
      </c>
      <c r="F1267" s="38">
        <f t="shared" si="697"/>
        <v>4000</v>
      </c>
      <c r="G1267" s="38">
        <f t="shared" si="697"/>
        <v>3571.9989999999998</v>
      </c>
      <c r="H1267" s="38">
        <f t="shared" si="697"/>
        <v>89.310079999999999</v>
      </c>
      <c r="I1267" s="38">
        <f t="shared" si="697"/>
        <v>785</v>
      </c>
      <c r="J1267" s="38">
        <f t="shared" ref="J1267" si="698">J1268+J1269+J1270+J1271+J1272+J1273+J1274</f>
        <v>785</v>
      </c>
      <c r="K1267" s="38">
        <f t="shared" si="666"/>
        <v>0</v>
      </c>
      <c r="L1267" s="38">
        <f t="shared" ref="L1267" si="699">L1268+L1269+L1270+L1271+L1272+L1273+L1274</f>
        <v>785</v>
      </c>
      <c r="M1267" s="38">
        <f t="shared" si="673"/>
        <v>0</v>
      </c>
      <c r="N1267" s="38">
        <f t="shared" si="667"/>
        <v>0</v>
      </c>
    </row>
    <row r="1268" spans="1:14" s="6" customFormat="1" ht="17.25" hidden="1" x14ac:dyDescent="0.25">
      <c r="B1268" s="6" t="str">
        <f t="shared" si="672"/>
        <v>b</v>
      </c>
      <c r="C1268" s="11" t="s">
        <v>131</v>
      </c>
      <c r="D1268" s="17" t="s">
        <v>195</v>
      </c>
      <c r="E1268" s="18">
        <v>0</v>
      </c>
      <c r="F1268" s="18">
        <v>0</v>
      </c>
      <c r="G1268" s="18">
        <v>0</v>
      </c>
      <c r="H1268" s="18">
        <v>0</v>
      </c>
      <c r="I1268" s="18">
        <v>0</v>
      </c>
      <c r="J1268" s="18">
        <v>0</v>
      </c>
      <c r="K1268" s="18">
        <f t="shared" si="666"/>
        <v>0</v>
      </c>
      <c r="L1268" s="18">
        <v>0</v>
      </c>
      <c r="M1268" s="18">
        <f t="shared" si="673"/>
        <v>0</v>
      </c>
      <c r="N1268" s="18">
        <f t="shared" si="667"/>
        <v>0</v>
      </c>
    </row>
    <row r="1269" spans="1:14" s="6" customFormat="1" ht="20.25" thickBot="1" x14ac:dyDescent="0.3">
      <c r="B1269" s="6" t="str">
        <f t="shared" si="672"/>
        <v>a</v>
      </c>
      <c r="C1269" s="33" t="s">
        <v>131</v>
      </c>
      <c r="D1269" s="39" t="s">
        <v>203</v>
      </c>
      <c r="E1269" s="40">
        <v>0</v>
      </c>
      <c r="F1269" s="40">
        <v>4000</v>
      </c>
      <c r="G1269" s="40">
        <v>3571.9989999999998</v>
      </c>
      <c r="H1269" s="40">
        <v>89.310079999999999</v>
      </c>
      <c r="I1269" s="40">
        <v>785</v>
      </c>
      <c r="J1269" s="40">
        <v>785</v>
      </c>
      <c r="K1269" s="40">
        <f t="shared" si="666"/>
        <v>0</v>
      </c>
      <c r="L1269" s="40">
        <v>785</v>
      </c>
      <c r="M1269" s="40">
        <f t="shared" si="673"/>
        <v>0</v>
      </c>
      <c r="N1269" s="40">
        <f t="shared" si="667"/>
        <v>0</v>
      </c>
    </row>
    <row r="1270" spans="1:14" s="6" customFormat="1" ht="18" hidden="1" thickBot="1" x14ac:dyDescent="0.3">
      <c r="B1270" s="6" t="str">
        <f t="shared" si="672"/>
        <v>b</v>
      </c>
      <c r="C1270" s="11" t="s">
        <v>131</v>
      </c>
      <c r="D1270" s="17" t="s">
        <v>197</v>
      </c>
      <c r="E1270" s="18">
        <v>0</v>
      </c>
      <c r="F1270" s="18">
        <v>0</v>
      </c>
      <c r="G1270" s="18">
        <v>0</v>
      </c>
      <c r="H1270" s="18">
        <v>0</v>
      </c>
      <c r="I1270" s="18">
        <v>0</v>
      </c>
      <c r="J1270" s="18">
        <v>0</v>
      </c>
      <c r="K1270" s="18">
        <f t="shared" si="666"/>
        <v>0</v>
      </c>
      <c r="L1270" s="18">
        <v>0</v>
      </c>
      <c r="M1270" s="18">
        <f t="shared" si="673"/>
        <v>0</v>
      </c>
      <c r="N1270" s="18">
        <f t="shared" si="667"/>
        <v>0</v>
      </c>
    </row>
    <row r="1271" spans="1:14" s="6" customFormat="1" ht="18" hidden="1" thickBot="1" x14ac:dyDescent="0.3">
      <c r="B1271" s="6" t="str">
        <f t="shared" si="672"/>
        <v>b</v>
      </c>
      <c r="C1271" s="11" t="s">
        <v>131</v>
      </c>
      <c r="D1271" s="17" t="s">
        <v>198</v>
      </c>
      <c r="E1271" s="18">
        <v>0</v>
      </c>
      <c r="F1271" s="18">
        <v>0</v>
      </c>
      <c r="G1271" s="18">
        <v>0</v>
      </c>
      <c r="H1271" s="18">
        <v>0</v>
      </c>
      <c r="I1271" s="18">
        <v>0</v>
      </c>
      <c r="J1271" s="18">
        <v>0</v>
      </c>
      <c r="K1271" s="18">
        <f t="shared" si="666"/>
        <v>0</v>
      </c>
      <c r="L1271" s="18">
        <v>0</v>
      </c>
      <c r="M1271" s="18">
        <f t="shared" si="673"/>
        <v>0</v>
      </c>
      <c r="N1271" s="18">
        <f t="shared" si="667"/>
        <v>0</v>
      </c>
    </row>
    <row r="1272" spans="1:14" s="6" customFormat="1" ht="18" hidden="1" thickBot="1" x14ac:dyDescent="0.3">
      <c r="B1272" s="6" t="str">
        <f t="shared" si="672"/>
        <v>b</v>
      </c>
      <c r="C1272" s="11" t="s">
        <v>131</v>
      </c>
      <c r="D1272" s="17" t="s">
        <v>199</v>
      </c>
      <c r="E1272" s="18">
        <v>0</v>
      </c>
      <c r="F1272" s="18">
        <v>0</v>
      </c>
      <c r="G1272" s="18">
        <v>0</v>
      </c>
      <c r="H1272" s="18">
        <v>0</v>
      </c>
      <c r="I1272" s="18">
        <v>0</v>
      </c>
      <c r="J1272" s="18">
        <v>0</v>
      </c>
      <c r="K1272" s="18">
        <f t="shared" si="666"/>
        <v>0</v>
      </c>
      <c r="L1272" s="18">
        <v>0</v>
      </c>
      <c r="M1272" s="18">
        <f t="shared" si="673"/>
        <v>0</v>
      </c>
      <c r="N1272" s="18">
        <f t="shared" si="667"/>
        <v>0</v>
      </c>
    </row>
    <row r="1273" spans="1:14" s="6" customFormat="1" ht="18" hidden="1" thickBot="1" x14ac:dyDescent="0.3">
      <c r="B1273" s="6" t="str">
        <f t="shared" si="672"/>
        <v>b</v>
      </c>
      <c r="C1273" s="11" t="s">
        <v>131</v>
      </c>
      <c r="D1273" s="17" t="s">
        <v>200</v>
      </c>
      <c r="E1273" s="18">
        <v>0</v>
      </c>
      <c r="F1273" s="18">
        <v>0</v>
      </c>
      <c r="G1273" s="18">
        <v>0</v>
      </c>
      <c r="H1273" s="18">
        <v>0</v>
      </c>
      <c r="I1273" s="18">
        <v>0</v>
      </c>
      <c r="J1273" s="18">
        <v>0</v>
      </c>
      <c r="K1273" s="18">
        <f t="shared" si="666"/>
        <v>0</v>
      </c>
      <c r="L1273" s="18">
        <v>0</v>
      </c>
      <c r="M1273" s="18">
        <f t="shared" si="673"/>
        <v>0</v>
      </c>
      <c r="N1273" s="18">
        <f t="shared" si="667"/>
        <v>0</v>
      </c>
    </row>
    <row r="1274" spans="1:14" s="6" customFormat="1" ht="18" hidden="1" thickBot="1" x14ac:dyDescent="0.3">
      <c r="B1274" s="6" t="str">
        <f t="shared" si="672"/>
        <v>b</v>
      </c>
      <c r="C1274" s="11" t="s">
        <v>131</v>
      </c>
      <c r="D1274" s="17" t="s">
        <v>201</v>
      </c>
      <c r="E1274" s="18">
        <v>0</v>
      </c>
      <c r="F1274" s="18">
        <v>0</v>
      </c>
      <c r="G1274" s="18">
        <v>0</v>
      </c>
      <c r="H1274" s="18">
        <v>0</v>
      </c>
      <c r="I1274" s="18">
        <v>0</v>
      </c>
      <c r="J1274" s="18">
        <v>0</v>
      </c>
      <c r="K1274" s="18">
        <f t="shared" si="666"/>
        <v>0</v>
      </c>
      <c r="L1274" s="18">
        <v>0</v>
      </c>
      <c r="M1274" s="18">
        <f t="shared" si="673"/>
        <v>0</v>
      </c>
      <c r="N1274" s="18">
        <f t="shared" si="667"/>
        <v>0</v>
      </c>
    </row>
    <row r="1275" spans="1:14" s="6" customFormat="1" ht="18" hidden="1" thickBot="1" x14ac:dyDescent="0.3">
      <c r="B1275" s="6" t="str">
        <f t="shared" si="672"/>
        <v>b</v>
      </c>
      <c r="C1275" s="14" t="s">
        <v>131</v>
      </c>
      <c r="D1275" s="15" t="s">
        <v>6</v>
      </c>
      <c r="E1275" s="16">
        <v>0</v>
      </c>
      <c r="F1275" s="16">
        <v>0</v>
      </c>
      <c r="G1275" s="16">
        <v>0</v>
      </c>
      <c r="H1275" s="16">
        <v>0</v>
      </c>
      <c r="I1275" s="16">
        <v>0</v>
      </c>
      <c r="J1275" s="16">
        <v>0</v>
      </c>
      <c r="K1275" s="16">
        <f t="shared" si="666"/>
        <v>0</v>
      </c>
      <c r="L1275" s="16">
        <v>0</v>
      </c>
      <c r="M1275" s="16">
        <f t="shared" si="673"/>
        <v>0</v>
      </c>
      <c r="N1275" s="16">
        <f t="shared" si="667"/>
        <v>0</v>
      </c>
    </row>
    <row r="1276" spans="1:14" s="6" customFormat="1" ht="18" hidden="1" thickBot="1" x14ac:dyDescent="0.3">
      <c r="B1276" s="6" t="str">
        <f t="shared" si="672"/>
        <v>b</v>
      </c>
      <c r="C1276" s="14" t="s">
        <v>131</v>
      </c>
      <c r="D1276" s="15" t="s">
        <v>7</v>
      </c>
      <c r="E1276" s="16">
        <v>0</v>
      </c>
      <c r="F1276" s="16">
        <v>0</v>
      </c>
      <c r="G1276" s="16">
        <v>0</v>
      </c>
      <c r="H1276" s="16">
        <v>0</v>
      </c>
      <c r="I1276" s="16">
        <v>0</v>
      </c>
      <c r="J1276" s="16">
        <v>0</v>
      </c>
      <c r="K1276" s="16">
        <f t="shared" si="666"/>
        <v>0</v>
      </c>
      <c r="L1276" s="16">
        <v>0</v>
      </c>
      <c r="M1276" s="16">
        <f t="shared" si="673"/>
        <v>0</v>
      </c>
      <c r="N1276" s="16">
        <f t="shared" si="667"/>
        <v>0</v>
      </c>
    </row>
    <row r="1277" spans="1:14" s="6" customFormat="1" ht="18" hidden="1" thickBot="1" x14ac:dyDescent="0.3">
      <c r="B1277" s="6" t="str">
        <f t="shared" si="672"/>
        <v>b</v>
      </c>
      <c r="C1277" s="26" t="s">
        <v>131</v>
      </c>
      <c r="D1277" s="27" t="s">
        <v>8</v>
      </c>
      <c r="E1277" s="21">
        <v>0</v>
      </c>
      <c r="F1277" s="28">
        <v>0</v>
      </c>
      <c r="G1277" s="28">
        <v>0</v>
      </c>
      <c r="H1277" s="28">
        <v>0</v>
      </c>
      <c r="I1277" s="21">
        <v>0</v>
      </c>
      <c r="J1277" s="28">
        <v>0</v>
      </c>
      <c r="K1277" s="28">
        <f t="shared" si="666"/>
        <v>0</v>
      </c>
      <c r="L1277" s="28">
        <v>0</v>
      </c>
      <c r="M1277" s="21">
        <f t="shared" si="673"/>
        <v>0</v>
      </c>
      <c r="N1277" s="28">
        <f t="shared" si="667"/>
        <v>0</v>
      </c>
    </row>
    <row r="1278" spans="1:14" s="6" customFormat="1" ht="69.75" customHeight="1" thickTop="1" thickBot="1" x14ac:dyDescent="0.3">
      <c r="A1278" s="6" t="s">
        <v>213</v>
      </c>
      <c r="B1278" s="6" t="str">
        <f t="shared" si="672"/>
        <v>a</v>
      </c>
      <c r="C1278" s="57" t="s">
        <v>176</v>
      </c>
      <c r="D1278" s="58" t="s">
        <v>208</v>
      </c>
      <c r="E1278" s="56">
        <f t="shared" ref="E1278:L1278" si="700">E1281+E1289+E1290+E1291</f>
        <v>0</v>
      </c>
      <c r="F1278" s="56">
        <f t="shared" si="700"/>
        <v>0</v>
      </c>
      <c r="G1278" s="56">
        <f t="shared" si="700"/>
        <v>350</v>
      </c>
      <c r="H1278" s="56">
        <f t="shared" si="700"/>
        <v>14.702</v>
      </c>
      <c r="I1278" s="56">
        <f t="shared" ref="I1278:J1278" si="701">I1281+I1289+I1290+I1291</f>
        <v>676</v>
      </c>
      <c r="J1278" s="56">
        <f t="shared" si="701"/>
        <v>676</v>
      </c>
      <c r="K1278" s="56">
        <f t="shared" si="666"/>
        <v>0</v>
      </c>
      <c r="L1278" s="56">
        <f t="shared" si="700"/>
        <v>676</v>
      </c>
      <c r="M1278" s="56">
        <f t="shared" si="673"/>
        <v>0</v>
      </c>
      <c r="N1278" s="56">
        <f t="shared" si="667"/>
        <v>0</v>
      </c>
    </row>
    <row r="1279" spans="1:14" s="6" customFormat="1" ht="35.25" hidden="1" thickTop="1" x14ac:dyDescent="0.25">
      <c r="B1279" s="6" t="str">
        <f t="shared" si="672"/>
        <v>b</v>
      </c>
      <c r="C1279" s="11"/>
      <c r="D1279" s="12" t="s">
        <v>190</v>
      </c>
      <c r="E1279" s="13">
        <v>0</v>
      </c>
      <c r="F1279" s="13">
        <v>0</v>
      </c>
      <c r="G1279" s="13">
        <v>0</v>
      </c>
      <c r="H1279" s="13">
        <v>0</v>
      </c>
      <c r="I1279" s="13">
        <v>0</v>
      </c>
      <c r="J1279" s="13">
        <v>0</v>
      </c>
      <c r="K1279" s="13">
        <f t="shared" si="666"/>
        <v>0</v>
      </c>
      <c r="L1279" s="13">
        <v>0</v>
      </c>
      <c r="M1279" s="13">
        <v>0</v>
      </c>
      <c r="N1279" s="13">
        <f t="shared" si="667"/>
        <v>0</v>
      </c>
    </row>
    <row r="1280" spans="1:14" s="6" customFormat="1" ht="18" hidden="1" thickTop="1" x14ac:dyDescent="0.25">
      <c r="B1280" s="6" t="str">
        <f t="shared" si="672"/>
        <v>b</v>
      </c>
      <c r="C1280" s="11"/>
      <c r="D1280" s="12" t="s">
        <v>189</v>
      </c>
      <c r="E1280" s="13">
        <v>0</v>
      </c>
      <c r="F1280" s="13">
        <v>0</v>
      </c>
      <c r="G1280" s="13">
        <v>0</v>
      </c>
      <c r="H1280" s="13">
        <v>0</v>
      </c>
      <c r="I1280" s="13">
        <v>0</v>
      </c>
      <c r="J1280" s="13">
        <v>0</v>
      </c>
      <c r="K1280" s="13">
        <f t="shared" si="666"/>
        <v>0</v>
      </c>
      <c r="L1280" s="13">
        <v>0</v>
      </c>
      <c r="M1280" s="13">
        <v>0</v>
      </c>
      <c r="N1280" s="13">
        <f t="shared" si="667"/>
        <v>0</v>
      </c>
    </row>
    <row r="1281" spans="1:20" s="6" customFormat="1" ht="20.25" thickTop="1" x14ac:dyDescent="0.25">
      <c r="B1281" s="6" t="str">
        <f t="shared" si="672"/>
        <v>a</v>
      </c>
      <c r="C1281" s="36" t="s">
        <v>131</v>
      </c>
      <c r="D1281" s="37" t="s">
        <v>4</v>
      </c>
      <c r="E1281" s="38">
        <f t="shared" ref="E1281:L1281" si="702">E1282+E1283+E1284+E1285+E1286+E1287+E1288</f>
        <v>0</v>
      </c>
      <c r="F1281" s="38">
        <f t="shared" si="702"/>
        <v>0</v>
      </c>
      <c r="G1281" s="38">
        <f t="shared" si="702"/>
        <v>348.4</v>
      </c>
      <c r="H1281" s="38">
        <f t="shared" si="702"/>
        <v>13.102</v>
      </c>
      <c r="I1281" s="38">
        <f t="shared" ref="I1281:J1281" si="703">I1282+I1283+I1284+I1285+I1286+I1287+I1288</f>
        <v>676</v>
      </c>
      <c r="J1281" s="38">
        <f t="shared" si="703"/>
        <v>676</v>
      </c>
      <c r="K1281" s="38">
        <f t="shared" si="666"/>
        <v>0</v>
      </c>
      <c r="L1281" s="38">
        <f t="shared" si="702"/>
        <v>676</v>
      </c>
      <c r="M1281" s="38">
        <f t="shared" si="673"/>
        <v>0</v>
      </c>
      <c r="N1281" s="38">
        <f t="shared" si="667"/>
        <v>0</v>
      </c>
    </row>
    <row r="1282" spans="1:20" s="6" customFormat="1" ht="17.25" hidden="1" x14ac:dyDescent="0.25">
      <c r="B1282" s="6" t="str">
        <f t="shared" si="672"/>
        <v>b</v>
      </c>
      <c r="C1282" s="11" t="s">
        <v>131</v>
      </c>
      <c r="D1282" s="17" t="s">
        <v>195</v>
      </c>
      <c r="E1282" s="18">
        <v>0</v>
      </c>
      <c r="F1282" s="18">
        <v>0</v>
      </c>
      <c r="G1282" s="18">
        <v>0</v>
      </c>
      <c r="H1282" s="18">
        <v>0</v>
      </c>
      <c r="I1282" s="18">
        <v>0</v>
      </c>
      <c r="J1282" s="18">
        <v>0</v>
      </c>
      <c r="K1282" s="18">
        <f t="shared" si="666"/>
        <v>0</v>
      </c>
      <c r="L1282" s="18">
        <v>0</v>
      </c>
      <c r="M1282" s="18">
        <f t="shared" si="673"/>
        <v>0</v>
      </c>
      <c r="N1282" s="18">
        <f t="shared" si="667"/>
        <v>0</v>
      </c>
    </row>
    <row r="1283" spans="1:20" s="6" customFormat="1" ht="19.5" x14ac:dyDescent="0.25">
      <c r="B1283" s="6" t="str">
        <f t="shared" si="672"/>
        <v>a</v>
      </c>
      <c r="C1283" s="33" t="s">
        <v>131</v>
      </c>
      <c r="D1283" s="39" t="s">
        <v>203</v>
      </c>
      <c r="E1283" s="40">
        <v>0</v>
      </c>
      <c r="F1283" s="40">
        <v>0</v>
      </c>
      <c r="G1283" s="40">
        <v>348.4</v>
      </c>
      <c r="H1283" s="40">
        <v>13.102</v>
      </c>
      <c r="I1283" s="40">
        <v>676</v>
      </c>
      <c r="J1283" s="40">
        <v>676</v>
      </c>
      <c r="K1283" s="40">
        <f t="shared" si="666"/>
        <v>0</v>
      </c>
      <c r="L1283" s="40">
        <v>676</v>
      </c>
      <c r="M1283" s="40">
        <f t="shared" si="673"/>
        <v>0</v>
      </c>
      <c r="N1283" s="40">
        <f t="shared" si="667"/>
        <v>0</v>
      </c>
    </row>
    <row r="1284" spans="1:20" s="6" customFormat="1" ht="17.25" hidden="1" x14ac:dyDescent="0.25">
      <c r="B1284" s="6" t="str">
        <f t="shared" si="672"/>
        <v>b</v>
      </c>
      <c r="C1284" s="11" t="s">
        <v>131</v>
      </c>
      <c r="D1284" s="17" t="s">
        <v>197</v>
      </c>
      <c r="E1284" s="18">
        <v>0</v>
      </c>
      <c r="F1284" s="18">
        <v>0</v>
      </c>
      <c r="G1284" s="18">
        <v>0</v>
      </c>
      <c r="H1284" s="18">
        <v>0</v>
      </c>
      <c r="I1284" s="18">
        <v>0</v>
      </c>
      <c r="J1284" s="18">
        <v>0</v>
      </c>
      <c r="K1284" s="18">
        <f t="shared" si="666"/>
        <v>0</v>
      </c>
      <c r="L1284" s="18">
        <v>0</v>
      </c>
      <c r="M1284" s="18">
        <f t="shared" si="673"/>
        <v>0</v>
      </c>
      <c r="N1284" s="18">
        <f t="shared" si="667"/>
        <v>0</v>
      </c>
    </row>
    <row r="1285" spans="1:20" s="6" customFormat="1" ht="17.25" hidden="1" x14ac:dyDescent="0.25">
      <c r="B1285" s="6" t="str">
        <f t="shared" si="672"/>
        <v>b</v>
      </c>
      <c r="C1285" s="11" t="s">
        <v>131</v>
      </c>
      <c r="D1285" s="17" t="s">
        <v>198</v>
      </c>
      <c r="E1285" s="18">
        <v>0</v>
      </c>
      <c r="F1285" s="18">
        <v>0</v>
      </c>
      <c r="G1285" s="18">
        <v>0</v>
      </c>
      <c r="H1285" s="18">
        <v>0</v>
      </c>
      <c r="I1285" s="18">
        <v>0</v>
      </c>
      <c r="J1285" s="18">
        <v>0</v>
      </c>
      <c r="K1285" s="18">
        <f t="shared" ref="K1285:K1319" si="704">J1285-I1285</f>
        <v>0</v>
      </c>
      <c r="L1285" s="18">
        <v>0</v>
      </c>
      <c r="M1285" s="18">
        <f t="shared" si="673"/>
        <v>0</v>
      </c>
      <c r="N1285" s="18">
        <f t="shared" ref="N1285:N1319" si="705">L1285-J1285</f>
        <v>0</v>
      </c>
    </row>
    <row r="1286" spans="1:20" s="6" customFormat="1" ht="17.25" hidden="1" x14ac:dyDescent="0.25">
      <c r="B1286" s="6" t="str">
        <f t="shared" si="672"/>
        <v>b</v>
      </c>
      <c r="C1286" s="11" t="s">
        <v>131</v>
      </c>
      <c r="D1286" s="17" t="s">
        <v>199</v>
      </c>
      <c r="E1286" s="18">
        <v>0</v>
      </c>
      <c r="F1286" s="18">
        <v>0</v>
      </c>
      <c r="G1286" s="18">
        <v>0</v>
      </c>
      <c r="H1286" s="18">
        <v>0</v>
      </c>
      <c r="I1286" s="18">
        <v>0</v>
      </c>
      <c r="J1286" s="18">
        <v>0</v>
      </c>
      <c r="K1286" s="18">
        <f t="shared" si="704"/>
        <v>0</v>
      </c>
      <c r="L1286" s="18">
        <v>0</v>
      </c>
      <c r="M1286" s="18">
        <f t="shared" si="673"/>
        <v>0</v>
      </c>
      <c r="N1286" s="18">
        <f t="shared" si="705"/>
        <v>0</v>
      </c>
    </row>
    <row r="1287" spans="1:20" s="6" customFormat="1" ht="17.25" hidden="1" x14ac:dyDescent="0.25">
      <c r="B1287" s="6" t="str">
        <f t="shared" si="672"/>
        <v>b</v>
      </c>
      <c r="C1287" s="11" t="s">
        <v>131</v>
      </c>
      <c r="D1287" s="17" t="s">
        <v>200</v>
      </c>
      <c r="E1287" s="18">
        <v>0</v>
      </c>
      <c r="F1287" s="18">
        <v>0</v>
      </c>
      <c r="G1287" s="18">
        <v>0</v>
      </c>
      <c r="H1287" s="18">
        <v>0</v>
      </c>
      <c r="I1287" s="18">
        <v>0</v>
      </c>
      <c r="J1287" s="18">
        <v>0</v>
      </c>
      <c r="K1287" s="18">
        <f t="shared" si="704"/>
        <v>0</v>
      </c>
      <c r="L1287" s="18">
        <v>0</v>
      </c>
      <c r="M1287" s="18">
        <f t="shared" si="673"/>
        <v>0</v>
      </c>
      <c r="N1287" s="18">
        <f t="shared" si="705"/>
        <v>0</v>
      </c>
    </row>
    <row r="1288" spans="1:20" s="6" customFormat="1" ht="17.25" hidden="1" x14ac:dyDescent="0.25">
      <c r="B1288" s="6" t="str">
        <f t="shared" si="672"/>
        <v>b</v>
      </c>
      <c r="C1288" s="11" t="s">
        <v>131</v>
      </c>
      <c r="D1288" s="17" t="s">
        <v>201</v>
      </c>
      <c r="E1288" s="18">
        <v>0</v>
      </c>
      <c r="F1288" s="18">
        <v>0</v>
      </c>
      <c r="G1288" s="18">
        <v>0</v>
      </c>
      <c r="H1288" s="18">
        <v>0</v>
      </c>
      <c r="I1288" s="18">
        <v>0</v>
      </c>
      <c r="J1288" s="18">
        <v>0</v>
      </c>
      <c r="K1288" s="18">
        <f t="shared" si="704"/>
        <v>0</v>
      </c>
      <c r="L1288" s="18">
        <v>0</v>
      </c>
      <c r="M1288" s="18">
        <f t="shared" si="673"/>
        <v>0</v>
      </c>
      <c r="N1288" s="18">
        <f t="shared" si="705"/>
        <v>0</v>
      </c>
    </row>
    <row r="1289" spans="1:20" s="6" customFormat="1" ht="20.25" thickBot="1" x14ac:dyDescent="0.3">
      <c r="B1289" s="6" t="str">
        <f t="shared" si="672"/>
        <v>a</v>
      </c>
      <c r="C1289" s="36" t="s">
        <v>131</v>
      </c>
      <c r="D1289" s="37" t="s">
        <v>6</v>
      </c>
      <c r="E1289" s="38">
        <v>0</v>
      </c>
      <c r="F1289" s="38">
        <v>0</v>
      </c>
      <c r="G1289" s="38">
        <v>1.6</v>
      </c>
      <c r="H1289" s="38">
        <v>1.6</v>
      </c>
      <c r="I1289" s="38">
        <v>0</v>
      </c>
      <c r="J1289" s="38">
        <v>0</v>
      </c>
      <c r="K1289" s="38">
        <f t="shared" si="704"/>
        <v>0</v>
      </c>
      <c r="L1289" s="38">
        <v>0</v>
      </c>
      <c r="M1289" s="38">
        <f t="shared" si="673"/>
        <v>0</v>
      </c>
      <c r="N1289" s="38">
        <f t="shared" si="705"/>
        <v>0</v>
      </c>
    </row>
    <row r="1290" spans="1:20" s="6" customFormat="1" ht="18" hidden="1" thickBot="1" x14ac:dyDescent="0.3">
      <c r="B1290" s="6" t="str">
        <f t="shared" si="672"/>
        <v>b</v>
      </c>
      <c r="C1290" s="14" t="s">
        <v>131</v>
      </c>
      <c r="D1290" s="15" t="s">
        <v>7</v>
      </c>
      <c r="E1290" s="16">
        <v>0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f t="shared" si="704"/>
        <v>0</v>
      </c>
      <c r="L1290" s="16">
        <v>0</v>
      </c>
      <c r="M1290" s="16">
        <f t="shared" si="673"/>
        <v>0</v>
      </c>
      <c r="N1290" s="16">
        <f t="shared" si="705"/>
        <v>0</v>
      </c>
    </row>
    <row r="1291" spans="1:20" s="6" customFormat="1" ht="18" hidden="1" thickBot="1" x14ac:dyDescent="0.3">
      <c r="B1291" s="6" t="str">
        <f t="shared" si="672"/>
        <v>b</v>
      </c>
      <c r="C1291" s="26" t="s">
        <v>131</v>
      </c>
      <c r="D1291" s="27" t="s">
        <v>8</v>
      </c>
      <c r="E1291" s="21">
        <v>0</v>
      </c>
      <c r="F1291" s="28">
        <v>0</v>
      </c>
      <c r="G1291" s="28">
        <v>0</v>
      </c>
      <c r="H1291" s="28">
        <v>0</v>
      </c>
      <c r="I1291" s="21">
        <v>0</v>
      </c>
      <c r="J1291" s="28">
        <v>0</v>
      </c>
      <c r="K1291" s="28">
        <f t="shared" si="704"/>
        <v>0</v>
      </c>
      <c r="L1291" s="28">
        <v>0</v>
      </c>
      <c r="M1291" s="21">
        <f t="shared" si="673"/>
        <v>0</v>
      </c>
      <c r="N1291" s="28">
        <f t="shared" si="705"/>
        <v>0</v>
      </c>
    </row>
    <row r="1292" spans="1:20" ht="21" thickTop="1" thickBot="1" x14ac:dyDescent="0.3">
      <c r="A1292" s="1" t="s">
        <v>213</v>
      </c>
      <c r="B1292" s="6" t="str">
        <f t="shared" si="672"/>
        <v>a</v>
      </c>
      <c r="C1292" s="57" t="s">
        <v>180</v>
      </c>
      <c r="D1292" s="58" t="s">
        <v>207</v>
      </c>
      <c r="E1292" s="56">
        <f t="shared" ref="E1292:L1292" si="706">E1295+E1303+E1304+E1305</f>
        <v>0</v>
      </c>
      <c r="F1292" s="56">
        <f t="shared" si="706"/>
        <v>0</v>
      </c>
      <c r="G1292" s="56">
        <f t="shared" si="706"/>
        <v>0</v>
      </c>
      <c r="H1292" s="56">
        <f t="shared" si="706"/>
        <v>0</v>
      </c>
      <c r="I1292" s="56">
        <f t="shared" ref="I1292:J1292" si="707">I1295+I1303+I1304+I1305</f>
        <v>550</v>
      </c>
      <c r="J1292" s="56">
        <f t="shared" si="707"/>
        <v>550</v>
      </c>
      <c r="K1292" s="56">
        <f t="shared" si="704"/>
        <v>0</v>
      </c>
      <c r="L1292" s="56">
        <f t="shared" si="706"/>
        <v>550</v>
      </c>
      <c r="M1292" s="56">
        <f t="shared" si="673"/>
        <v>0</v>
      </c>
      <c r="N1292" s="56">
        <f t="shared" si="705"/>
        <v>0</v>
      </c>
      <c r="O1292" s="6"/>
      <c r="P1292" s="6"/>
      <c r="Q1292" s="6"/>
      <c r="R1292" s="6"/>
      <c r="S1292" s="6"/>
      <c r="T1292" s="6"/>
    </row>
    <row r="1293" spans="1:20" s="6" customFormat="1" ht="35.25" hidden="1" thickTop="1" x14ac:dyDescent="0.25">
      <c r="B1293" s="6" t="str">
        <f t="shared" si="672"/>
        <v>b</v>
      </c>
      <c r="C1293" s="11"/>
      <c r="D1293" s="12" t="s">
        <v>190</v>
      </c>
      <c r="E1293" s="13">
        <v>0</v>
      </c>
      <c r="F1293" s="13">
        <v>0</v>
      </c>
      <c r="G1293" s="13">
        <v>0</v>
      </c>
      <c r="H1293" s="13">
        <v>0</v>
      </c>
      <c r="I1293" s="13">
        <v>0</v>
      </c>
      <c r="J1293" s="13">
        <v>0</v>
      </c>
      <c r="K1293" s="13">
        <f t="shared" si="704"/>
        <v>0</v>
      </c>
      <c r="L1293" s="13">
        <v>0</v>
      </c>
      <c r="M1293" s="13">
        <v>0</v>
      </c>
      <c r="N1293" s="13">
        <f t="shared" si="705"/>
        <v>0</v>
      </c>
    </row>
    <row r="1294" spans="1:20" s="6" customFormat="1" ht="18" hidden="1" thickTop="1" x14ac:dyDescent="0.25">
      <c r="B1294" s="6" t="str">
        <f t="shared" si="672"/>
        <v>b</v>
      </c>
      <c r="C1294" s="11"/>
      <c r="D1294" s="12" t="s">
        <v>189</v>
      </c>
      <c r="E1294" s="13">
        <v>0</v>
      </c>
      <c r="F1294" s="13">
        <v>0</v>
      </c>
      <c r="G1294" s="13">
        <v>0</v>
      </c>
      <c r="H1294" s="13">
        <v>0</v>
      </c>
      <c r="I1294" s="13">
        <v>0</v>
      </c>
      <c r="J1294" s="13">
        <v>0</v>
      </c>
      <c r="K1294" s="13">
        <f t="shared" si="704"/>
        <v>0</v>
      </c>
      <c r="L1294" s="13">
        <v>0</v>
      </c>
      <c r="M1294" s="13">
        <v>0</v>
      </c>
      <c r="N1294" s="13">
        <f t="shared" si="705"/>
        <v>0</v>
      </c>
    </row>
    <row r="1295" spans="1:20" ht="20.25" thickTop="1" x14ac:dyDescent="0.25">
      <c r="B1295" s="6" t="str">
        <f t="shared" si="672"/>
        <v>a</v>
      </c>
      <c r="C1295" s="36" t="s">
        <v>131</v>
      </c>
      <c r="D1295" s="37" t="s">
        <v>4</v>
      </c>
      <c r="E1295" s="38">
        <f t="shared" ref="E1295:L1295" si="708">E1296+E1297+E1298+E1299+E1300+E1301+E1302</f>
        <v>0</v>
      </c>
      <c r="F1295" s="38">
        <f t="shared" si="708"/>
        <v>0</v>
      </c>
      <c r="G1295" s="38">
        <f t="shared" si="708"/>
        <v>0</v>
      </c>
      <c r="H1295" s="38">
        <f t="shared" si="708"/>
        <v>0</v>
      </c>
      <c r="I1295" s="38">
        <f t="shared" ref="I1295:J1295" si="709">I1296+I1297+I1298+I1299+I1300+I1301+I1302</f>
        <v>550</v>
      </c>
      <c r="J1295" s="38">
        <f t="shared" si="709"/>
        <v>550</v>
      </c>
      <c r="K1295" s="38">
        <f t="shared" si="704"/>
        <v>0</v>
      </c>
      <c r="L1295" s="38">
        <f t="shared" si="708"/>
        <v>550</v>
      </c>
      <c r="M1295" s="38">
        <f t="shared" si="673"/>
        <v>0</v>
      </c>
      <c r="N1295" s="38">
        <f t="shared" si="705"/>
        <v>0</v>
      </c>
      <c r="O1295" s="6"/>
      <c r="P1295" s="6"/>
      <c r="Q1295" s="6"/>
      <c r="R1295" s="6"/>
      <c r="S1295" s="6"/>
      <c r="T1295" s="6"/>
    </row>
    <row r="1296" spans="1:20" ht="17.25" hidden="1" x14ac:dyDescent="0.25">
      <c r="B1296" s="6" t="str">
        <f t="shared" si="672"/>
        <v>b</v>
      </c>
      <c r="C1296" s="11" t="s">
        <v>131</v>
      </c>
      <c r="D1296" s="17" t="s">
        <v>195</v>
      </c>
      <c r="E1296" s="18">
        <v>0</v>
      </c>
      <c r="F1296" s="18">
        <v>0</v>
      </c>
      <c r="G1296" s="18">
        <v>0</v>
      </c>
      <c r="H1296" s="18">
        <v>0</v>
      </c>
      <c r="I1296" s="18">
        <v>0</v>
      </c>
      <c r="J1296" s="18">
        <v>0</v>
      </c>
      <c r="K1296" s="18">
        <f t="shared" si="704"/>
        <v>0</v>
      </c>
      <c r="L1296" s="18">
        <v>0</v>
      </c>
      <c r="M1296" s="18">
        <f t="shared" si="673"/>
        <v>0</v>
      </c>
      <c r="N1296" s="18">
        <f t="shared" si="705"/>
        <v>0</v>
      </c>
      <c r="O1296" s="6"/>
      <c r="P1296" s="6"/>
      <c r="Q1296" s="6"/>
      <c r="R1296" s="6"/>
      <c r="S1296" s="6"/>
      <c r="T1296" s="6"/>
    </row>
    <row r="1297" spans="1:20" ht="20.25" thickBot="1" x14ac:dyDescent="0.3">
      <c r="B1297" s="6" t="str">
        <f t="shared" si="672"/>
        <v>a</v>
      </c>
      <c r="C1297" s="33" t="s">
        <v>131</v>
      </c>
      <c r="D1297" s="39" t="s">
        <v>203</v>
      </c>
      <c r="E1297" s="40">
        <v>0</v>
      </c>
      <c r="F1297" s="40">
        <v>0</v>
      </c>
      <c r="G1297" s="40">
        <v>0</v>
      </c>
      <c r="H1297" s="40">
        <v>0</v>
      </c>
      <c r="I1297" s="40">
        <v>550</v>
      </c>
      <c r="J1297" s="40">
        <v>550</v>
      </c>
      <c r="K1297" s="40">
        <f t="shared" si="704"/>
        <v>0</v>
      </c>
      <c r="L1297" s="40">
        <v>550</v>
      </c>
      <c r="M1297" s="40">
        <f t="shared" si="673"/>
        <v>0</v>
      </c>
      <c r="N1297" s="40">
        <f t="shared" si="705"/>
        <v>0</v>
      </c>
      <c r="O1297" s="6"/>
      <c r="P1297" s="6"/>
      <c r="Q1297" s="6"/>
      <c r="R1297" s="6"/>
      <c r="S1297" s="6"/>
      <c r="T1297" s="6"/>
    </row>
    <row r="1298" spans="1:20" ht="18" hidden="1" thickBot="1" x14ac:dyDescent="0.3">
      <c r="B1298" s="6" t="str">
        <f t="shared" si="672"/>
        <v>b</v>
      </c>
      <c r="C1298" s="11" t="s">
        <v>131</v>
      </c>
      <c r="D1298" s="17" t="s">
        <v>197</v>
      </c>
      <c r="E1298" s="18">
        <v>0</v>
      </c>
      <c r="F1298" s="18">
        <v>0</v>
      </c>
      <c r="G1298" s="18">
        <v>0</v>
      </c>
      <c r="H1298" s="18">
        <v>0</v>
      </c>
      <c r="I1298" s="18">
        <v>0</v>
      </c>
      <c r="J1298" s="18">
        <v>0</v>
      </c>
      <c r="K1298" s="18">
        <f t="shared" si="704"/>
        <v>0</v>
      </c>
      <c r="L1298" s="18">
        <v>0</v>
      </c>
      <c r="M1298" s="18">
        <f t="shared" si="673"/>
        <v>0</v>
      </c>
      <c r="N1298" s="18">
        <f t="shared" si="705"/>
        <v>0</v>
      </c>
      <c r="O1298" s="6"/>
      <c r="P1298" s="6"/>
      <c r="Q1298" s="6"/>
      <c r="R1298" s="6"/>
      <c r="S1298" s="6"/>
      <c r="T1298" s="6"/>
    </row>
    <row r="1299" spans="1:20" ht="18" hidden="1" thickBot="1" x14ac:dyDescent="0.3">
      <c r="B1299" s="6" t="str">
        <f t="shared" ref="B1299:B1319" si="710">IF(OR(E1299&lt;&gt;0,F1299&lt;&gt;0,G1299&lt;&gt;0,H1299&lt;&gt;0,I1299&lt;&gt;0,L1299&lt;&gt;0,M1299&lt;&gt;0),"a","b")</f>
        <v>b</v>
      </c>
      <c r="C1299" s="11" t="s">
        <v>131</v>
      </c>
      <c r="D1299" s="17" t="s">
        <v>198</v>
      </c>
      <c r="E1299" s="18">
        <v>0</v>
      </c>
      <c r="F1299" s="18">
        <v>0</v>
      </c>
      <c r="G1299" s="18">
        <v>0</v>
      </c>
      <c r="H1299" s="18">
        <v>0</v>
      </c>
      <c r="I1299" s="18">
        <v>0</v>
      </c>
      <c r="J1299" s="18">
        <v>0</v>
      </c>
      <c r="K1299" s="18">
        <f t="shared" si="704"/>
        <v>0</v>
      </c>
      <c r="L1299" s="18">
        <v>0</v>
      </c>
      <c r="M1299" s="18">
        <f t="shared" ref="M1299:M1319" si="711">L1299-I1299</f>
        <v>0</v>
      </c>
      <c r="N1299" s="18">
        <f t="shared" si="705"/>
        <v>0</v>
      </c>
      <c r="O1299" s="6"/>
      <c r="P1299" s="6"/>
      <c r="Q1299" s="6"/>
      <c r="R1299" s="6"/>
      <c r="S1299" s="6"/>
      <c r="T1299" s="6"/>
    </row>
    <row r="1300" spans="1:20" ht="18" hidden="1" thickBot="1" x14ac:dyDescent="0.3">
      <c r="B1300" s="6" t="str">
        <f t="shared" si="710"/>
        <v>b</v>
      </c>
      <c r="C1300" s="11" t="s">
        <v>131</v>
      </c>
      <c r="D1300" s="17" t="s">
        <v>199</v>
      </c>
      <c r="E1300" s="18">
        <v>0</v>
      </c>
      <c r="F1300" s="18">
        <v>0</v>
      </c>
      <c r="G1300" s="18">
        <v>0</v>
      </c>
      <c r="H1300" s="18">
        <v>0</v>
      </c>
      <c r="I1300" s="18">
        <v>0</v>
      </c>
      <c r="J1300" s="18">
        <v>0</v>
      </c>
      <c r="K1300" s="18">
        <f t="shared" si="704"/>
        <v>0</v>
      </c>
      <c r="L1300" s="18">
        <v>0</v>
      </c>
      <c r="M1300" s="18">
        <f t="shared" si="711"/>
        <v>0</v>
      </c>
      <c r="N1300" s="18">
        <f t="shared" si="705"/>
        <v>0</v>
      </c>
      <c r="O1300" s="6"/>
      <c r="P1300" s="6"/>
      <c r="Q1300" s="6"/>
      <c r="R1300" s="6"/>
      <c r="S1300" s="6"/>
      <c r="T1300" s="6"/>
    </row>
    <row r="1301" spans="1:20" ht="18" hidden="1" thickBot="1" x14ac:dyDescent="0.3">
      <c r="B1301" s="6" t="str">
        <f t="shared" si="710"/>
        <v>b</v>
      </c>
      <c r="C1301" s="11" t="s">
        <v>131</v>
      </c>
      <c r="D1301" s="17" t="s">
        <v>200</v>
      </c>
      <c r="E1301" s="18">
        <v>0</v>
      </c>
      <c r="F1301" s="18">
        <v>0</v>
      </c>
      <c r="G1301" s="18">
        <v>0</v>
      </c>
      <c r="H1301" s="18">
        <v>0</v>
      </c>
      <c r="I1301" s="18">
        <v>0</v>
      </c>
      <c r="J1301" s="18">
        <v>0</v>
      </c>
      <c r="K1301" s="18">
        <f t="shared" si="704"/>
        <v>0</v>
      </c>
      <c r="L1301" s="18">
        <v>0</v>
      </c>
      <c r="M1301" s="18">
        <f t="shared" si="711"/>
        <v>0</v>
      </c>
      <c r="N1301" s="18">
        <f t="shared" si="705"/>
        <v>0</v>
      </c>
      <c r="O1301" s="6"/>
      <c r="P1301" s="6"/>
      <c r="Q1301" s="6"/>
      <c r="R1301" s="6"/>
      <c r="S1301" s="6"/>
      <c r="T1301" s="6"/>
    </row>
    <row r="1302" spans="1:20" ht="18" hidden="1" thickBot="1" x14ac:dyDescent="0.3">
      <c r="B1302" s="6" t="str">
        <f t="shared" si="710"/>
        <v>b</v>
      </c>
      <c r="C1302" s="11" t="s">
        <v>131</v>
      </c>
      <c r="D1302" s="17" t="s">
        <v>201</v>
      </c>
      <c r="E1302" s="18">
        <v>0</v>
      </c>
      <c r="F1302" s="18">
        <v>0</v>
      </c>
      <c r="G1302" s="18">
        <v>0</v>
      </c>
      <c r="H1302" s="18">
        <v>0</v>
      </c>
      <c r="I1302" s="18">
        <v>0</v>
      </c>
      <c r="J1302" s="18">
        <v>0</v>
      </c>
      <c r="K1302" s="18">
        <f t="shared" si="704"/>
        <v>0</v>
      </c>
      <c r="L1302" s="18">
        <v>0</v>
      </c>
      <c r="M1302" s="18">
        <f t="shared" si="711"/>
        <v>0</v>
      </c>
      <c r="N1302" s="18">
        <f t="shared" si="705"/>
        <v>0</v>
      </c>
      <c r="O1302" s="6"/>
      <c r="P1302" s="6"/>
      <c r="Q1302" s="6"/>
      <c r="R1302" s="6"/>
      <c r="S1302" s="6"/>
      <c r="T1302" s="6"/>
    </row>
    <row r="1303" spans="1:20" ht="18" hidden="1" thickBot="1" x14ac:dyDescent="0.3">
      <c r="B1303" s="6" t="str">
        <f t="shared" si="710"/>
        <v>b</v>
      </c>
      <c r="C1303" s="14" t="s">
        <v>131</v>
      </c>
      <c r="D1303" s="15" t="s">
        <v>6</v>
      </c>
      <c r="E1303" s="16">
        <v>0</v>
      </c>
      <c r="F1303" s="16">
        <v>0</v>
      </c>
      <c r="G1303" s="16">
        <v>0</v>
      </c>
      <c r="H1303" s="16">
        <v>0</v>
      </c>
      <c r="I1303" s="16">
        <v>0</v>
      </c>
      <c r="J1303" s="16">
        <v>0</v>
      </c>
      <c r="K1303" s="16">
        <f t="shared" si="704"/>
        <v>0</v>
      </c>
      <c r="L1303" s="16">
        <v>0</v>
      </c>
      <c r="M1303" s="16">
        <f t="shared" si="711"/>
        <v>0</v>
      </c>
      <c r="N1303" s="16">
        <f t="shared" si="705"/>
        <v>0</v>
      </c>
      <c r="O1303" s="6"/>
      <c r="P1303" s="6"/>
      <c r="Q1303" s="6"/>
      <c r="R1303" s="6"/>
      <c r="S1303" s="6"/>
      <c r="T1303" s="6"/>
    </row>
    <row r="1304" spans="1:20" ht="18" hidden="1" thickBot="1" x14ac:dyDescent="0.3">
      <c r="B1304" s="6" t="str">
        <f t="shared" si="710"/>
        <v>b</v>
      </c>
      <c r="C1304" s="14" t="s">
        <v>131</v>
      </c>
      <c r="D1304" s="15" t="s">
        <v>7</v>
      </c>
      <c r="E1304" s="16">
        <v>0</v>
      </c>
      <c r="F1304" s="16">
        <v>0</v>
      </c>
      <c r="G1304" s="16">
        <v>0</v>
      </c>
      <c r="H1304" s="16">
        <v>0</v>
      </c>
      <c r="I1304" s="16">
        <v>0</v>
      </c>
      <c r="J1304" s="16">
        <v>0</v>
      </c>
      <c r="K1304" s="16">
        <f t="shared" si="704"/>
        <v>0</v>
      </c>
      <c r="L1304" s="16">
        <v>0</v>
      </c>
      <c r="M1304" s="16">
        <f t="shared" si="711"/>
        <v>0</v>
      </c>
      <c r="N1304" s="16">
        <f t="shared" si="705"/>
        <v>0</v>
      </c>
      <c r="O1304" s="6"/>
      <c r="P1304" s="6"/>
      <c r="Q1304" s="6"/>
      <c r="R1304" s="6"/>
      <c r="S1304" s="6"/>
      <c r="T1304" s="6"/>
    </row>
    <row r="1305" spans="1:20" ht="18" hidden="1" thickBot="1" x14ac:dyDescent="0.3">
      <c r="B1305" s="6" t="str">
        <f t="shared" si="710"/>
        <v>b</v>
      </c>
      <c r="C1305" s="26" t="s">
        <v>131</v>
      </c>
      <c r="D1305" s="27" t="s">
        <v>8</v>
      </c>
      <c r="E1305" s="21">
        <v>0</v>
      </c>
      <c r="F1305" s="28">
        <v>0</v>
      </c>
      <c r="G1305" s="28">
        <v>0</v>
      </c>
      <c r="H1305" s="28">
        <v>0</v>
      </c>
      <c r="I1305" s="21">
        <v>0</v>
      </c>
      <c r="J1305" s="28">
        <v>0</v>
      </c>
      <c r="K1305" s="28">
        <f t="shared" si="704"/>
        <v>0</v>
      </c>
      <c r="L1305" s="28">
        <v>0</v>
      </c>
      <c r="M1305" s="21">
        <f t="shared" si="711"/>
        <v>0</v>
      </c>
      <c r="N1305" s="28">
        <f t="shared" si="705"/>
        <v>0</v>
      </c>
      <c r="O1305" s="6"/>
      <c r="P1305" s="6"/>
      <c r="Q1305" s="6"/>
      <c r="R1305" s="6"/>
      <c r="S1305" s="6"/>
      <c r="T1305" s="6"/>
    </row>
    <row r="1306" spans="1:20" ht="60" thickTop="1" thickBot="1" x14ac:dyDescent="0.3">
      <c r="A1306" s="1" t="s">
        <v>213</v>
      </c>
      <c r="B1306" s="6" t="str">
        <f t="shared" si="710"/>
        <v>a</v>
      </c>
      <c r="C1306" s="57" t="s">
        <v>181</v>
      </c>
      <c r="D1306" s="58" t="s">
        <v>210</v>
      </c>
      <c r="E1306" s="56">
        <f t="shared" ref="E1306:L1306" si="712">E1309+E1317+E1318+E1319</f>
        <v>0</v>
      </c>
      <c r="F1306" s="56">
        <f t="shared" si="712"/>
        <v>0</v>
      </c>
      <c r="G1306" s="56">
        <f t="shared" si="712"/>
        <v>0</v>
      </c>
      <c r="H1306" s="56">
        <f t="shared" si="712"/>
        <v>0</v>
      </c>
      <c r="I1306" s="56">
        <f t="shared" si="712"/>
        <v>2014</v>
      </c>
      <c r="J1306" s="56">
        <f t="shared" ref="J1306" si="713">J1309+J1317+J1318+J1319</f>
        <v>2014</v>
      </c>
      <c r="K1306" s="56">
        <f t="shared" si="704"/>
        <v>0</v>
      </c>
      <c r="L1306" s="56">
        <f t="shared" si="712"/>
        <v>2014</v>
      </c>
      <c r="M1306" s="56">
        <f t="shared" si="711"/>
        <v>0</v>
      </c>
      <c r="N1306" s="56">
        <f t="shared" si="705"/>
        <v>0</v>
      </c>
      <c r="O1306" s="6"/>
      <c r="P1306" s="6"/>
      <c r="Q1306" s="6"/>
      <c r="R1306" s="6"/>
      <c r="S1306" s="6"/>
      <c r="T1306" s="6"/>
    </row>
    <row r="1307" spans="1:20" s="6" customFormat="1" ht="35.25" hidden="1" thickTop="1" x14ac:dyDescent="0.25">
      <c r="B1307" s="6" t="str">
        <f t="shared" si="710"/>
        <v>b</v>
      </c>
      <c r="C1307" s="11"/>
      <c r="D1307" s="12" t="s">
        <v>190</v>
      </c>
      <c r="E1307" s="13">
        <v>0</v>
      </c>
      <c r="F1307" s="13">
        <v>0</v>
      </c>
      <c r="G1307" s="13">
        <v>0</v>
      </c>
      <c r="H1307" s="13">
        <v>0</v>
      </c>
      <c r="I1307" s="13">
        <v>0</v>
      </c>
      <c r="J1307" s="13">
        <v>0</v>
      </c>
      <c r="K1307" s="13">
        <f t="shared" si="704"/>
        <v>0</v>
      </c>
      <c r="L1307" s="13">
        <v>0</v>
      </c>
      <c r="M1307" s="13">
        <v>0</v>
      </c>
      <c r="N1307" s="13">
        <f t="shared" si="705"/>
        <v>0</v>
      </c>
    </row>
    <row r="1308" spans="1:20" s="6" customFormat="1" ht="18" hidden="1" thickTop="1" x14ac:dyDescent="0.25">
      <c r="B1308" s="6" t="str">
        <f t="shared" si="710"/>
        <v>b</v>
      </c>
      <c r="C1308" s="11"/>
      <c r="D1308" s="12" t="s">
        <v>189</v>
      </c>
      <c r="E1308" s="13">
        <v>0</v>
      </c>
      <c r="F1308" s="13">
        <v>0</v>
      </c>
      <c r="G1308" s="13">
        <v>0</v>
      </c>
      <c r="H1308" s="13">
        <v>0</v>
      </c>
      <c r="I1308" s="13">
        <v>0</v>
      </c>
      <c r="J1308" s="13">
        <v>0</v>
      </c>
      <c r="K1308" s="13">
        <f t="shared" si="704"/>
        <v>0</v>
      </c>
      <c r="L1308" s="13">
        <v>0</v>
      </c>
      <c r="M1308" s="13">
        <v>0</v>
      </c>
      <c r="N1308" s="13">
        <f t="shared" si="705"/>
        <v>0</v>
      </c>
    </row>
    <row r="1309" spans="1:20" ht="20.25" thickTop="1" x14ac:dyDescent="0.25">
      <c r="B1309" s="6" t="str">
        <f t="shared" si="710"/>
        <v>a</v>
      </c>
      <c r="C1309" s="36" t="s">
        <v>131</v>
      </c>
      <c r="D1309" s="37" t="s">
        <v>4</v>
      </c>
      <c r="E1309" s="38">
        <f t="shared" ref="E1309:L1309" si="714">E1310+E1311+E1312+E1313+E1314+E1315+E1316</f>
        <v>0</v>
      </c>
      <c r="F1309" s="38">
        <f t="shared" si="714"/>
        <v>0</v>
      </c>
      <c r="G1309" s="38">
        <f t="shared" si="714"/>
        <v>0</v>
      </c>
      <c r="H1309" s="38">
        <f t="shared" si="714"/>
        <v>0</v>
      </c>
      <c r="I1309" s="38">
        <f t="shared" si="714"/>
        <v>2014</v>
      </c>
      <c r="J1309" s="38">
        <f t="shared" ref="J1309" si="715">J1310+J1311+J1312+J1313+J1314+J1315+J1316</f>
        <v>2014</v>
      </c>
      <c r="K1309" s="38">
        <f t="shared" si="704"/>
        <v>0</v>
      </c>
      <c r="L1309" s="38">
        <f t="shared" si="714"/>
        <v>2014</v>
      </c>
      <c r="M1309" s="38">
        <f t="shared" si="711"/>
        <v>0</v>
      </c>
      <c r="N1309" s="38">
        <f t="shared" si="705"/>
        <v>0</v>
      </c>
      <c r="O1309" s="6"/>
      <c r="P1309" s="6"/>
      <c r="Q1309" s="6"/>
      <c r="R1309" s="6"/>
      <c r="S1309" s="6"/>
      <c r="T1309" s="6"/>
    </row>
    <row r="1310" spans="1:20" ht="17.25" hidden="1" x14ac:dyDescent="0.25">
      <c r="B1310" s="6" t="str">
        <f t="shared" si="710"/>
        <v>b</v>
      </c>
      <c r="C1310" s="11" t="s">
        <v>131</v>
      </c>
      <c r="D1310" s="17" t="s">
        <v>195</v>
      </c>
      <c r="E1310" s="18">
        <v>0</v>
      </c>
      <c r="F1310" s="18">
        <v>0</v>
      </c>
      <c r="G1310" s="18">
        <v>0</v>
      </c>
      <c r="H1310" s="18">
        <v>0</v>
      </c>
      <c r="I1310" s="18">
        <v>0</v>
      </c>
      <c r="J1310" s="18">
        <v>0</v>
      </c>
      <c r="K1310" s="18">
        <f t="shared" si="704"/>
        <v>0</v>
      </c>
      <c r="L1310" s="18">
        <v>0</v>
      </c>
      <c r="M1310" s="18">
        <f t="shared" si="711"/>
        <v>0</v>
      </c>
      <c r="N1310" s="18">
        <f t="shared" si="705"/>
        <v>0</v>
      </c>
      <c r="O1310" s="6"/>
      <c r="P1310" s="6"/>
      <c r="Q1310" s="6"/>
      <c r="R1310" s="6"/>
      <c r="S1310" s="6"/>
      <c r="T1310" s="6"/>
    </row>
    <row r="1311" spans="1:20" ht="19.5" x14ac:dyDescent="0.25">
      <c r="B1311" s="6" t="str">
        <f t="shared" si="710"/>
        <v>a</v>
      </c>
      <c r="C1311" s="33" t="s">
        <v>131</v>
      </c>
      <c r="D1311" s="39" t="s">
        <v>203</v>
      </c>
      <c r="E1311" s="40">
        <v>0</v>
      </c>
      <c r="F1311" s="40">
        <v>0</v>
      </c>
      <c r="G1311" s="40">
        <v>0</v>
      </c>
      <c r="H1311" s="40">
        <v>0</v>
      </c>
      <c r="I1311" s="40">
        <v>2014</v>
      </c>
      <c r="J1311" s="40">
        <v>2014</v>
      </c>
      <c r="K1311" s="40">
        <f t="shared" si="704"/>
        <v>0</v>
      </c>
      <c r="L1311" s="40">
        <v>2014</v>
      </c>
      <c r="M1311" s="40">
        <f t="shared" si="711"/>
        <v>0</v>
      </c>
      <c r="N1311" s="40">
        <f t="shared" si="705"/>
        <v>0</v>
      </c>
      <c r="O1311" s="6"/>
      <c r="P1311" s="6"/>
      <c r="Q1311" s="6"/>
      <c r="R1311" s="6"/>
      <c r="S1311" s="6"/>
      <c r="T1311" s="6"/>
    </row>
    <row r="1312" spans="1:20" ht="17.25" hidden="1" x14ac:dyDescent="0.25">
      <c r="B1312" s="6" t="str">
        <f t="shared" si="710"/>
        <v>b</v>
      </c>
      <c r="C1312" s="11" t="s">
        <v>131</v>
      </c>
      <c r="D1312" s="17" t="s">
        <v>197</v>
      </c>
      <c r="E1312" s="18">
        <v>0</v>
      </c>
      <c r="F1312" s="18">
        <v>0</v>
      </c>
      <c r="G1312" s="18">
        <v>0</v>
      </c>
      <c r="H1312" s="18">
        <v>0</v>
      </c>
      <c r="I1312" s="18">
        <v>0</v>
      </c>
      <c r="J1312" s="18">
        <v>0</v>
      </c>
      <c r="K1312" s="18">
        <f t="shared" si="704"/>
        <v>0</v>
      </c>
      <c r="L1312" s="18">
        <v>0</v>
      </c>
      <c r="M1312" s="18">
        <f t="shared" si="711"/>
        <v>0</v>
      </c>
      <c r="N1312" s="18">
        <f t="shared" si="705"/>
        <v>0</v>
      </c>
      <c r="O1312" s="6"/>
      <c r="P1312" s="6"/>
      <c r="Q1312" s="6"/>
      <c r="R1312" s="6"/>
      <c r="S1312" s="6"/>
      <c r="T1312" s="6"/>
    </row>
    <row r="1313" spans="2:20" ht="17.25" hidden="1" x14ac:dyDescent="0.25">
      <c r="B1313" s="6" t="str">
        <f t="shared" si="710"/>
        <v>b</v>
      </c>
      <c r="C1313" s="11" t="s">
        <v>131</v>
      </c>
      <c r="D1313" s="17" t="s">
        <v>198</v>
      </c>
      <c r="E1313" s="18">
        <v>0</v>
      </c>
      <c r="F1313" s="18">
        <v>0</v>
      </c>
      <c r="G1313" s="18">
        <v>0</v>
      </c>
      <c r="H1313" s="18">
        <v>0</v>
      </c>
      <c r="I1313" s="18">
        <v>0</v>
      </c>
      <c r="J1313" s="18">
        <v>0</v>
      </c>
      <c r="K1313" s="18">
        <f t="shared" si="704"/>
        <v>0</v>
      </c>
      <c r="L1313" s="18">
        <v>0</v>
      </c>
      <c r="M1313" s="18">
        <f t="shared" si="711"/>
        <v>0</v>
      </c>
      <c r="N1313" s="18">
        <f t="shared" si="705"/>
        <v>0</v>
      </c>
      <c r="O1313" s="6"/>
      <c r="P1313" s="6"/>
      <c r="Q1313" s="6"/>
      <c r="R1313" s="6"/>
      <c r="S1313" s="6"/>
      <c r="T1313" s="6"/>
    </row>
    <row r="1314" spans="2:20" ht="17.25" hidden="1" x14ac:dyDescent="0.25">
      <c r="B1314" s="6" t="str">
        <f t="shared" si="710"/>
        <v>b</v>
      </c>
      <c r="C1314" s="11" t="s">
        <v>131</v>
      </c>
      <c r="D1314" s="17" t="s">
        <v>199</v>
      </c>
      <c r="E1314" s="18">
        <v>0</v>
      </c>
      <c r="F1314" s="18">
        <v>0</v>
      </c>
      <c r="G1314" s="18">
        <v>0</v>
      </c>
      <c r="H1314" s="18">
        <v>0</v>
      </c>
      <c r="I1314" s="18">
        <v>0</v>
      </c>
      <c r="J1314" s="18">
        <v>0</v>
      </c>
      <c r="K1314" s="18">
        <f t="shared" si="704"/>
        <v>0</v>
      </c>
      <c r="L1314" s="18">
        <v>0</v>
      </c>
      <c r="M1314" s="18">
        <f t="shared" si="711"/>
        <v>0</v>
      </c>
      <c r="N1314" s="18">
        <f t="shared" si="705"/>
        <v>0</v>
      </c>
      <c r="O1314" s="6"/>
      <c r="P1314" s="6"/>
      <c r="Q1314" s="6"/>
      <c r="R1314" s="6"/>
      <c r="S1314" s="6"/>
      <c r="T1314" s="6"/>
    </row>
    <row r="1315" spans="2:20" ht="17.25" hidden="1" x14ac:dyDescent="0.25">
      <c r="B1315" s="6" t="str">
        <f t="shared" si="710"/>
        <v>b</v>
      </c>
      <c r="C1315" s="11" t="s">
        <v>131</v>
      </c>
      <c r="D1315" s="17" t="s">
        <v>200</v>
      </c>
      <c r="E1315" s="18">
        <v>0</v>
      </c>
      <c r="F1315" s="18">
        <v>0</v>
      </c>
      <c r="G1315" s="18">
        <v>0</v>
      </c>
      <c r="H1315" s="18">
        <v>0</v>
      </c>
      <c r="I1315" s="18">
        <v>0</v>
      </c>
      <c r="J1315" s="18">
        <v>0</v>
      </c>
      <c r="K1315" s="18">
        <f t="shared" si="704"/>
        <v>0</v>
      </c>
      <c r="L1315" s="18">
        <v>0</v>
      </c>
      <c r="M1315" s="18">
        <f t="shared" si="711"/>
        <v>0</v>
      </c>
      <c r="N1315" s="18">
        <f t="shared" si="705"/>
        <v>0</v>
      </c>
      <c r="O1315" s="6"/>
      <c r="P1315" s="6"/>
      <c r="Q1315" s="6"/>
      <c r="R1315" s="6"/>
      <c r="S1315" s="6"/>
      <c r="T1315" s="6"/>
    </row>
    <row r="1316" spans="2:20" ht="17.25" hidden="1" x14ac:dyDescent="0.25">
      <c r="B1316" s="6" t="str">
        <f t="shared" si="710"/>
        <v>b</v>
      </c>
      <c r="C1316" s="11" t="s">
        <v>131</v>
      </c>
      <c r="D1316" s="17" t="s">
        <v>201</v>
      </c>
      <c r="E1316" s="18">
        <v>0</v>
      </c>
      <c r="F1316" s="18">
        <v>0</v>
      </c>
      <c r="G1316" s="18">
        <v>0</v>
      </c>
      <c r="H1316" s="18">
        <v>0</v>
      </c>
      <c r="I1316" s="18">
        <v>0</v>
      </c>
      <c r="J1316" s="18">
        <v>0</v>
      </c>
      <c r="K1316" s="18">
        <f t="shared" si="704"/>
        <v>0</v>
      </c>
      <c r="L1316" s="18">
        <v>0</v>
      </c>
      <c r="M1316" s="18">
        <f t="shared" si="711"/>
        <v>0</v>
      </c>
      <c r="N1316" s="18">
        <f t="shared" si="705"/>
        <v>0</v>
      </c>
      <c r="O1316" s="6"/>
      <c r="P1316" s="6"/>
      <c r="Q1316" s="6"/>
      <c r="R1316" s="6"/>
      <c r="S1316" s="6"/>
      <c r="T1316" s="6"/>
    </row>
    <row r="1317" spans="2:20" ht="17.25" hidden="1" x14ac:dyDescent="0.25">
      <c r="B1317" s="6" t="str">
        <f t="shared" si="710"/>
        <v>b</v>
      </c>
      <c r="C1317" s="14" t="s">
        <v>131</v>
      </c>
      <c r="D1317" s="15" t="s">
        <v>6</v>
      </c>
      <c r="E1317" s="16">
        <v>0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f t="shared" si="704"/>
        <v>0</v>
      </c>
      <c r="L1317" s="16">
        <v>0</v>
      </c>
      <c r="M1317" s="16">
        <f t="shared" si="711"/>
        <v>0</v>
      </c>
      <c r="N1317" s="16">
        <f t="shared" si="705"/>
        <v>0</v>
      </c>
      <c r="O1317" s="6"/>
      <c r="P1317" s="6"/>
      <c r="Q1317" s="6"/>
      <c r="R1317" s="6"/>
      <c r="S1317" s="6"/>
      <c r="T1317" s="6"/>
    </row>
    <row r="1318" spans="2:20" ht="17.25" hidden="1" x14ac:dyDescent="0.25">
      <c r="B1318" s="6" t="str">
        <f t="shared" si="710"/>
        <v>b</v>
      </c>
      <c r="C1318" s="14" t="s">
        <v>131</v>
      </c>
      <c r="D1318" s="15" t="s">
        <v>7</v>
      </c>
      <c r="E1318" s="16">
        <v>0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f t="shared" si="704"/>
        <v>0</v>
      </c>
      <c r="L1318" s="16">
        <v>0</v>
      </c>
      <c r="M1318" s="16">
        <f t="shared" si="711"/>
        <v>0</v>
      </c>
      <c r="N1318" s="16">
        <f t="shared" si="705"/>
        <v>0</v>
      </c>
      <c r="O1318" s="6"/>
      <c r="P1318" s="6"/>
      <c r="Q1318" s="6"/>
      <c r="R1318" s="6"/>
      <c r="S1318" s="6"/>
      <c r="T1318" s="6"/>
    </row>
    <row r="1319" spans="2:20" ht="18" hidden="1" thickBot="1" x14ac:dyDescent="0.3">
      <c r="B1319" s="6" t="str">
        <f t="shared" si="710"/>
        <v>b</v>
      </c>
      <c r="C1319" s="26" t="s">
        <v>131</v>
      </c>
      <c r="D1319" s="27" t="s">
        <v>8</v>
      </c>
      <c r="E1319" s="21">
        <v>0</v>
      </c>
      <c r="F1319" s="28">
        <v>0</v>
      </c>
      <c r="G1319" s="28">
        <v>0</v>
      </c>
      <c r="H1319" s="28">
        <v>0</v>
      </c>
      <c r="I1319" s="21">
        <v>0</v>
      </c>
      <c r="J1319" s="28">
        <v>0</v>
      </c>
      <c r="K1319" s="28">
        <f t="shared" si="704"/>
        <v>0</v>
      </c>
      <c r="L1319" s="28">
        <v>0</v>
      </c>
      <c r="M1319" s="21">
        <f t="shared" si="711"/>
        <v>0</v>
      </c>
      <c r="N1319" s="28">
        <f t="shared" si="705"/>
        <v>0</v>
      </c>
      <c r="O1319" s="6"/>
      <c r="P1319" s="6"/>
      <c r="Q1319" s="6"/>
      <c r="R1319" s="6"/>
      <c r="S1319" s="6"/>
      <c r="T1319" s="6"/>
    </row>
  </sheetData>
  <autoFilter ref="A3:X1319">
    <filterColumn colId="1">
      <filters>
        <filter val="a"/>
      </filters>
    </filterColumn>
  </autoFilter>
  <mergeCells count="1">
    <mergeCell ref="C1:N1"/>
  </mergeCells>
  <pageMargins left="0.23622047244094491" right="0.23622047244094491" top="0.31496062992125984" bottom="0.31496062992125984" header="0.31496062992125984" footer="0.31496062992125984"/>
  <pageSetup scale="45" orientation="landscape" r:id="rId1"/>
  <ignoredErrors>
    <ignoredError sqref="M3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1:X1320"/>
  <sheetViews>
    <sheetView tabSelected="1" view="pageBreakPreview" zoomScale="70" zoomScaleSheetLayoutView="70" workbookViewId="0">
      <pane xSplit="4" ySplit="3" topLeftCell="E298" activePane="bottomRight" state="frozen"/>
      <selection pane="topRight" activeCell="D1" sqref="D1"/>
      <selection pane="bottomLeft" activeCell="A3" sqref="A3"/>
      <selection pane="bottomRight" activeCell="J102" sqref="J102"/>
    </sheetView>
  </sheetViews>
  <sheetFormatPr defaultColWidth="9.140625" defaultRowHeight="15" outlineLevelRow="1" x14ac:dyDescent="0.25"/>
  <cols>
    <col min="1" max="1" width="9.140625" style="1"/>
    <col min="2" max="2" width="5.42578125" style="1" customWidth="1"/>
    <col min="3" max="3" width="13.42578125" style="1" customWidth="1"/>
    <col min="4" max="4" width="58.140625" style="1" customWidth="1"/>
    <col min="5" max="5" width="19.42578125" style="1" hidden="1" customWidth="1"/>
    <col min="6" max="6" width="21.42578125" style="1" customWidth="1"/>
    <col min="7" max="7" width="19.42578125" style="1" hidden="1" customWidth="1"/>
    <col min="8" max="8" width="17" style="1" hidden="1" customWidth="1"/>
    <col min="9" max="9" width="21.28515625" style="62" hidden="1" customWidth="1"/>
    <col min="10" max="10" width="21.28515625" style="62" customWidth="1"/>
    <col min="11" max="11" width="18.42578125" style="62" hidden="1" customWidth="1"/>
    <col min="12" max="12" width="21.85546875" style="62" customWidth="1"/>
    <col min="13" max="13" width="26.28515625" style="62" customWidth="1"/>
    <col min="14" max="14" width="21.85546875" style="62" hidden="1" customWidth="1"/>
    <col min="15" max="15" width="13.28515625" style="2" customWidth="1"/>
    <col min="16" max="16" width="12.85546875" style="2" customWidth="1"/>
    <col min="17" max="17" width="11.7109375" style="1" bestFit="1" customWidth="1"/>
    <col min="18" max="16384" width="9.140625" style="1"/>
  </cols>
  <sheetData>
    <row r="1" spans="1:24" ht="49.5" customHeight="1" x14ac:dyDescent="0.25">
      <c r="C1" s="66" t="s">
        <v>182</v>
      </c>
      <c r="D1" s="66"/>
      <c r="E1" s="66"/>
      <c r="F1" s="66"/>
      <c r="G1" s="66"/>
      <c r="H1" s="66"/>
      <c r="I1" s="66"/>
      <c r="J1" s="66"/>
      <c r="K1" s="66"/>
      <c r="L1" s="67"/>
      <c r="M1" s="66"/>
      <c r="N1" s="66"/>
      <c r="T1" s="5"/>
      <c r="U1" s="5"/>
      <c r="V1" s="5"/>
      <c r="W1" s="5"/>
      <c r="X1" s="5"/>
    </row>
    <row r="2" spans="1:24" ht="49.5" customHeight="1" x14ac:dyDescent="0.25">
      <c r="C2" s="7"/>
      <c r="D2" s="9"/>
      <c r="E2" s="8"/>
      <c r="F2" s="8"/>
      <c r="G2" s="8"/>
      <c r="H2" s="8"/>
      <c r="I2" s="8">
        <v>2910000</v>
      </c>
      <c r="J2" s="8"/>
      <c r="K2" s="8">
        <f>J2-J4</f>
        <v>-3070000</v>
      </c>
      <c r="L2" s="8"/>
      <c r="M2" s="8"/>
      <c r="N2" s="8"/>
      <c r="T2" s="5"/>
      <c r="U2" s="5"/>
      <c r="V2" s="5"/>
      <c r="W2" s="5"/>
      <c r="X2" s="5"/>
    </row>
    <row r="3" spans="1:24" s="3" customFormat="1" ht="98.25" thickBot="1" x14ac:dyDescent="0.3">
      <c r="C3" s="29" t="s">
        <v>0</v>
      </c>
      <c r="D3" s="29" t="s">
        <v>1</v>
      </c>
      <c r="E3" s="29" t="s">
        <v>177</v>
      </c>
      <c r="F3" s="29" t="s">
        <v>178</v>
      </c>
      <c r="G3" s="29" t="s">
        <v>214</v>
      </c>
      <c r="H3" s="29" t="s">
        <v>193</v>
      </c>
      <c r="I3" s="29" t="s">
        <v>194</v>
      </c>
      <c r="J3" s="29" t="s">
        <v>223</v>
      </c>
      <c r="K3" s="29" t="s">
        <v>219</v>
      </c>
      <c r="L3" s="29" t="s">
        <v>224</v>
      </c>
      <c r="M3" s="29" t="s">
        <v>225</v>
      </c>
      <c r="N3" s="29" t="s">
        <v>221</v>
      </c>
      <c r="O3" s="4"/>
      <c r="P3" s="4"/>
    </row>
    <row r="4" spans="1:24" s="6" customFormat="1" ht="72.75" customHeight="1" thickTop="1" thickBot="1" x14ac:dyDescent="0.3">
      <c r="A4" s="6" t="s">
        <v>213</v>
      </c>
      <c r="B4" s="6" t="str">
        <f>IF(OR(E4&lt;&gt;0,F4&lt;&gt;0,G4&lt;&gt;0,H4&lt;&gt;0,I4&lt;&gt;0,L4&lt;&gt;0,M4&lt;&gt;0),"a","b")</f>
        <v>a</v>
      </c>
      <c r="C4" s="59" t="s">
        <v>2</v>
      </c>
      <c r="D4" s="60" t="s">
        <v>3</v>
      </c>
      <c r="E4" s="61">
        <f t="shared" ref="E4:L17" si="0">E18+E340+E606+E1236+E1250</f>
        <v>2625677.4191099997</v>
      </c>
      <c r="F4" s="61">
        <f t="shared" si="0"/>
        <v>2785000</v>
      </c>
      <c r="G4" s="61">
        <f t="shared" si="0"/>
        <v>2785000</v>
      </c>
      <c r="H4" s="61">
        <f t="shared" si="0"/>
        <v>1867465.4941300002</v>
      </c>
      <c r="I4" s="61">
        <f t="shared" si="0"/>
        <v>2910000</v>
      </c>
      <c r="J4" s="61">
        <f>J18+J340+J606+J1236+J1250</f>
        <v>3070000</v>
      </c>
      <c r="K4" s="61">
        <f t="shared" ref="K4:L4" si="1">K18+K340+K606+K1236+K1250</f>
        <v>160000</v>
      </c>
      <c r="L4" s="61">
        <f t="shared" si="1"/>
        <v>3253350</v>
      </c>
      <c r="M4" s="61">
        <f>L4-J4</f>
        <v>183350</v>
      </c>
      <c r="N4" s="61">
        <f>L4-J4</f>
        <v>183350</v>
      </c>
    </row>
    <row r="5" spans="1:24" s="6" customFormat="1" ht="40.5" hidden="1" thickTop="1" thickBot="1" x14ac:dyDescent="0.3">
      <c r="B5" s="6" t="str">
        <f t="shared" ref="B5:B68" si="2">IF(OR(E5&lt;&gt;0,F5&lt;&gt;0,G5&lt;&gt;0,H5&lt;&gt;0,I5&lt;&gt;0,L5&lt;&gt;0,M5&lt;&gt;0),"a","b")</f>
        <v>a</v>
      </c>
      <c r="C5" s="33"/>
      <c r="D5" s="34" t="s">
        <v>190</v>
      </c>
      <c r="E5" s="35">
        <f t="shared" si="0"/>
        <v>3251</v>
      </c>
      <c r="F5" s="35">
        <f t="shared" si="0"/>
        <v>3266</v>
      </c>
      <c r="G5" s="35">
        <f t="shared" si="0"/>
        <v>3266</v>
      </c>
      <c r="H5" s="35">
        <f t="shared" si="0"/>
        <v>3266</v>
      </c>
      <c r="I5" s="35">
        <f t="shared" si="0"/>
        <v>3225</v>
      </c>
      <c r="J5" s="35">
        <f t="shared" si="0"/>
        <v>3225</v>
      </c>
      <c r="K5" s="35">
        <f t="shared" ref="K5:K68" si="3">J5-I5</f>
        <v>0</v>
      </c>
      <c r="L5" s="35">
        <f t="shared" si="0"/>
        <v>3274</v>
      </c>
      <c r="M5" s="35">
        <f t="shared" ref="M5:M68" si="4">L5-J5</f>
        <v>49</v>
      </c>
      <c r="N5" s="35">
        <f t="shared" ref="N5:N68" si="5">L5-J5</f>
        <v>49</v>
      </c>
    </row>
    <row r="6" spans="1:24" s="6" customFormat="1" ht="21" hidden="1" thickTop="1" thickBot="1" x14ac:dyDescent="0.3">
      <c r="B6" s="6" t="str">
        <f t="shared" si="2"/>
        <v>a</v>
      </c>
      <c r="C6" s="33"/>
      <c r="D6" s="34" t="s">
        <v>189</v>
      </c>
      <c r="E6" s="35">
        <f t="shared" si="0"/>
        <v>4083</v>
      </c>
      <c r="F6" s="35">
        <f t="shared" si="0"/>
        <v>4324</v>
      </c>
      <c r="G6" s="35">
        <f t="shared" si="0"/>
        <v>4363</v>
      </c>
      <c r="H6" s="35">
        <f t="shared" si="0"/>
        <v>4363</v>
      </c>
      <c r="I6" s="35">
        <f t="shared" si="0"/>
        <v>4468</v>
      </c>
      <c r="J6" s="35">
        <f t="shared" si="0"/>
        <v>4547</v>
      </c>
      <c r="K6" s="35">
        <f t="shared" si="3"/>
        <v>79</v>
      </c>
      <c r="L6" s="35">
        <f t="shared" si="0"/>
        <v>4547</v>
      </c>
      <c r="M6" s="35">
        <f t="shared" si="4"/>
        <v>0</v>
      </c>
      <c r="N6" s="35">
        <f t="shared" si="5"/>
        <v>0</v>
      </c>
    </row>
    <row r="7" spans="1:24" s="6" customFormat="1" ht="21" hidden="1" thickTop="1" thickBot="1" x14ac:dyDescent="0.3">
      <c r="B7" s="6" t="str">
        <f t="shared" si="2"/>
        <v>a</v>
      </c>
      <c r="C7" s="36" t="s">
        <v>131</v>
      </c>
      <c r="D7" s="37" t="s">
        <v>4</v>
      </c>
      <c r="E7" s="38">
        <f t="shared" si="0"/>
        <v>2605095.7566900002</v>
      </c>
      <c r="F7" s="38">
        <f t="shared" si="0"/>
        <v>2752735</v>
      </c>
      <c r="G7" s="38">
        <f t="shared" si="0"/>
        <v>2767058.9630000005</v>
      </c>
      <c r="H7" s="38">
        <f t="shared" si="0"/>
        <v>1866257.42349</v>
      </c>
      <c r="I7" s="38">
        <f t="shared" si="0"/>
        <v>2873652</v>
      </c>
      <c r="J7" s="38">
        <f t="shared" si="0"/>
        <v>3042162</v>
      </c>
      <c r="K7" s="38">
        <f t="shared" si="3"/>
        <v>168510</v>
      </c>
      <c r="L7" s="38">
        <f t="shared" si="0"/>
        <v>3215199</v>
      </c>
      <c r="M7" s="38">
        <f t="shared" si="4"/>
        <v>173037</v>
      </c>
      <c r="N7" s="38">
        <f t="shared" si="5"/>
        <v>173037</v>
      </c>
    </row>
    <row r="8" spans="1:24" s="6" customFormat="1" ht="21" hidden="1" thickTop="1" thickBot="1" x14ac:dyDescent="0.3">
      <c r="B8" s="6" t="str">
        <f t="shared" si="2"/>
        <v>a</v>
      </c>
      <c r="C8" s="33" t="s">
        <v>131</v>
      </c>
      <c r="D8" s="39" t="s">
        <v>202</v>
      </c>
      <c r="E8" s="40">
        <f t="shared" si="0"/>
        <v>32862.263960000004</v>
      </c>
      <c r="F8" s="40">
        <f t="shared" si="0"/>
        <v>31912</v>
      </c>
      <c r="G8" s="40">
        <f t="shared" si="0"/>
        <v>31381.260000000002</v>
      </c>
      <c r="H8" s="40">
        <f t="shared" si="0"/>
        <v>19569.985729999997</v>
      </c>
      <c r="I8" s="40">
        <f t="shared" si="0"/>
        <v>32689</v>
      </c>
      <c r="J8" s="40">
        <f t="shared" si="0"/>
        <v>31491</v>
      </c>
      <c r="K8" s="40">
        <f t="shared" si="3"/>
        <v>-1198</v>
      </c>
      <c r="L8" s="40">
        <f t="shared" si="0"/>
        <v>34730</v>
      </c>
      <c r="M8" s="40">
        <f t="shared" si="4"/>
        <v>3239</v>
      </c>
      <c r="N8" s="40">
        <f t="shared" si="5"/>
        <v>3239</v>
      </c>
    </row>
    <row r="9" spans="1:24" s="6" customFormat="1" ht="21" hidden="1" thickTop="1" thickBot="1" x14ac:dyDescent="0.3">
      <c r="B9" s="6" t="str">
        <f t="shared" si="2"/>
        <v>a</v>
      </c>
      <c r="C9" s="33" t="s">
        <v>131</v>
      </c>
      <c r="D9" s="39" t="s">
        <v>203</v>
      </c>
      <c r="E9" s="40">
        <f t="shared" si="0"/>
        <v>37557.998</v>
      </c>
      <c r="F9" s="40">
        <f t="shared" si="0"/>
        <v>65903</v>
      </c>
      <c r="G9" s="40">
        <f t="shared" si="0"/>
        <v>67558.813000000009</v>
      </c>
      <c r="H9" s="40">
        <f t="shared" si="0"/>
        <v>38647.29002</v>
      </c>
      <c r="I9" s="40">
        <f t="shared" si="0"/>
        <v>78651</v>
      </c>
      <c r="J9" s="40">
        <f t="shared" si="0"/>
        <v>78180</v>
      </c>
      <c r="K9" s="40">
        <f t="shared" si="3"/>
        <v>-471</v>
      </c>
      <c r="L9" s="40">
        <f t="shared" si="0"/>
        <v>82839</v>
      </c>
      <c r="M9" s="40">
        <f t="shared" si="4"/>
        <v>4659</v>
      </c>
      <c r="N9" s="40">
        <f t="shared" si="5"/>
        <v>4659</v>
      </c>
    </row>
    <row r="10" spans="1:24" s="6" customFormat="1" ht="18.75" hidden="1" thickTop="1" thickBot="1" x14ac:dyDescent="0.3">
      <c r="B10" s="6" t="str">
        <f t="shared" si="2"/>
        <v>b</v>
      </c>
      <c r="C10" s="11" t="s">
        <v>131</v>
      </c>
      <c r="D10" s="17" t="s">
        <v>197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3"/>
        <v>0</v>
      </c>
      <c r="L10" s="18">
        <f t="shared" si="0"/>
        <v>0</v>
      </c>
      <c r="M10" s="18">
        <f t="shared" si="4"/>
        <v>0</v>
      </c>
      <c r="N10" s="18">
        <f t="shared" si="5"/>
        <v>0</v>
      </c>
    </row>
    <row r="11" spans="1:24" s="6" customFormat="1" ht="18.75" hidden="1" thickTop="1" thickBot="1" x14ac:dyDescent="0.3">
      <c r="B11" s="6" t="str">
        <f t="shared" si="2"/>
        <v>b</v>
      </c>
      <c r="C11" s="11" t="s">
        <v>131</v>
      </c>
      <c r="D11" s="17" t="s">
        <v>198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3"/>
        <v>0</v>
      </c>
      <c r="L11" s="18">
        <f t="shared" si="0"/>
        <v>0</v>
      </c>
      <c r="M11" s="18">
        <f t="shared" si="4"/>
        <v>0</v>
      </c>
      <c r="N11" s="18">
        <f t="shared" si="5"/>
        <v>0</v>
      </c>
    </row>
    <row r="12" spans="1:24" s="6" customFormat="1" ht="21" hidden="1" thickTop="1" thickBot="1" x14ac:dyDescent="0.3">
      <c r="B12" s="6" t="str">
        <f t="shared" si="2"/>
        <v>a</v>
      </c>
      <c r="C12" s="33" t="s">
        <v>131</v>
      </c>
      <c r="D12" s="39" t="s">
        <v>204</v>
      </c>
      <c r="E12" s="40">
        <f t="shared" si="0"/>
        <v>1444.3868300000001</v>
      </c>
      <c r="F12" s="40">
        <f t="shared" si="0"/>
        <v>2000</v>
      </c>
      <c r="G12" s="40">
        <f t="shared" si="0"/>
        <v>1752.5</v>
      </c>
      <c r="H12" s="40">
        <f t="shared" si="0"/>
        <v>1704.76079</v>
      </c>
      <c r="I12" s="40">
        <f t="shared" si="0"/>
        <v>2078</v>
      </c>
      <c r="J12" s="40">
        <f t="shared" si="0"/>
        <v>2078</v>
      </c>
      <c r="K12" s="40">
        <f t="shared" si="3"/>
        <v>0</v>
      </c>
      <c r="L12" s="40">
        <f t="shared" si="0"/>
        <v>2603</v>
      </c>
      <c r="M12" s="40">
        <f t="shared" si="4"/>
        <v>525</v>
      </c>
      <c r="N12" s="40">
        <f t="shared" si="5"/>
        <v>525</v>
      </c>
    </row>
    <row r="13" spans="1:24" s="6" customFormat="1" ht="21" hidden="1" thickTop="1" thickBot="1" x14ac:dyDescent="0.3">
      <c r="B13" s="6" t="str">
        <f t="shared" si="2"/>
        <v>a</v>
      </c>
      <c r="C13" s="33" t="s">
        <v>131</v>
      </c>
      <c r="D13" s="39" t="s">
        <v>205</v>
      </c>
      <c r="E13" s="40">
        <f t="shared" si="0"/>
        <v>2513879.2366500003</v>
      </c>
      <c r="F13" s="40">
        <f t="shared" si="0"/>
        <v>2650697</v>
      </c>
      <c r="G13" s="40">
        <f t="shared" si="0"/>
        <v>2650520.0159999998</v>
      </c>
      <c r="H13" s="40">
        <f t="shared" si="0"/>
        <v>1791418.2934699999</v>
      </c>
      <c r="I13" s="40">
        <f t="shared" si="0"/>
        <v>2731453</v>
      </c>
      <c r="J13" s="40">
        <f t="shared" si="0"/>
        <v>2927542</v>
      </c>
      <c r="K13" s="40">
        <f t="shared" si="3"/>
        <v>196089</v>
      </c>
      <c r="L13" s="40">
        <f t="shared" si="0"/>
        <v>3066236</v>
      </c>
      <c r="M13" s="40">
        <f t="shared" si="4"/>
        <v>138694</v>
      </c>
      <c r="N13" s="40">
        <f t="shared" si="5"/>
        <v>138694</v>
      </c>
    </row>
    <row r="14" spans="1:24" s="6" customFormat="1" ht="21" hidden="1" thickTop="1" thickBot="1" x14ac:dyDescent="0.3">
      <c r="B14" s="6" t="str">
        <f t="shared" si="2"/>
        <v>a</v>
      </c>
      <c r="C14" s="33" t="s">
        <v>131</v>
      </c>
      <c r="D14" s="39" t="s">
        <v>206</v>
      </c>
      <c r="E14" s="40">
        <f t="shared" si="0"/>
        <v>19351.87125</v>
      </c>
      <c r="F14" s="40">
        <f t="shared" si="0"/>
        <v>2223</v>
      </c>
      <c r="G14" s="40">
        <f t="shared" si="0"/>
        <v>15846.374</v>
      </c>
      <c r="H14" s="40">
        <f t="shared" si="0"/>
        <v>14917.09348</v>
      </c>
      <c r="I14" s="40">
        <f t="shared" si="0"/>
        <v>28781</v>
      </c>
      <c r="J14" s="40">
        <f t="shared" si="0"/>
        <v>5781</v>
      </c>
      <c r="K14" s="40">
        <f t="shared" si="3"/>
        <v>-23000</v>
      </c>
      <c r="L14" s="40">
        <f t="shared" si="0"/>
        <v>28791</v>
      </c>
      <c r="M14" s="40">
        <f t="shared" si="4"/>
        <v>23010</v>
      </c>
      <c r="N14" s="40">
        <f t="shared" si="5"/>
        <v>23010</v>
      </c>
    </row>
    <row r="15" spans="1:24" s="6" customFormat="1" ht="21" hidden="1" thickTop="1" thickBot="1" x14ac:dyDescent="0.3">
      <c r="B15" s="6" t="str">
        <f t="shared" si="2"/>
        <v>a</v>
      </c>
      <c r="C15" s="36" t="s">
        <v>131</v>
      </c>
      <c r="D15" s="37" t="s">
        <v>6</v>
      </c>
      <c r="E15" s="38">
        <f t="shared" si="0"/>
        <v>15498.23776</v>
      </c>
      <c r="F15" s="38">
        <f t="shared" si="0"/>
        <v>32265</v>
      </c>
      <c r="G15" s="38">
        <f t="shared" si="0"/>
        <v>17776.567999999999</v>
      </c>
      <c r="H15" s="38">
        <f t="shared" si="0"/>
        <v>1043.77918</v>
      </c>
      <c r="I15" s="38">
        <f t="shared" si="0"/>
        <v>36348</v>
      </c>
      <c r="J15" s="38">
        <f t="shared" si="0"/>
        <v>27838</v>
      </c>
      <c r="K15" s="38">
        <f t="shared" si="3"/>
        <v>-8510</v>
      </c>
      <c r="L15" s="38">
        <f t="shared" si="0"/>
        <v>38151</v>
      </c>
      <c r="M15" s="38">
        <f t="shared" si="4"/>
        <v>10313</v>
      </c>
      <c r="N15" s="38">
        <f t="shared" si="5"/>
        <v>10313</v>
      </c>
    </row>
    <row r="16" spans="1:24" s="6" customFormat="1" ht="21" hidden="1" thickTop="1" thickBot="1" x14ac:dyDescent="0.3">
      <c r="B16" s="6" t="str">
        <f t="shared" si="2"/>
        <v>a</v>
      </c>
      <c r="C16" s="36" t="s">
        <v>131</v>
      </c>
      <c r="D16" s="37" t="s">
        <v>7</v>
      </c>
      <c r="E16" s="38">
        <f t="shared" si="0"/>
        <v>4954.6843099999996</v>
      </c>
      <c r="F16" s="38">
        <f t="shared" si="0"/>
        <v>0</v>
      </c>
      <c r="G16" s="38">
        <f t="shared" si="0"/>
        <v>0</v>
      </c>
      <c r="H16" s="38">
        <f t="shared" si="0"/>
        <v>0</v>
      </c>
      <c r="I16" s="38">
        <f t="shared" si="0"/>
        <v>0</v>
      </c>
      <c r="J16" s="38">
        <f t="shared" si="0"/>
        <v>0</v>
      </c>
      <c r="K16" s="38">
        <f t="shared" si="3"/>
        <v>0</v>
      </c>
      <c r="L16" s="38">
        <f t="shared" si="0"/>
        <v>0</v>
      </c>
      <c r="M16" s="38">
        <f t="shared" si="4"/>
        <v>0</v>
      </c>
      <c r="N16" s="38">
        <f t="shared" si="5"/>
        <v>0</v>
      </c>
    </row>
    <row r="17" spans="1:15" s="6" customFormat="1" ht="21" hidden="1" thickTop="1" thickBot="1" x14ac:dyDescent="0.3">
      <c r="B17" s="6" t="str">
        <f t="shared" si="2"/>
        <v>a</v>
      </c>
      <c r="C17" s="41" t="s">
        <v>131</v>
      </c>
      <c r="D17" s="42" t="s">
        <v>8</v>
      </c>
      <c r="E17" s="43">
        <f t="shared" si="0"/>
        <v>128.74035000000001</v>
      </c>
      <c r="F17" s="43">
        <f t="shared" si="0"/>
        <v>0</v>
      </c>
      <c r="G17" s="43">
        <f t="shared" si="0"/>
        <v>164.46899999999999</v>
      </c>
      <c r="H17" s="43">
        <f t="shared" si="0"/>
        <v>164.29146</v>
      </c>
      <c r="I17" s="43">
        <f t="shared" si="0"/>
        <v>0</v>
      </c>
      <c r="J17" s="43">
        <f t="shared" si="0"/>
        <v>0</v>
      </c>
      <c r="K17" s="43">
        <f t="shared" si="3"/>
        <v>0</v>
      </c>
      <c r="L17" s="43">
        <f t="shared" si="0"/>
        <v>0</v>
      </c>
      <c r="M17" s="43">
        <f t="shared" si="4"/>
        <v>0</v>
      </c>
      <c r="N17" s="43">
        <f t="shared" si="5"/>
        <v>0</v>
      </c>
    </row>
    <row r="18" spans="1:15" s="6" customFormat="1" ht="63.75" customHeight="1" thickTop="1" thickBot="1" x14ac:dyDescent="0.3">
      <c r="A18" s="6" t="s">
        <v>213</v>
      </c>
      <c r="B18" s="6" t="str">
        <f t="shared" si="2"/>
        <v>a</v>
      </c>
      <c r="C18" s="59" t="s">
        <v>9</v>
      </c>
      <c r="D18" s="60" t="s">
        <v>10</v>
      </c>
      <c r="E18" s="61">
        <f t="shared" ref="E18:L31" si="6">E32+E46+E102+E116+E284+E298+E312+E326</f>
        <v>49932.422750000005</v>
      </c>
      <c r="F18" s="61">
        <f t="shared" si="6"/>
        <v>52546</v>
      </c>
      <c r="G18" s="61">
        <f t="shared" si="6"/>
        <v>50341.868999999992</v>
      </c>
      <c r="H18" s="61">
        <f t="shared" si="6"/>
        <v>30994.841340000003</v>
      </c>
      <c r="I18" s="61">
        <f t="shared" si="6"/>
        <v>52626</v>
      </c>
      <c r="J18" s="61">
        <f t="shared" si="6"/>
        <v>51500</v>
      </c>
      <c r="K18" s="61">
        <f t="shared" si="3"/>
        <v>-1126</v>
      </c>
      <c r="L18" s="61">
        <f t="shared" si="6"/>
        <v>61256</v>
      </c>
      <c r="M18" s="61">
        <f t="shared" si="4"/>
        <v>9756</v>
      </c>
      <c r="N18" s="61">
        <f t="shared" si="5"/>
        <v>9756</v>
      </c>
      <c r="O18" s="10"/>
    </row>
    <row r="19" spans="1:15" s="6" customFormat="1" ht="40.5" hidden="1" thickTop="1" thickBot="1" x14ac:dyDescent="0.3">
      <c r="B19" s="6" t="str">
        <f t="shared" si="2"/>
        <v>a</v>
      </c>
      <c r="C19" s="33"/>
      <c r="D19" s="34" t="s">
        <v>190</v>
      </c>
      <c r="E19" s="35">
        <f t="shared" si="6"/>
        <v>3251</v>
      </c>
      <c r="F19" s="35">
        <f t="shared" si="6"/>
        <v>3266</v>
      </c>
      <c r="G19" s="44">
        <f t="shared" si="6"/>
        <v>3266</v>
      </c>
      <c r="H19" s="44">
        <f t="shared" si="6"/>
        <v>3266</v>
      </c>
      <c r="I19" s="35">
        <f t="shared" si="6"/>
        <v>3225</v>
      </c>
      <c r="J19" s="35">
        <f t="shared" si="6"/>
        <v>3225</v>
      </c>
      <c r="K19" s="44">
        <f t="shared" si="3"/>
        <v>0</v>
      </c>
      <c r="L19" s="44">
        <f t="shared" si="6"/>
        <v>3274</v>
      </c>
      <c r="M19" s="44">
        <f t="shared" si="4"/>
        <v>49</v>
      </c>
      <c r="N19" s="35">
        <f t="shared" si="5"/>
        <v>49</v>
      </c>
    </row>
    <row r="20" spans="1:15" s="6" customFormat="1" ht="21" hidden="1" thickTop="1" thickBot="1" x14ac:dyDescent="0.3">
      <c r="B20" s="6" t="str">
        <f t="shared" si="2"/>
        <v>a</v>
      </c>
      <c r="C20" s="33"/>
      <c r="D20" s="34" t="s">
        <v>189</v>
      </c>
      <c r="E20" s="35">
        <f t="shared" si="6"/>
        <v>407</v>
      </c>
      <c r="F20" s="35">
        <f t="shared" si="6"/>
        <v>287</v>
      </c>
      <c r="G20" s="44">
        <f t="shared" si="6"/>
        <v>326</v>
      </c>
      <c r="H20" s="44">
        <f t="shared" si="6"/>
        <v>326</v>
      </c>
      <c r="I20" s="35">
        <f t="shared" si="6"/>
        <v>431</v>
      </c>
      <c r="J20" s="35">
        <f t="shared" si="6"/>
        <v>510</v>
      </c>
      <c r="K20" s="44">
        <f t="shared" si="3"/>
        <v>79</v>
      </c>
      <c r="L20" s="44">
        <f t="shared" si="6"/>
        <v>510</v>
      </c>
      <c r="M20" s="44">
        <f t="shared" si="4"/>
        <v>0</v>
      </c>
      <c r="N20" s="35">
        <f t="shared" si="5"/>
        <v>0</v>
      </c>
    </row>
    <row r="21" spans="1:15" s="6" customFormat="1" ht="21" hidden="1" thickTop="1" thickBot="1" x14ac:dyDescent="0.3">
      <c r="B21" s="6" t="str">
        <f t="shared" si="2"/>
        <v>a</v>
      </c>
      <c r="C21" s="36" t="s">
        <v>131</v>
      </c>
      <c r="D21" s="37" t="s">
        <v>4</v>
      </c>
      <c r="E21" s="38">
        <f t="shared" si="6"/>
        <v>48589.619349999994</v>
      </c>
      <c r="F21" s="38">
        <f t="shared" si="6"/>
        <v>51036</v>
      </c>
      <c r="G21" s="38">
        <f t="shared" si="6"/>
        <v>48783.655999999995</v>
      </c>
      <c r="H21" s="38">
        <f t="shared" si="6"/>
        <v>30426.022300000004</v>
      </c>
      <c r="I21" s="38">
        <f t="shared" si="6"/>
        <v>51108</v>
      </c>
      <c r="J21" s="38">
        <f t="shared" si="6"/>
        <v>50713</v>
      </c>
      <c r="K21" s="38">
        <f t="shared" si="3"/>
        <v>-395</v>
      </c>
      <c r="L21" s="38">
        <f t="shared" si="6"/>
        <v>57935</v>
      </c>
      <c r="M21" s="38">
        <f t="shared" si="4"/>
        <v>7222</v>
      </c>
      <c r="N21" s="38">
        <f t="shared" si="5"/>
        <v>7222</v>
      </c>
    </row>
    <row r="22" spans="1:15" s="6" customFormat="1" ht="21" hidden="1" thickTop="1" thickBot="1" x14ac:dyDescent="0.3">
      <c r="B22" s="6" t="str">
        <f t="shared" si="2"/>
        <v>a</v>
      </c>
      <c r="C22" s="33" t="s">
        <v>131</v>
      </c>
      <c r="D22" s="45" t="s">
        <v>202</v>
      </c>
      <c r="E22" s="40">
        <f t="shared" si="6"/>
        <v>32862.263960000004</v>
      </c>
      <c r="F22" s="40">
        <f t="shared" si="6"/>
        <v>31912</v>
      </c>
      <c r="G22" s="40">
        <f t="shared" si="6"/>
        <v>31381.260000000002</v>
      </c>
      <c r="H22" s="40">
        <f t="shared" si="6"/>
        <v>19569.985729999997</v>
      </c>
      <c r="I22" s="40">
        <f t="shared" si="6"/>
        <v>32689</v>
      </c>
      <c r="J22" s="40">
        <f t="shared" si="6"/>
        <v>31491</v>
      </c>
      <c r="K22" s="40">
        <f t="shared" si="3"/>
        <v>-1198</v>
      </c>
      <c r="L22" s="40">
        <f t="shared" si="6"/>
        <v>34730</v>
      </c>
      <c r="M22" s="40">
        <f t="shared" si="4"/>
        <v>3239</v>
      </c>
      <c r="N22" s="40">
        <f t="shared" si="5"/>
        <v>3239</v>
      </c>
    </row>
    <row r="23" spans="1:15" s="6" customFormat="1" ht="21" hidden="1" thickTop="1" thickBot="1" x14ac:dyDescent="0.3">
      <c r="B23" s="6" t="str">
        <f t="shared" si="2"/>
        <v>a</v>
      </c>
      <c r="C23" s="33" t="s">
        <v>131</v>
      </c>
      <c r="D23" s="39" t="s">
        <v>203</v>
      </c>
      <c r="E23" s="40">
        <f t="shared" si="6"/>
        <v>13257.03125</v>
      </c>
      <c r="F23" s="40">
        <f t="shared" si="6"/>
        <v>16734</v>
      </c>
      <c r="G23" s="40">
        <f t="shared" si="6"/>
        <v>15002.78</v>
      </c>
      <c r="H23" s="40">
        <f t="shared" si="6"/>
        <v>8644.6179499999998</v>
      </c>
      <c r="I23" s="40">
        <f t="shared" si="6"/>
        <v>15857</v>
      </c>
      <c r="J23" s="40">
        <f t="shared" si="6"/>
        <v>16660</v>
      </c>
      <c r="K23" s="40">
        <f t="shared" si="3"/>
        <v>803</v>
      </c>
      <c r="L23" s="40">
        <f t="shared" si="6"/>
        <v>20045</v>
      </c>
      <c r="M23" s="40">
        <f t="shared" si="4"/>
        <v>3385</v>
      </c>
      <c r="N23" s="40">
        <f t="shared" si="5"/>
        <v>3385</v>
      </c>
    </row>
    <row r="24" spans="1:15" s="6" customFormat="1" ht="18.75" hidden="1" thickTop="1" thickBot="1" x14ac:dyDescent="0.3">
      <c r="A24" s="6" t="s">
        <v>213</v>
      </c>
      <c r="B24" s="6" t="str">
        <f t="shared" si="2"/>
        <v>b</v>
      </c>
      <c r="C24" s="11" t="s">
        <v>131</v>
      </c>
      <c r="D24" s="17" t="s">
        <v>197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3"/>
        <v>0</v>
      </c>
      <c r="L24" s="18">
        <f t="shared" si="6"/>
        <v>0</v>
      </c>
      <c r="M24" s="18">
        <f t="shared" si="4"/>
        <v>0</v>
      </c>
      <c r="N24" s="18">
        <f t="shared" si="5"/>
        <v>0</v>
      </c>
    </row>
    <row r="25" spans="1:15" s="6" customFormat="1" ht="18.75" hidden="1" thickTop="1" thickBot="1" x14ac:dyDescent="0.3">
      <c r="A25" s="6" t="s">
        <v>213</v>
      </c>
      <c r="B25" s="6" t="str">
        <f t="shared" si="2"/>
        <v>b</v>
      </c>
      <c r="C25" s="11" t="s">
        <v>131</v>
      </c>
      <c r="D25" s="17" t="s">
        <v>198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3"/>
        <v>0</v>
      </c>
      <c r="L25" s="18">
        <f t="shared" si="6"/>
        <v>0</v>
      </c>
      <c r="M25" s="18">
        <f t="shared" si="4"/>
        <v>0</v>
      </c>
      <c r="N25" s="18">
        <f t="shared" si="5"/>
        <v>0</v>
      </c>
    </row>
    <row r="26" spans="1:15" s="6" customFormat="1" ht="21" hidden="1" thickTop="1" thickBot="1" x14ac:dyDescent="0.3">
      <c r="B26" s="6" t="str">
        <f t="shared" si="2"/>
        <v>a</v>
      </c>
      <c r="C26" s="33" t="s">
        <v>131</v>
      </c>
      <c r="D26" s="39" t="s">
        <v>204</v>
      </c>
      <c r="E26" s="40">
        <f t="shared" si="6"/>
        <v>1444.3868300000001</v>
      </c>
      <c r="F26" s="40">
        <f t="shared" si="6"/>
        <v>2000</v>
      </c>
      <c r="G26" s="40">
        <f t="shared" si="6"/>
        <v>1752.5</v>
      </c>
      <c r="H26" s="40">
        <f t="shared" si="6"/>
        <v>1704.76079</v>
      </c>
      <c r="I26" s="40">
        <f t="shared" si="6"/>
        <v>2078</v>
      </c>
      <c r="J26" s="40">
        <f t="shared" si="6"/>
        <v>2078</v>
      </c>
      <c r="K26" s="40">
        <f t="shared" si="3"/>
        <v>0</v>
      </c>
      <c r="L26" s="40">
        <f t="shared" si="6"/>
        <v>2603</v>
      </c>
      <c r="M26" s="40">
        <f t="shared" si="4"/>
        <v>525</v>
      </c>
      <c r="N26" s="40">
        <f t="shared" si="5"/>
        <v>525</v>
      </c>
    </row>
    <row r="27" spans="1:15" s="6" customFormat="1" ht="21" hidden="1" thickTop="1" thickBot="1" x14ac:dyDescent="0.3">
      <c r="B27" s="6" t="str">
        <f t="shared" si="2"/>
        <v>a</v>
      </c>
      <c r="C27" s="33" t="s">
        <v>131</v>
      </c>
      <c r="D27" s="39" t="s">
        <v>205</v>
      </c>
      <c r="E27" s="40">
        <f t="shared" si="6"/>
        <v>320.32281</v>
      </c>
      <c r="F27" s="40">
        <f t="shared" si="6"/>
        <v>265</v>
      </c>
      <c r="G27" s="40">
        <f t="shared" si="6"/>
        <v>523.1</v>
      </c>
      <c r="H27" s="40">
        <f t="shared" si="6"/>
        <v>434.02855</v>
      </c>
      <c r="I27" s="40">
        <f t="shared" si="6"/>
        <v>307</v>
      </c>
      <c r="J27" s="40">
        <f t="shared" si="6"/>
        <v>307</v>
      </c>
      <c r="K27" s="40">
        <f t="shared" si="3"/>
        <v>0</v>
      </c>
      <c r="L27" s="40">
        <f t="shared" si="6"/>
        <v>370</v>
      </c>
      <c r="M27" s="40">
        <f t="shared" si="4"/>
        <v>63</v>
      </c>
      <c r="N27" s="40">
        <f t="shared" si="5"/>
        <v>63</v>
      </c>
    </row>
    <row r="28" spans="1:15" s="6" customFormat="1" ht="21" hidden="1" thickTop="1" thickBot="1" x14ac:dyDescent="0.3">
      <c r="B28" s="6" t="str">
        <f t="shared" si="2"/>
        <v>a</v>
      </c>
      <c r="C28" s="33" t="s">
        <v>131</v>
      </c>
      <c r="D28" s="39" t="s">
        <v>206</v>
      </c>
      <c r="E28" s="40">
        <f t="shared" si="6"/>
        <v>705.61450000000013</v>
      </c>
      <c r="F28" s="40">
        <f t="shared" si="6"/>
        <v>125</v>
      </c>
      <c r="G28" s="40">
        <f t="shared" si="6"/>
        <v>124.01600000000002</v>
      </c>
      <c r="H28" s="40">
        <f t="shared" si="6"/>
        <v>72.629280000000008</v>
      </c>
      <c r="I28" s="40">
        <f t="shared" si="6"/>
        <v>177</v>
      </c>
      <c r="J28" s="40">
        <f t="shared" si="6"/>
        <v>177</v>
      </c>
      <c r="K28" s="40">
        <f t="shared" si="3"/>
        <v>0</v>
      </c>
      <c r="L28" s="40">
        <f t="shared" si="6"/>
        <v>187</v>
      </c>
      <c r="M28" s="40">
        <f t="shared" si="4"/>
        <v>10</v>
      </c>
      <c r="N28" s="40">
        <f t="shared" si="5"/>
        <v>10</v>
      </c>
    </row>
    <row r="29" spans="1:15" s="6" customFormat="1" ht="21" hidden="1" thickTop="1" thickBot="1" x14ac:dyDescent="0.3">
      <c r="B29" s="6" t="str">
        <f t="shared" si="2"/>
        <v>a</v>
      </c>
      <c r="C29" s="36" t="s">
        <v>131</v>
      </c>
      <c r="D29" s="37" t="s">
        <v>6</v>
      </c>
      <c r="E29" s="38">
        <f t="shared" si="6"/>
        <v>1243.51405</v>
      </c>
      <c r="F29" s="38">
        <f t="shared" si="6"/>
        <v>1510</v>
      </c>
      <c r="G29" s="38">
        <f t="shared" si="6"/>
        <v>1510.838</v>
      </c>
      <c r="H29" s="38">
        <f t="shared" si="6"/>
        <v>521.60275999999999</v>
      </c>
      <c r="I29" s="38">
        <f t="shared" si="6"/>
        <v>1518</v>
      </c>
      <c r="J29" s="38">
        <f t="shared" si="6"/>
        <v>787</v>
      </c>
      <c r="K29" s="38">
        <f t="shared" si="3"/>
        <v>-731</v>
      </c>
      <c r="L29" s="38">
        <f t="shared" si="6"/>
        <v>3321</v>
      </c>
      <c r="M29" s="38">
        <f t="shared" si="4"/>
        <v>2534</v>
      </c>
      <c r="N29" s="38">
        <f t="shared" si="5"/>
        <v>2534</v>
      </c>
    </row>
    <row r="30" spans="1:15" s="6" customFormat="1" ht="18.75" hidden="1" thickTop="1" thickBot="1" x14ac:dyDescent="0.3">
      <c r="A30" s="6" t="s">
        <v>213</v>
      </c>
      <c r="B30" s="6" t="str">
        <f t="shared" si="2"/>
        <v>b</v>
      </c>
      <c r="C30" s="14" t="s">
        <v>131</v>
      </c>
      <c r="D30" s="15" t="s">
        <v>7</v>
      </c>
      <c r="E30" s="16">
        <f t="shared" si="6"/>
        <v>0</v>
      </c>
      <c r="F30" s="16">
        <f t="shared" si="6"/>
        <v>0</v>
      </c>
      <c r="G30" s="16">
        <f t="shared" si="6"/>
        <v>0</v>
      </c>
      <c r="H30" s="16">
        <f t="shared" si="6"/>
        <v>0</v>
      </c>
      <c r="I30" s="16">
        <f t="shared" si="6"/>
        <v>0</v>
      </c>
      <c r="J30" s="16">
        <f t="shared" si="6"/>
        <v>0</v>
      </c>
      <c r="K30" s="16">
        <f t="shared" si="3"/>
        <v>0</v>
      </c>
      <c r="L30" s="16">
        <f t="shared" si="6"/>
        <v>0</v>
      </c>
      <c r="M30" s="16">
        <f t="shared" si="4"/>
        <v>0</v>
      </c>
      <c r="N30" s="16">
        <f t="shared" si="5"/>
        <v>0</v>
      </c>
    </row>
    <row r="31" spans="1:15" s="6" customFormat="1" ht="21" hidden="1" thickTop="1" thickBot="1" x14ac:dyDescent="0.3">
      <c r="B31" s="6" t="str">
        <f t="shared" si="2"/>
        <v>a</v>
      </c>
      <c r="C31" s="41" t="s">
        <v>131</v>
      </c>
      <c r="D31" s="42" t="s">
        <v>8</v>
      </c>
      <c r="E31" s="43">
        <f t="shared" si="6"/>
        <v>99.289349999999999</v>
      </c>
      <c r="F31" s="43">
        <f t="shared" si="6"/>
        <v>0</v>
      </c>
      <c r="G31" s="43">
        <f t="shared" si="6"/>
        <v>47.375</v>
      </c>
      <c r="H31" s="43">
        <f t="shared" si="6"/>
        <v>47.216279999999998</v>
      </c>
      <c r="I31" s="43">
        <f t="shared" si="6"/>
        <v>0</v>
      </c>
      <c r="J31" s="43">
        <f t="shared" si="6"/>
        <v>0</v>
      </c>
      <c r="K31" s="43">
        <f t="shared" si="3"/>
        <v>0</v>
      </c>
      <c r="L31" s="43">
        <f t="shared" si="6"/>
        <v>0</v>
      </c>
      <c r="M31" s="43">
        <f t="shared" si="4"/>
        <v>0</v>
      </c>
      <c r="N31" s="43">
        <f t="shared" si="5"/>
        <v>0</v>
      </c>
    </row>
    <row r="32" spans="1:15" s="6" customFormat="1" ht="60" thickTop="1" thickBot="1" x14ac:dyDescent="0.3">
      <c r="A32" s="6" t="s">
        <v>213</v>
      </c>
      <c r="B32" s="6" t="str">
        <f t="shared" si="2"/>
        <v>a</v>
      </c>
      <c r="C32" s="30" t="s">
        <v>132</v>
      </c>
      <c r="D32" s="31" t="s">
        <v>11</v>
      </c>
      <c r="E32" s="32">
        <f>E35+E43+E44+E45</f>
        <v>9615.1128599999993</v>
      </c>
      <c r="F32" s="32">
        <f t="shared" ref="F32:L32" si="7">F35+F43+F44+F45</f>
        <v>8870</v>
      </c>
      <c r="G32" s="32">
        <f t="shared" si="7"/>
        <v>8862.9610000000011</v>
      </c>
      <c r="H32" s="32">
        <f t="shared" si="7"/>
        <v>6316.4002799999998</v>
      </c>
      <c r="I32" s="32">
        <f t="shared" si="7"/>
        <v>9768</v>
      </c>
      <c r="J32" s="32">
        <f t="shared" si="7"/>
        <v>9414</v>
      </c>
      <c r="K32" s="32">
        <f t="shared" si="3"/>
        <v>-354</v>
      </c>
      <c r="L32" s="32">
        <f t="shared" si="7"/>
        <v>12747</v>
      </c>
      <c r="M32" s="32">
        <f t="shared" si="4"/>
        <v>3333</v>
      </c>
      <c r="N32" s="32">
        <f t="shared" si="5"/>
        <v>3333</v>
      </c>
    </row>
    <row r="33" spans="1:14" s="6" customFormat="1" ht="40.5" hidden="1" thickTop="1" thickBot="1" x14ac:dyDescent="0.3">
      <c r="B33" s="6" t="str">
        <f t="shared" si="2"/>
        <v>a</v>
      </c>
      <c r="C33" s="33"/>
      <c r="D33" s="34" t="s">
        <v>190</v>
      </c>
      <c r="E33" s="35">
        <v>255</v>
      </c>
      <c r="F33" s="35">
        <v>255</v>
      </c>
      <c r="G33" s="35">
        <v>255</v>
      </c>
      <c r="H33" s="35">
        <v>255</v>
      </c>
      <c r="I33" s="35">
        <v>255</v>
      </c>
      <c r="J33" s="35">
        <v>255</v>
      </c>
      <c r="K33" s="35">
        <f t="shared" si="3"/>
        <v>0</v>
      </c>
      <c r="L33" s="35">
        <v>255</v>
      </c>
      <c r="M33" s="35">
        <f t="shared" si="4"/>
        <v>0</v>
      </c>
      <c r="N33" s="35">
        <f t="shared" si="5"/>
        <v>0</v>
      </c>
    </row>
    <row r="34" spans="1:14" s="6" customFormat="1" ht="21" hidden="1" thickTop="1" thickBot="1" x14ac:dyDescent="0.3">
      <c r="B34" s="6" t="str">
        <f t="shared" si="2"/>
        <v>a</v>
      </c>
      <c r="C34" s="33"/>
      <c r="D34" s="34" t="s">
        <v>189</v>
      </c>
      <c r="E34" s="35">
        <v>93</v>
      </c>
      <c r="F34" s="35">
        <v>93</v>
      </c>
      <c r="G34" s="35">
        <v>93</v>
      </c>
      <c r="H34" s="35">
        <v>93</v>
      </c>
      <c r="I34" s="35">
        <v>93</v>
      </c>
      <c r="J34" s="35">
        <v>93</v>
      </c>
      <c r="K34" s="35">
        <f t="shared" si="3"/>
        <v>0</v>
      </c>
      <c r="L34" s="35">
        <v>93</v>
      </c>
      <c r="M34" s="35">
        <f t="shared" si="4"/>
        <v>0</v>
      </c>
      <c r="N34" s="35">
        <f t="shared" si="5"/>
        <v>0</v>
      </c>
    </row>
    <row r="35" spans="1:14" s="6" customFormat="1" ht="21" hidden="1" thickTop="1" thickBot="1" x14ac:dyDescent="0.3">
      <c r="B35" s="6" t="str">
        <f t="shared" si="2"/>
        <v>a</v>
      </c>
      <c r="C35" s="36" t="s">
        <v>131</v>
      </c>
      <c r="D35" s="37" t="s">
        <v>4</v>
      </c>
      <c r="E35" s="38">
        <f>E36+E37+E38+E39+E40+E41+E42</f>
        <v>9562.7801999999992</v>
      </c>
      <c r="F35" s="38">
        <f t="shared" ref="F35:L35" si="8">F36+F37+F38+F39+F40+F41+F42</f>
        <v>8850</v>
      </c>
      <c r="G35" s="38">
        <f t="shared" si="8"/>
        <v>8827.0760000000009</v>
      </c>
      <c r="H35" s="38">
        <f t="shared" si="8"/>
        <v>6292.8230599999997</v>
      </c>
      <c r="I35" s="38">
        <f t="shared" si="8"/>
        <v>9624</v>
      </c>
      <c r="J35" s="38">
        <f t="shared" si="8"/>
        <v>9321</v>
      </c>
      <c r="K35" s="38">
        <f t="shared" si="3"/>
        <v>-303</v>
      </c>
      <c r="L35" s="38">
        <f t="shared" si="8"/>
        <v>11349</v>
      </c>
      <c r="M35" s="38">
        <f t="shared" si="4"/>
        <v>2028</v>
      </c>
      <c r="N35" s="38">
        <f t="shared" si="5"/>
        <v>2028</v>
      </c>
    </row>
    <row r="36" spans="1:14" s="6" customFormat="1" ht="21" hidden="1" thickTop="1" thickBot="1" x14ac:dyDescent="0.3">
      <c r="B36" s="6" t="str">
        <f t="shared" si="2"/>
        <v>a</v>
      </c>
      <c r="C36" s="33" t="s">
        <v>131</v>
      </c>
      <c r="D36" s="39" t="s">
        <v>202</v>
      </c>
      <c r="E36" s="40">
        <v>4215.8555800000004</v>
      </c>
      <c r="F36" s="40">
        <v>4060</v>
      </c>
      <c r="G36" s="40">
        <v>4036</v>
      </c>
      <c r="H36" s="40">
        <v>2694.05863</v>
      </c>
      <c r="I36" s="40">
        <v>4387</v>
      </c>
      <c r="J36" s="40">
        <v>4200</v>
      </c>
      <c r="K36" s="40">
        <f t="shared" si="3"/>
        <v>-187</v>
      </c>
      <c r="L36" s="40">
        <v>4665</v>
      </c>
      <c r="M36" s="40">
        <f t="shared" si="4"/>
        <v>465</v>
      </c>
      <c r="N36" s="40">
        <f t="shared" si="5"/>
        <v>465</v>
      </c>
    </row>
    <row r="37" spans="1:14" s="6" customFormat="1" ht="21" hidden="1" thickTop="1" thickBot="1" x14ac:dyDescent="0.3">
      <c r="B37" s="6" t="str">
        <f t="shared" si="2"/>
        <v>a</v>
      </c>
      <c r="C37" s="33" t="s">
        <v>131</v>
      </c>
      <c r="D37" s="39" t="s">
        <v>203</v>
      </c>
      <c r="E37" s="40">
        <v>3272.7570799999999</v>
      </c>
      <c r="F37" s="40">
        <v>3000</v>
      </c>
      <c r="G37" s="40">
        <v>2963.576</v>
      </c>
      <c r="H37" s="40">
        <v>1798.7675099999999</v>
      </c>
      <c r="I37" s="40">
        <f>3116</f>
        <v>3116</v>
      </c>
      <c r="J37" s="40">
        <v>3000</v>
      </c>
      <c r="K37" s="40">
        <f t="shared" si="3"/>
        <v>-116</v>
      </c>
      <c r="L37" s="40">
        <f>3548+700</f>
        <v>4248</v>
      </c>
      <c r="M37" s="40">
        <f t="shared" si="4"/>
        <v>1248</v>
      </c>
      <c r="N37" s="40">
        <f t="shared" si="5"/>
        <v>1248</v>
      </c>
    </row>
    <row r="38" spans="1:14" s="6" customFormat="1" ht="18.75" hidden="1" thickTop="1" thickBot="1" x14ac:dyDescent="0.3">
      <c r="A38" s="6" t="s">
        <v>213</v>
      </c>
      <c r="B38" s="6" t="str">
        <f t="shared" si="2"/>
        <v>b</v>
      </c>
      <c r="C38" s="11" t="s">
        <v>131</v>
      </c>
      <c r="D38" s="17" t="s">
        <v>197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f t="shared" si="3"/>
        <v>0</v>
      </c>
      <c r="L38" s="18">
        <v>0</v>
      </c>
      <c r="M38" s="18">
        <f t="shared" si="4"/>
        <v>0</v>
      </c>
      <c r="N38" s="18">
        <f t="shared" si="5"/>
        <v>0</v>
      </c>
    </row>
    <row r="39" spans="1:14" s="6" customFormat="1" ht="18.75" hidden="1" thickTop="1" thickBot="1" x14ac:dyDescent="0.3">
      <c r="A39" s="6" t="s">
        <v>213</v>
      </c>
      <c r="B39" s="6" t="str">
        <f t="shared" si="2"/>
        <v>b</v>
      </c>
      <c r="C39" s="11" t="s">
        <v>131</v>
      </c>
      <c r="D39" s="17" t="s">
        <v>198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f t="shared" si="3"/>
        <v>0</v>
      </c>
      <c r="L39" s="18">
        <v>0</v>
      </c>
      <c r="M39" s="18">
        <f t="shared" si="4"/>
        <v>0</v>
      </c>
      <c r="N39" s="18">
        <f t="shared" si="5"/>
        <v>0</v>
      </c>
    </row>
    <row r="40" spans="1:14" s="6" customFormat="1" ht="21" hidden="1" thickTop="1" thickBot="1" x14ac:dyDescent="0.3">
      <c r="B40" s="6" t="str">
        <f t="shared" si="2"/>
        <v>a</v>
      </c>
      <c r="C40" s="33" t="s">
        <v>131</v>
      </c>
      <c r="D40" s="39" t="s">
        <v>204</v>
      </c>
      <c r="E40" s="40">
        <v>1444.3868300000001</v>
      </c>
      <c r="F40" s="40">
        <v>1700</v>
      </c>
      <c r="G40" s="40">
        <v>1700</v>
      </c>
      <c r="H40" s="40">
        <v>1698.9616799999999</v>
      </c>
      <c r="I40" s="40">
        <v>2025</v>
      </c>
      <c r="J40" s="40">
        <v>2025</v>
      </c>
      <c r="K40" s="40">
        <f t="shared" si="3"/>
        <v>0</v>
      </c>
      <c r="L40" s="40">
        <v>2300</v>
      </c>
      <c r="M40" s="40">
        <f t="shared" si="4"/>
        <v>275</v>
      </c>
      <c r="N40" s="40">
        <f t="shared" si="5"/>
        <v>275</v>
      </c>
    </row>
    <row r="41" spans="1:14" s="6" customFormat="1" ht="21" hidden="1" thickTop="1" thickBot="1" x14ac:dyDescent="0.3">
      <c r="B41" s="6" t="str">
        <f t="shared" si="2"/>
        <v>a</v>
      </c>
      <c r="C41" s="33" t="s">
        <v>131</v>
      </c>
      <c r="D41" s="39" t="s">
        <v>205</v>
      </c>
      <c r="E41" s="40">
        <v>77.968550000000008</v>
      </c>
      <c r="F41" s="40">
        <v>70</v>
      </c>
      <c r="G41" s="40">
        <v>103</v>
      </c>
      <c r="H41" s="40">
        <v>84.888080000000002</v>
      </c>
      <c r="I41" s="40">
        <v>70</v>
      </c>
      <c r="J41" s="40">
        <v>70</v>
      </c>
      <c r="K41" s="40">
        <f t="shared" si="3"/>
        <v>0</v>
      </c>
      <c r="L41" s="40">
        <v>110</v>
      </c>
      <c r="M41" s="40">
        <f t="shared" si="4"/>
        <v>40</v>
      </c>
      <c r="N41" s="40">
        <f t="shared" si="5"/>
        <v>40</v>
      </c>
    </row>
    <row r="42" spans="1:14" s="6" customFormat="1" ht="21" hidden="1" thickTop="1" thickBot="1" x14ac:dyDescent="0.3">
      <c r="B42" s="6" t="str">
        <f t="shared" si="2"/>
        <v>a</v>
      </c>
      <c r="C42" s="33" t="s">
        <v>131</v>
      </c>
      <c r="D42" s="39" t="s">
        <v>206</v>
      </c>
      <c r="E42" s="40">
        <v>551.81216000000006</v>
      </c>
      <c r="F42" s="40">
        <v>20</v>
      </c>
      <c r="G42" s="40">
        <v>24.5</v>
      </c>
      <c r="H42" s="40">
        <v>16.14716</v>
      </c>
      <c r="I42" s="40">
        <v>26</v>
      </c>
      <c r="J42" s="40">
        <v>26</v>
      </c>
      <c r="K42" s="40">
        <f t="shared" si="3"/>
        <v>0</v>
      </c>
      <c r="L42" s="40">
        <v>26</v>
      </c>
      <c r="M42" s="40">
        <f t="shared" si="4"/>
        <v>0</v>
      </c>
      <c r="N42" s="40">
        <f t="shared" si="5"/>
        <v>0</v>
      </c>
    </row>
    <row r="43" spans="1:14" s="6" customFormat="1" ht="21" hidden="1" thickTop="1" thickBot="1" x14ac:dyDescent="0.3">
      <c r="B43" s="6" t="str">
        <f t="shared" si="2"/>
        <v>a</v>
      </c>
      <c r="C43" s="36" t="s">
        <v>131</v>
      </c>
      <c r="D43" s="37" t="s">
        <v>6</v>
      </c>
      <c r="E43" s="38">
        <v>21.54</v>
      </c>
      <c r="F43" s="38">
        <v>20</v>
      </c>
      <c r="G43" s="38">
        <v>20</v>
      </c>
      <c r="H43" s="38">
        <v>7.7380000000000004</v>
      </c>
      <c r="I43" s="38">
        <f>144</f>
        <v>144</v>
      </c>
      <c r="J43" s="38">
        <v>93</v>
      </c>
      <c r="K43" s="38">
        <f t="shared" si="3"/>
        <v>-51</v>
      </c>
      <c r="L43" s="38">
        <v>1398</v>
      </c>
      <c r="M43" s="38">
        <f t="shared" si="4"/>
        <v>1305</v>
      </c>
      <c r="N43" s="38">
        <f t="shared" si="5"/>
        <v>1305</v>
      </c>
    </row>
    <row r="44" spans="1:14" s="6" customFormat="1" ht="18.75" hidden="1" thickTop="1" thickBot="1" x14ac:dyDescent="0.3">
      <c r="A44" s="6" t="s">
        <v>213</v>
      </c>
      <c r="B44" s="6" t="str">
        <f t="shared" si="2"/>
        <v>b</v>
      </c>
      <c r="C44" s="14" t="s">
        <v>131</v>
      </c>
      <c r="D44" s="15" t="s">
        <v>7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f t="shared" si="3"/>
        <v>0</v>
      </c>
      <c r="L44" s="16">
        <v>0</v>
      </c>
      <c r="M44" s="16">
        <f t="shared" si="4"/>
        <v>0</v>
      </c>
      <c r="N44" s="16">
        <f t="shared" si="5"/>
        <v>0</v>
      </c>
    </row>
    <row r="45" spans="1:14" s="6" customFormat="1" ht="21" hidden="1" thickTop="1" thickBot="1" x14ac:dyDescent="0.3">
      <c r="B45" s="6" t="str">
        <f t="shared" si="2"/>
        <v>a</v>
      </c>
      <c r="C45" s="41" t="s">
        <v>131</v>
      </c>
      <c r="D45" s="42" t="s">
        <v>8</v>
      </c>
      <c r="E45" s="43">
        <v>30.792660000000001</v>
      </c>
      <c r="F45" s="43">
        <v>0</v>
      </c>
      <c r="G45" s="43">
        <v>15.885</v>
      </c>
      <c r="H45" s="43">
        <v>15.839219999999999</v>
      </c>
      <c r="I45" s="43">
        <v>0</v>
      </c>
      <c r="J45" s="43">
        <v>0</v>
      </c>
      <c r="K45" s="43">
        <f t="shared" si="3"/>
        <v>0</v>
      </c>
      <c r="L45" s="43">
        <v>0</v>
      </c>
      <c r="M45" s="43">
        <f t="shared" si="4"/>
        <v>0</v>
      </c>
      <c r="N45" s="43">
        <f t="shared" si="5"/>
        <v>0</v>
      </c>
    </row>
    <row r="46" spans="1:14" s="6" customFormat="1" ht="46.5" customHeight="1" thickTop="1" thickBot="1" x14ac:dyDescent="0.3">
      <c r="A46" s="6" t="s">
        <v>213</v>
      </c>
      <c r="B46" s="6" t="str">
        <f t="shared" si="2"/>
        <v>a</v>
      </c>
      <c r="C46" s="30" t="s">
        <v>12</v>
      </c>
      <c r="D46" s="31" t="s">
        <v>13</v>
      </c>
      <c r="E46" s="32">
        <f t="shared" ref="E46:J59" si="9">E60+E74+E88</f>
        <v>3340.0324699999996</v>
      </c>
      <c r="F46" s="32">
        <f t="shared" si="9"/>
        <v>3220</v>
      </c>
      <c r="G46" s="32">
        <f t="shared" si="9"/>
        <v>3217.8119999999999</v>
      </c>
      <c r="H46" s="32">
        <f t="shared" si="9"/>
        <v>2009.7700900000002</v>
      </c>
      <c r="I46" s="32">
        <f t="shared" si="9"/>
        <v>3419</v>
      </c>
      <c r="J46" s="32">
        <f t="shared" si="9"/>
        <v>3298</v>
      </c>
      <c r="K46" s="32">
        <f t="shared" si="3"/>
        <v>-121</v>
      </c>
      <c r="L46" s="32">
        <f t="shared" ref="L46:L59" si="10">L60+L74+L88</f>
        <v>3931</v>
      </c>
      <c r="M46" s="32">
        <f t="shared" si="4"/>
        <v>633</v>
      </c>
      <c r="N46" s="32">
        <f t="shared" si="5"/>
        <v>633</v>
      </c>
    </row>
    <row r="47" spans="1:14" s="6" customFormat="1" ht="40.5" hidden="1" thickTop="1" thickBot="1" x14ac:dyDescent="0.3">
      <c r="B47" s="6" t="str">
        <f t="shared" si="2"/>
        <v>a</v>
      </c>
      <c r="C47" s="33"/>
      <c r="D47" s="34" t="s">
        <v>190</v>
      </c>
      <c r="E47" s="35">
        <f t="shared" si="9"/>
        <v>174</v>
      </c>
      <c r="F47" s="35">
        <f t="shared" si="9"/>
        <v>174</v>
      </c>
      <c r="G47" s="35">
        <f t="shared" si="9"/>
        <v>174</v>
      </c>
      <c r="H47" s="35">
        <f t="shared" si="9"/>
        <v>174</v>
      </c>
      <c r="I47" s="35">
        <f t="shared" si="9"/>
        <v>174</v>
      </c>
      <c r="J47" s="35">
        <f t="shared" si="9"/>
        <v>174</v>
      </c>
      <c r="K47" s="35">
        <f t="shared" si="3"/>
        <v>0</v>
      </c>
      <c r="L47" s="35">
        <f t="shared" si="10"/>
        <v>174</v>
      </c>
      <c r="M47" s="35">
        <f t="shared" si="4"/>
        <v>0</v>
      </c>
      <c r="N47" s="35">
        <f t="shared" si="5"/>
        <v>0</v>
      </c>
    </row>
    <row r="48" spans="1:14" s="6" customFormat="1" ht="21" hidden="1" thickTop="1" thickBot="1" x14ac:dyDescent="0.3">
      <c r="B48" s="6" t="str">
        <f t="shared" si="2"/>
        <v>a</v>
      </c>
      <c r="C48" s="33"/>
      <c r="D48" s="34" t="s">
        <v>189</v>
      </c>
      <c r="E48" s="35">
        <f t="shared" si="9"/>
        <v>38</v>
      </c>
      <c r="F48" s="35">
        <f t="shared" si="9"/>
        <v>38</v>
      </c>
      <c r="G48" s="35">
        <f t="shared" si="9"/>
        <v>38</v>
      </c>
      <c r="H48" s="35">
        <f t="shared" si="9"/>
        <v>38</v>
      </c>
      <c r="I48" s="35">
        <f t="shared" si="9"/>
        <v>38</v>
      </c>
      <c r="J48" s="35">
        <f t="shared" si="9"/>
        <v>38</v>
      </c>
      <c r="K48" s="35">
        <f t="shared" si="3"/>
        <v>0</v>
      </c>
      <c r="L48" s="35">
        <f t="shared" si="10"/>
        <v>38</v>
      </c>
      <c r="M48" s="35">
        <f t="shared" si="4"/>
        <v>0</v>
      </c>
      <c r="N48" s="35">
        <f t="shared" si="5"/>
        <v>0</v>
      </c>
    </row>
    <row r="49" spans="1:14" s="6" customFormat="1" ht="21" hidden="1" thickTop="1" thickBot="1" x14ac:dyDescent="0.3">
      <c r="B49" s="6" t="str">
        <f t="shared" si="2"/>
        <v>a</v>
      </c>
      <c r="C49" s="36" t="s">
        <v>131</v>
      </c>
      <c r="D49" s="37" t="s">
        <v>4</v>
      </c>
      <c r="E49" s="38">
        <f t="shared" si="9"/>
        <v>3303.2725199999995</v>
      </c>
      <c r="F49" s="38">
        <f t="shared" si="9"/>
        <v>3180</v>
      </c>
      <c r="G49" s="38">
        <f t="shared" si="9"/>
        <v>3173.6120000000001</v>
      </c>
      <c r="H49" s="38">
        <f t="shared" si="9"/>
        <v>1966.7962400000001</v>
      </c>
      <c r="I49" s="38">
        <f t="shared" si="9"/>
        <v>3379</v>
      </c>
      <c r="J49" s="38">
        <f t="shared" si="9"/>
        <v>3278</v>
      </c>
      <c r="K49" s="38">
        <f t="shared" si="3"/>
        <v>-101</v>
      </c>
      <c r="L49" s="38">
        <f t="shared" si="10"/>
        <v>3681</v>
      </c>
      <c r="M49" s="38">
        <f t="shared" si="4"/>
        <v>403</v>
      </c>
      <c r="N49" s="38">
        <f t="shared" si="5"/>
        <v>403</v>
      </c>
    </row>
    <row r="50" spans="1:14" s="6" customFormat="1" ht="21" hidden="1" thickTop="1" thickBot="1" x14ac:dyDescent="0.3">
      <c r="B50" s="6" t="str">
        <f t="shared" si="2"/>
        <v>a</v>
      </c>
      <c r="C50" s="33" t="s">
        <v>131</v>
      </c>
      <c r="D50" s="39" t="s">
        <v>202</v>
      </c>
      <c r="E50" s="40">
        <f t="shared" si="9"/>
        <v>2465.99991</v>
      </c>
      <c r="F50" s="40">
        <f t="shared" si="9"/>
        <v>2430</v>
      </c>
      <c r="G50" s="40">
        <f t="shared" si="9"/>
        <v>2420</v>
      </c>
      <c r="H50" s="40">
        <f t="shared" si="9"/>
        <v>1524.5467599999999</v>
      </c>
      <c r="I50" s="40">
        <f t="shared" si="9"/>
        <v>2438</v>
      </c>
      <c r="J50" s="40">
        <f t="shared" si="9"/>
        <v>2430</v>
      </c>
      <c r="K50" s="40">
        <f t="shared" si="3"/>
        <v>-8</v>
      </c>
      <c r="L50" s="40">
        <f t="shared" si="10"/>
        <v>2700</v>
      </c>
      <c r="M50" s="40">
        <f t="shared" si="4"/>
        <v>270</v>
      </c>
      <c r="N50" s="40">
        <f t="shared" si="5"/>
        <v>270</v>
      </c>
    </row>
    <row r="51" spans="1:14" s="6" customFormat="1" ht="21" hidden="1" thickTop="1" thickBot="1" x14ac:dyDescent="0.3">
      <c r="B51" s="6" t="str">
        <f t="shared" si="2"/>
        <v>a</v>
      </c>
      <c r="C51" s="33" t="s">
        <v>131</v>
      </c>
      <c r="D51" s="39" t="s">
        <v>203</v>
      </c>
      <c r="E51" s="40">
        <f t="shared" si="9"/>
        <v>805.99659999999994</v>
      </c>
      <c r="F51" s="40">
        <f t="shared" si="9"/>
        <v>720</v>
      </c>
      <c r="G51" s="40">
        <f t="shared" si="9"/>
        <v>713.61200000000008</v>
      </c>
      <c r="H51" s="40">
        <f t="shared" si="9"/>
        <v>409.17877999999996</v>
      </c>
      <c r="I51" s="40">
        <f t="shared" si="9"/>
        <v>912</v>
      </c>
      <c r="J51" s="40">
        <f t="shared" si="9"/>
        <v>819</v>
      </c>
      <c r="K51" s="40">
        <f t="shared" si="3"/>
        <v>-93</v>
      </c>
      <c r="L51" s="40">
        <f t="shared" si="10"/>
        <v>952</v>
      </c>
      <c r="M51" s="40">
        <f t="shared" si="4"/>
        <v>133</v>
      </c>
      <c r="N51" s="40">
        <f t="shared" si="5"/>
        <v>133</v>
      </c>
    </row>
    <row r="52" spans="1:14" s="6" customFormat="1" ht="18.75" hidden="1" thickTop="1" thickBot="1" x14ac:dyDescent="0.3">
      <c r="B52" s="6" t="str">
        <f t="shared" si="2"/>
        <v>b</v>
      </c>
      <c r="C52" s="11" t="s">
        <v>131</v>
      </c>
      <c r="D52" s="17" t="s">
        <v>197</v>
      </c>
      <c r="E52" s="18">
        <f t="shared" si="9"/>
        <v>0</v>
      </c>
      <c r="F52" s="18">
        <f t="shared" si="9"/>
        <v>0</v>
      </c>
      <c r="G52" s="18">
        <f t="shared" si="9"/>
        <v>0</v>
      </c>
      <c r="H52" s="18">
        <f t="shared" si="9"/>
        <v>0</v>
      </c>
      <c r="I52" s="18">
        <f t="shared" si="9"/>
        <v>0</v>
      </c>
      <c r="J52" s="18">
        <f t="shared" si="9"/>
        <v>0</v>
      </c>
      <c r="K52" s="18">
        <f t="shared" si="3"/>
        <v>0</v>
      </c>
      <c r="L52" s="18">
        <f t="shared" si="10"/>
        <v>0</v>
      </c>
      <c r="M52" s="18">
        <f t="shared" si="4"/>
        <v>0</v>
      </c>
      <c r="N52" s="18">
        <f t="shared" si="5"/>
        <v>0</v>
      </c>
    </row>
    <row r="53" spans="1:14" s="6" customFormat="1" ht="18.75" hidden="1" thickTop="1" thickBot="1" x14ac:dyDescent="0.3">
      <c r="B53" s="6" t="str">
        <f t="shared" si="2"/>
        <v>b</v>
      </c>
      <c r="C53" s="11" t="s">
        <v>131</v>
      </c>
      <c r="D53" s="17" t="s">
        <v>198</v>
      </c>
      <c r="E53" s="18">
        <f t="shared" si="9"/>
        <v>0</v>
      </c>
      <c r="F53" s="18">
        <f t="shared" si="9"/>
        <v>0</v>
      </c>
      <c r="G53" s="18">
        <f t="shared" si="9"/>
        <v>0</v>
      </c>
      <c r="H53" s="18">
        <f t="shared" si="9"/>
        <v>0</v>
      </c>
      <c r="I53" s="18">
        <f t="shared" si="9"/>
        <v>0</v>
      </c>
      <c r="J53" s="18">
        <f t="shared" si="9"/>
        <v>0</v>
      </c>
      <c r="K53" s="18">
        <f t="shared" si="3"/>
        <v>0</v>
      </c>
      <c r="L53" s="18">
        <f t="shared" si="10"/>
        <v>0</v>
      </c>
      <c r="M53" s="18">
        <f t="shared" si="4"/>
        <v>0</v>
      </c>
      <c r="N53" s="18">
        <f t="shared" si="5"/>
        <v>0</v>
      </c>
    </row>
    <row r="54" spans="1:14" s="6" customFormat="1" ht="18.75" hidden="1" thickTop="1" thickBot="1" x14ac:dyDescent="0.3">
      <c r="B54" s="6" t="str">
        <f t="shared" si="2"/>
        <v>b</v>
      </c>
      <c r="C54" s="11" t="s">
        <v>131</v>
      </c>
      <c r="D54" s="17" t="s">
        <v>199</v>
      </c>
      <c r="E54" s="18">
        <f t="shared" si="9"/>
        <v>0</v>
      </c>
      <c r="F54" s="18">
        <f t="shared" si="9"/>
        <v>0</v>
      </c>
      <c r="G54" s="18">
        <f t="shared" si="9"/>
        <v>0</v>
      </c>
      <c r="H54" s="18">
        <f t="shared" si="9"/>
        <v>0</v>
      </c>
      <c r="I54" s="18">
        <f t="shared" si="9"/>
        <v>0</v>
      </c>
      <c r="J54" s="18">
        <f t="shared" si="9"/>
        <v>0</v>
      </c>
      <c r="K54" s="18">
        <f t="shared" si="3"/>
        <v>0</v>
      </c>
      <c r="L54" s="18">
        <f t="shared" si="10"/>
        <v>0</v>
      </c>
      <c r="M54" s="18">
        <f t="shared" si="4"/>
        <v>0</v>
      </c>
      <c r="N54" s="18">
        <f t="shared" si="5"/>
        <v>0</v>
      </c>
    </row>
    <row r="55" spans="1:14" s="6" customFormat="1" ht="21" hidden="1" thickTop="1" thickBot="1" x14ac:dyDescent="0.3">
      <c r="B55" s="6" t="str">
        <f t="shared" si="2"/>
        <v>a</v>
      </c>
      <c r="C55" s="33" t="s">
        <v>131</v>
      </c>
      <c r="D55" s="39" t="s">
        <v>205</v>
      </c>
      <c r="E55" s="40">
        <f t="shared" si="9"/>
        <v>20.496009999999998</v>
      </c>
      <c r="F55" s="40">
        <f t="shared" si="9"/>
        <v>15</v>
      </c>
      <c r="G55" s="40">
        <f t="shared" si="9"/>
        <v>25</v>
      </c>
      <c r="H55" s="40">
        <f t="shared" si="9"/>
        <v>22.25581</v>
      </c>
      <c r="I55" s="40">
        <f t="shared" si="9"/>
        <v>15</v>
      </c>
      <c r="J55" s="40">
        <f t="shared" si="9"/>
        <v>15</v>
      </c>
      <c r="K55" s="40">
        <f t="shared" si="3"/>
        <v>0</v>
      </c>
      <c r="L55" s="40">
        <f t="shared" si="10"/>
        <v>15</v>
      </c>
      <c r="M55" s="40">
        <f t="shared" si="4"/>
        <v>0</v>
      </c>
      <c r="N55" s="40">
        <f t="shared" si="5"/>
        <v>0</v>
      </c>
    </row>
    <row r="56" spans="1:14" s="6" customFormat="1" ht="21" hidden="1" thickTop="1" thickBot="1" x14ac:dyDescent="0.3">
      <c r="B56" s="6" t="str">
        <f t="shared" si="2"/>
        <v>a</v>
      </c>
      <c r="C56" s="33" t="s">
        <v>131</v>
      </c>
      <c r="D56" s="39" t="s">
        <v>206</v>
      </c>
      <c r="E56" s="40">
        <f t="shared" si="9"/>
        <v>10.78</v>
      </c>
      <c r="F56" s="40">
        <f t="shared" si="9"/>
        <v>15</v>
      </c>
      <c r="G56" s="40">
        <f t="shared" si="9"/>
        <v>15</v>
      </c>
      <c r="H56" s="40">
        <f t="shared" si="9"/>
        <v>10.81489</v>
      </c>
      <c r="I56" s="40">
        <f t="shared" si="9"/>
        <v>14</v>
      </c>
      <c r="J56" s="40">
        <f t="shared" si="9"/>
        <v>14</v>
      </c>
      <c r="K56" s="40">
        <f t="shared" si="3"/>
        <v>0</v>
      </c>
      <c r="L56" s="40">
        <f t="shared" si="10"/>
        <v>14</v>
      </c>
      <c r="M56" s="40">
        <f t="shared" si="4"/>
        <v>0</v>
      </c>
      <c r="N56" s="40">
        <f t="shared" si="5"/>
        <v>0</v>
      </c>
    </row>
    <row r="57" spans="1:14" s="6" customFormat="1" ht="21" hidden="1" thickTop="1" thickBot="1" x14ac:dyDescent="0.3">
      <c r="B57" s="6" t="str">
        <f t="shared" si="2"/>
        <v>a</v>
      </c>
      <c r="C57" s="36" t="s">
        <v>131</v>
      </c>
      <c r="D57" s="37" t="s">
        <v>6</v>
      </c>
      <c r="E57" s="38">
        <f t="shared" si="9"/>
        <v>36.709949999999999</v>
      </c>
      <c r="F57" s="38">
        <f t="shared" si="9"/>
        <v>40</v>
      </c>
      <c r="G57" s="38">
        <f t="shared" si="9"/>
        <v>40</v>
      </c>
      <c r="H57" s="38">
        <f t="shared" si="9"/>
        <v>38.884500000000003</v>
      </c>
      <c r="I57" s="38">
        <f t="shared" si="9"/>
        <v>40</v>
      </c>
      <c r="J57" s="38">
        <f t="shared" si="9"/>
        <v>20</v>
      </c>
      <c r="K57" s="38">
        <f t="shared" si="3"/>
        <v>-20</v>
      </c>
      <c r="L57" s="38">
        <f t="shared" si="10"/>
        <v>250</v>
      </c>
      <c r="M57" s="38">
        <f t="shared" si="4"/>
        <v>230</v>
      </c>
      <c r="N57" s="38">
        <f t="shared" si="5"/>
        <v>230</v>
      </c>
    </row>
    <row r="58" spans="1:14" s="6" customFormat="1" ht="18.75" hidden="1" thickTop="1" thickBot="1" x14ac:dyDescent="0.3">
      <c r="B58" s="6" t="str">
        <f t="shared" si="2"/>
        <v>b</v>
      </c>
      <c r="C58" s="14" t="s">
        <v>131</v>
      </c>
      <c r="D58" s="15" t="s">
        <v>7</v>
      </c>
      <c r="E58" s="16">
        <f t="shared" si="9"/>
        <v>0</v>
      </c>
      <c r="F58" s="16">
        <f t="shared" si="9"/>
        <v>0</v>
      </c>
      <c r="G58" s="16">
        <f t="shared" si="9"/>
        <v>0</v>
      </c>
      <c r="H58" s="16">
        <f t="shared" si="9"/>
        <v>0</v>
      </c>
      <c r="I58" s="16">
        <f t="shared" si="9"/>
        <v>0</v>
      </c>
      <c r="J58" s="16">
        <f t="shared" si="9"/>
        <v>0</v>
      </c>
      <c r="K58" s="16">
        <f t="shared" si="3"/>
        <v>0</v>
      </c>
      <c r="L58" s="16">
        <f t="shared" si="10"/>
        <v>0</v>
      </c>
      <c r="M58" s="16">
        <f t="shared" si="4"/>
        <v>0</v>
      </c>
      <c r="N58" s="16">
        <f t="shared" si="5"/>
        <v>0</v>
      </c>
    </row>
    <row r="59" spans="1:14" s="6" customFormat="1" ht="21" hidden="1" thickTop="1" thickBot="1" x14ac:dyDescent="0.3">
      <c r="B59" s="6" t="str">
        <f t="shared" si="2"/>
        <v>a</v>
      </c>
      <c r="C59" s="41" t="s">
        <v>131</v>
      </c>
      <c r="D59" s="42" t="s">
        <v>8</v>
      </c>
      <c r="E59" s="43">
        <f t="shared" si="9"/>
        <v>0.05</v>
      </c>
      <c r="F59" s="43">
        <f t="shared" si="9"/>
        <v>0</v>
      </c>
      <c r="G59" s="43">
        <f t="shared" si="9"/>
        <v>4.2</v>
      </c>
      <c r="H59" s="43">
        <f t="shared" si="9"/>
        <v>4.0893499999999996</v>
      </c>
      <c r="I59" s="43">
        <f t="shared" si="9"/>
        <v>0</v>
      </c>
      <c r="J59" s="43">
        <f t="shared" si="9"/>
        <v>0</v>
      </c>
      <c r="K59" s="43">
        <f t="shared" si="3"/>
        <v>0</v>
      </c>
      <c r="L59" s="43">
        <f t="shared" si="10"/>
        <v>0</v>
      </c>
      <c r="M59" s="43">
        <f t="shared" si="4"/>
        <v>0</v>
      </c>
      <c r="N59" s="43">
        <f t="shared" si="5"/>
        <v>0</v>
      </c>
    </row>
    <row r="60" spans="1:14" s="6" customFormat="1" ht="46.5" customHeight="1" outlineLevel="1" thickTop="1" thickBot="1" x14ac:dyDescent="0.3">
      <c r="A60" s="6" t="s">
        <v>213</v>
      </c>
      <c r="B60" s="6" t="str">
        <f t="shared" si="2"/>
        <v>a</v>
      </c>
      <c r="C60" s="54" t="s">
        <v>14</v>
      </c>
      <c r="D60" s="55" t="s">
        <v>15</v>
      </c>
      <c r="E60" s="32">
        <f t="shared" ref="E60:L60" si="11">E63+E71+E72+E73</f>
        <v>3111.9064699999999</v>
      </c>
      <c r="F60" s="56">
        <f t="shared" si="11"/>
        <v>2970</v>
      </c>
      <c r="G60" s="32">
        <f t="shared" si="11"/>
        <v>2967.8119999999999</v>
      </c>
      <c r="H60" s="32">
        <f t="shared" si="11"/>
        <v>1960.6991300000002</v>
      </c>
      <c r="I60" s="32">
        <f t="shared" si="11"/>
        <v>3169</v>
      </c>
      <c r="J60" s="56">
        <f t="shared" si="11"/>
        <v>3048</v>
      </c>
      <c r="K60" s="32">
        <f t="shared" si="3"/>
        <v>-121</v>
      </c>
      <c r="L60" s="56">
        <f t="shared" si="11"/>
        <v>3681</v>
      </c>
      <c r="M60" s="56">
        <f t="shared" si="4"/>
        <v>633</v>
      </c>
      <c r="N60" s="32">
        <f t="shared" si="5"/>
        <v>633</v>
      </c>
    </row>
    <row r="61" spans="1:14" s="6" customFormat="1" ht="40.5" hidden="1" outlineLevel="1" thickTop="1" thickBot="1" x14ac:dyDescent="0.3">
      <c r="B61" s="6" t="str">
        <f t="shared" si="2"/>
        <v>a</v>
      </c>
      <c r="C61" s="33"/>
      <c r="D61" s="34" t="s">
        <v>190</v>
      </c>
      <c r="E61" s="35">
        <v>174</v>
      </c>
      <c r="F61" s="35">
        <v>174</v>
      </c>
      <c r="G61" s="35">
        <v>174</v>
      </c>
      <c r="H61" s="35">
        <v>174</v>
      </c>
      <c r="I61" s="35">
        <v>174</v>
      </c>
      <c r="J61" s="35">
        <v>174</v>
      </c>
      <c r="K61" s="35">
        <f t="shared" si="3"/>
        <v>0</v>
      </c>
      <c r="L61" s="35">
        <v>174</v>
      </c>
      <c r="M61" s="35">
        <f t="shared" si="4"/>
        <v>0</v>
      </c>
      <c r="N61" s="35">
        <f t="shared" si="5"/>
        <v>0</v>
      </c>
    </row>
    <row r="62" spans="1:14" s="6" customFormat="1" ht="21" hidden="1" outlineLevel="1" thickTop="1" thickBot="1" x14ac:dyDescent="0.3">
      <c r="B62" s="6" t="str">
        <f t="shared" si="2"/>
        <v>a</v>
      </c>
      <c r="C62" s="33"/>
      <c r="D62" s="34" t="s">
        <v>189</v>
      </c>
      <c r="E62" s="35">
        <v>38</v>
      </c>
      <c r="F62" s="35">
        <v>38</v>
      </c>
      <c r="G62" s="35">
        <v>38</v>
      </c>
      <c r="H62" s="35">
        <v>38</v>
      </c>
      <c r="I62" s="35">
        <v>38</v>
      </c>
      <c r="J62" s="35">
        <v>38</v>
      </c>
      <c r="K62" s="35">
        <f t="shared" si="3"/>
        <v>0</v>
      </c>
      <c r="L62" s="35">
        <v>38</v>
      </c>
      <c r="M62" s="35">
        <f t="shared" si="4"/>
        <v>0</v>
      </c>
      <c r="N62" s="35">
        <f t="shared" si="5"/>
        <v>0</v>
      </c>
    </row>
    <row r="63" spans="1:14" s="6" customFormat="1" ht="21" hidden="1" outlineLevel="1" thickTop="1" thickBot="1" x14ac:dyDescent="0.3">
      <c r="B63" s="6" t="str">
        <f t="shared" si="2"/>
        <v>a</v>
      </c>
      <c r="C63" s="36" t="s">
        <v>131</v>
      </c>
      <c r="D63" s="37" t="s">
        <v>4</v>
      </c>
      <c r="E63" s="38">
        <f t="shared" ref="E63:L63" si="12">E64+E65+E66+E67+E68+E69+E70</f>
        <v>3075.1465199999998</v>
      </c>
      <c r="F63" s="38">
        <f t="shared" si="12"/>
        <v>2930</v>
      </c>
      <c r="G63" s="38">
        <f t="shared" si="12"/>
        <v>2923.6120000000001</v>
      </c>
      <c r="H63" s="38">
        <f t="shared" si="12"/>
        <v>1917.7252800000001</v>
      </c>
      <c r="I63" s="38">
        <f t="shared" si="12"/>
        <v>3129</v>
      </c>
      <c r="J63" s="38">
        <f t="shared" si="12"/>
        <v>3028</v>
      </c>
      <c r="K63" s="38">
        <f t="shared" si="3"/>
        <v>-101</v>
      </c>
      <c r="L63" s="38">
        <f t="shared" si="12"/>
        <v>3431</v>
      </c>
      <c r="M63" s="38">
        <f t="shared" si="4"/>
        <v>403</v>
      </c>
      <c r="N63" s="38">
        <f t="shared" si="5"/>
        <v>403</v>
      </c>
    </row>
    <row r="64" spans="1:14" s="6" customFormat="1" ht="21" hidden="1" outlineLevel="1" thickTop="1" thickBot="1" x14ac:dyDescent="0.3">
      <c r="B64" s="6" t="str">
        <f t="shared" si="2"/>
        <v>a</v>
      </c>
      <c r="C64" s="33" t="s">
        <v>131</v>
      </c>
      <c r="D64" s="39" t="s">
        <v>202</v>
      </c>
      <c r="E64" s="40">
        <v>2465.99991</v>
      </c>
      <c r="F64" s="40">
        <v>2430</v>
      </c>
      <c r="G64" s="40">
        <v>2420</v>
      </c>
      <c r="H64" s="40">
        <v>1524.5467599999999</v>
      </c>
      <c r="I64" s="40">
        <v>2438</v>
      </c>
      <c r="J64" s="40">
        <v>2430</v>
      </c>
      <c r="K64" s="40">
        <f t="shared" si="3"/>
        <v>-8</v>
      </c>
      <c r="L64" s="40">
        <v>2700</v>
      </c>
      <c r="M64" s="40">
        <f t="shared" si="4"/>
        <v>270</v>
      </c>
      <c r="N64" s="40">
        <f t="shared" si="5"/>
        <v>270</v>
      </c>
    </row>
    <row r="65" spans="1:14" s="6" customFormat="1" ht="21" hidden="1" outlineLevel="1" thickTop="1" thickBot="1" x14ac:dyDescent="0.3">
      <c r="B65" s="6" t="str">
        <f t="shared" si="2"/>
        <v>a</v>
      </c>
      <c r="C65" s="33" t="s">
        <v>131</v>
      </c>
      <c r="D65" s="39" t="s">
        <v>203</v>
      </c>
      <c r="E65" s="40">
        <v>587.87059999999997</v>
      </c>
      <c r="F65" s="40">
        <v>480</v>
      </c>
      <c r="G65" s="40">
        <v>473.61200000000002</v>
      </c>
      <c r="H65" s="40">
        <v>367.40778</v>
      </c>
      <c r="I65" s="40">
        <v>672</v>
      </c>
      <c r="J65" s="40">
        <v>579</v>
      </c>
      <c r="K65" s="40">
        <f t="shared" si="3"/>
        <v>-93</v>
      </c>
      <c r="L65" s="40">
        <v>712</v>
      </c>
      <c r="M65" s="40">
        <f t="shared" si="4"/>
        <v>133</v>
      </c>
      <c r="N65" s="40">
        <f t="shared" si="5"/>
        <v>133</v>
      </c>
    </row>
    <row r="66" spans="1:14" s="6" customFormat="1" ht="18.75" hidden="1" outlineLevel="1" thickTop="1" thickBot="1" x14ac:dyDescent="0.3">
      <c r="A66" s="6" t="s">
        <v>213</v>
      </c>
      <c r="B66" s="6" t="str">
        <f t="shared" si="2"/>
        <v>b</v>
      </c>
      <c r="C66" s="11" t="s">
        <v>131</v>
      </c>
      <c r="D66" s="17" t="s">
        <v>197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f t="shared" si="3"/>
        <v>0</v>
      </c>
      <c r="L66" s="18">
        <v>0</v>
      </c>
      <c r="M66" s="18">
        <f t="shared" si="4"/>
        <v>0</v>
      </c>
      <c r="N66" s="18">
        <f t="shared" si="5"/>
        <v>0</v>
      </c>
    </row>
    <row r="67" spans="1:14" s="6" customFormat="1" ht="18.75" hidden="1" outlineLevel="1" thickTop="1" thickBot="1" x14ac:dyDescent="0.3">
      <c r="A67" s="6" t="s">
        <v>213</v>
      </c>
      <c r="B67" s="6" t="str">
        <f t="shared" si="2"/>
        <v>b</v>
      </c>
      <c r="C67" s="11" t="s">
        <v>131</v>
      </c>
      <c r="D67" s="17" t="s">
        <v>198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f t="shared" si="3"/>
        <v>0</v>
      </c>
      <c r="L67" s="18">
        <v>0</v>
      </c>
      <c r="M67" s="18">
        <f t="shared" si="4"/>
        <v>0</v>
      </c>
      <c r="N67" s="18">
        <f t="shared" si="5"/>
        <v>0</v>
      </c>
    </row>
    <row r="68" spans="1:14" s="6" customFormat="1" ht="18.75" hidden="1" outlineLevel="1" thickTop="1" thickBot="1" x14ac:dyDescent="0.3">
      <c r="A68" s="6" t="s">
        <v>213</v>
      </c>
      <c r="B68" s="6" t="str">
        <f t="shared" si="2"/>
        <v>b</v>
      </c>
      <c r="C68" s="11" t="s">
        <v>131</v>
      </c>
      <c r="D68" s="17" t="s">
        <v>199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f t="shared" si="3"/>
        <v>0</v>
      </c>
      <c r="L68" s="18">
        <v>0</v>
      </c>
      <c r="M68" s="18">
        <f t="shared" si="4"/>
        <v>0</v>
      </c>
      <c r="N68" s="18">
        <f t="shared" si="5"/>
        <v>0</v>
      </c>
    </row>
    <row r="69" spans="1:14" s="6" customFormat="1" ht="21" hidden="1" outlineLevel="1" thickTop="1" thickBot="1" x14ac:dyDescent="0.3">
      <c r="B69" s="6" t="str">
        <f t="shared" ref="B69:B132" si="13">IF(OR(E69&lt;&gt;0,F69&lt;&gt;0,G69&lt;&gt;0,H69&lt;&gt;0,I69&lt;&gt;0,L69&lt;&gt;0,M69&lt;&gt;0),"a","b")</f>
        <v>a</v>
      </c>
      <c r="C69" s="33" t="s">
        <v>131</v>
      </c>
      <c r="D69" s="39" t="s">
        <v>205</v>
      </c>
      <c r="E69" s="40">
        <v>20.496009999999998</v>
      </c>
      <c r="F69" s="40">
        <v>15</v>
      </c>
      <c r="G69" s="40">
        <v>25</v>
      </c>
      <c r="H69" s="40">
        <v>22.25581</v>
      </c>
      <c r="I69" s="40">
        <v>15</v>
      </c>
      <c r="J69" s="40">
        <v>15</v>
      </c>
      <c r="K69" s="40">
        <f t="shared" ref="K69:K132" si="14">J69-I69</f>
        <v>0</v>
      </c>
      <c r="L69" s="40">
        <v>15</v>
      </c>
      <c r="M69" s="40">
        <f t="shared" ref="M69:M132" si="15">L69-J69</f>
        <v>0</v>
      </c>
      <c r="N69" s="40">
        <f t="shared" ref="N69:N132" si="16">L69-J69</f>
        <v>0</v>
      </c>
    </row>
    <row r="70" spans="1:14" s="6" customFormat="1" ht="21" hidden="1" outlineLevel="1" thickTop="1" thickBot="1" x14ac:dyDescent="0.3">
      <c r="B70" s="6" t="str">
        <f t="shared" si="13"/>
        <v>a</v>
      </c>
      <c r="C70" s="33" t="s">
        <v>131</v>
      </c>
      <c r="D70" s="39" t="s">
        <v>206</v>
      </c>
      <c r="E70" s="40">
        <v>0.78</v>
      </c>
      <c r="F70" s="40">
        <v>5</v>
      </c>
      <c r="G70" s="40">
        <v>5</v>
      </c>
      <c r="H70" s="40">
        <v>3.5149299999999997</v>
      </c>
      <c r="I70" s="40">
        <v>4</v>
      </c>
      <c r="J70" s="40">
        <v>4</v>
      </c>
      <c r="K70" s="40">
        <f t="shared" si="14"/>
        <v>0</v>
      </c>
      <c r="L70" s="40">
        <v>4</v>
      </c>
      <c r="M70" s="40">
        <f t="shared" si="15"/>
        <v>0</v>
      </c>
      <c r="N70" s="40">
        <f t="shared" si="16"/>
        <v>0</v>
      </c>
    </row>
    <row r="71" spans="1:14" s="6" customFormat="1" ht="21" hidden="1" outlineLevel="1" thickTop="1" thickBot="1" x14ac:dyDescent="0.3">
      <c r="B71" s="6" t="str">
        <f t="shared" si="13"/>
        <v>a</v>
      </c>
      <c r="C71" s="36" t="s">
        <v>131</v>
      </c>
      <c r="D71" s="37" t="s">
        <v>6</v>
      </c>
      <c r="E71" s="38">
        <v>36.709949999999999</v>
      </c>
      <c r="F71" s="38">
        <v>40</v>
      </c>
      <c r="G71" s="38">
        <v>40</v>
      </c>
      <c r="H71" s="38">
        <v>38.884500000000003</v>
      </c>
      <c r="I71" s="38">
        <v>40</v>
      </c>
      <c r="J71" s="38">
        <f>40-20</f>
        <v>20</v>
      </c>
      <c r="K71" s="38">
        <f t="shared" si="14"/>
        <v>-20</v>
      </c>
      <c r="L71" s="38">
        <v>250</v>
      </c>
      <c r="M71" s="38">
        <f t="shared" si="15"/>
        <v>230</v>
      </c>
      <c r="N71" s="38">
        <f t="shared" si="16"/>
        <v>230</v>
      </c>
    </row>
    <row r="72" spans="1:14" s="6" customFormat="1" ht="18.75" hidden="1" outlineLevel="1" thickTop="1" thickBot="1" x14ac:dyDescent="0.3">
      <c r="A72" s="6" t="s">
        <v>213</v>
      </c>
      <c r="B72" s="6" t="str">
        <f t="shared" si="13"/>
        <v>b</v>
      </c>
      <c r="C72" s="14" t="s">
        <v>131</v>
      </c>
      <c r="D72" s="15" t="s">
        <v>7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f t="shared" si="14"/>
        <v>0</v>
      </c>
      <c r="L72" s="16">
        <v>0</v>
      </c>
      <c r="M72" s="16">
        <f t="shared" si="15"/>
        <v>0</v>
      </c>
      <c r="N72" s="16">
        <f t="shared" si="16"/>
        <v>0</v>
      </c>
    </row>
    <row r="73" spans="1:14" s="6" customFormat="1" ht="21" hidden="1" outlineLevel="1" thickTop="1" thickBot="1" x14ac:dyDescent="0.3">
      <c r="B73" s="6" t="str">
        <f t="shared" si="13"/>
        <v>a</v>
      </c>
      <c r="C73" s="41" t="s">
        <v>131</v>
      </c>
      <c r="D73" s="42" t="s">
        <v>8</v>
      </c>
      <c r="E73" s="43">
        <v>0.05</v>
      </c>
      <c r="F73" s="43">
        <v>0</v>
      </c>
      <c r="G73" s="43">
        <v>4.2</v>
      </c>
      <c r="H73" s="43">
        <v>4.0893499999999996</v>
      </c>
      <c r="I73" s="43">
        <v>0</v>
      </c>
      <c r="J73" s="43">
        <v>0</v>
      </c>
      <c r="K73" s="43">
        <f t="shared" si="14"/>
        <v>0</v>
      </c>
      <c r="L73" s="43">
        <v>0</v>
      </c>
      <c r="M73" s="43">
        <f t="shared" si="15"/>
        <v>0</v>
      </c>
      <c r="N73" s="43">
        <f t="shared" si="16"/>
        <v>0</v>
      </c>
    </row>
    <row r="74" spans="1:14" s="6" customFormat="1" ht="52.5" customHeight="1" outlineLevel="1" thickTop="1" thickBot="1" x14ac:dyDescent="0.3">
      <c r="A74" s="6" t="s">
        <v>213</v>
      </c>
      <c r="B74" s="6" t="str">
        <f t="shared" si="13"/>
        <v>a</v>
      </c>
      <c r="C74" s="54" t="s">
        <v>16</v>
      </c>
      <c r="D74" s="55" t="s">
        <v>17</v>
      </c>
      <c r="E74" s="32">
        <f t="shared" ref="E74:L74" si="17">E77+E85+E86+E87</f>
        <v>134.774</v>
      </c>
      <c r="F74" s="56">
        <f t="shared" si="17"/>
        <v>150</v>
      </c>
      <c r="G74" s="32">
        <f t="shared" si="17"/>
        <v>150</v>
      </c>
      <c r="H74" s="32">
        <f t="shared" si="17"/>
        <v>7.46</v>
      </c>
      <c r="I74" s="32">
        <f t="shared" si="17"/>
        <v>150</v>
      </c>
      <c r="J74" s="56">
        <f t="shared" si="17"/>
        <v>150</v>
      </c>
      <c r="K74" s="32">
        <f t="shared" si="14"/>
        <v>0</v>
      </c>
      <c r="L74" s="56">
        <f t="shared" si="17"/>
        <v>150</v>
      </c>
      <c r="M74" s="56">
        <f t="shared" si="15"/>
        <v>0</v>
      </c>
      <c r="N74" s="32">
        <f t="shared" si="16"/>
        <v>0</v>
      </c>
    </row>
    <row r="75" spans="1:14" s="6" customFormat="1" ht="36" hidden="1" outlineLevel="1" thickTop="1" thickBot="1" x14ac:dyDescent="0.3">
      <c r="B75" s="6" t="str">
        <f t="shared" si="13"/>
        <v>b</v>
      </c>
      <c r="C75" s="11"/>
      <c r="D75" s="12" t="s">
        <v>190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f t="shared" si="14"/>
        <v>0</v>
      </c>
      <c r="L75" s="13">
        <v>0</v>
      </c>
      <c r="M75" s="13">
        <f t="shared" si="15"/>
        <v>0</v>
      </c>
      <c r="N75" s="13">
        <f t="shared" si="16"/>
        <v>0</v>
      </c>
    </row>
    <row r="76" spans="1:14" s="6" customFormat="1" ht="18.75" hidden="1" outlineLevel="1" thickTop="1" thickBot="1" x14ac:dyDescent="0.3">
      <c r="B76" s="6" t="str">
        <f t="shared" si="13"/>
        <v>b</v>
      </c>
      <c r="C76" s="11"/>
      <c r="D76" s="12" t="s">
        <v>189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f t="shared" si="14"/>
        <v>0</v>
      </c>
      <c r="L76" s="13">
        <v>0</v>
      </c>
      <c r="M76" s="13">
        <f t="shared" si="15"/>
        <v>0</v>
      </c>
      <c r="N76" s="13">
        <f t="shared" si="16"/>
        <v>0</v>
      </c>
    </row>
    <row r="77" spans="1:14" s="6" customFormat="1" ht="21" hidden="1" outlineLevel="1" thickTop="1" thickBot="1" x14ac:dyDescent="0.3">
      <c r="B77" s="6" t="str">
        <f t="shared" si="13"/>
        <v>a</v>
      </c>
      <c r="C77" s="36" t="s">
        <v>131</v>
      </c>
      <c r="D77" s="37" t="s">
        <v>4</v>
      </c>
      <c r="E77" s="38">
        <f t="shared" ref="E77:L77" si="18">E78+E79+E80+E81+E82+E83+E84</f>
        <v>134.774</v>
      </c>
      <c r="F77" s="38">
        <f t="shared" si="18"/>
        <v>150</v>
      </c>
      <c r="G77" s="38">
        <f t="shared" si="18"/>
        <v>150</v>
      </c>
      <c r="H77" s="38">
        <f t="shared" si="18"/>
        <v>7.46</v>
      </c>
      <c r="I77" s="38">
        <f t="shared" si="18"/>
        <v>150</v>
      </c>
      <c r="J77" s="38">
        <f t="shared" si="18"/>
        <v>150</v>
      </c>
      <c r="K77" s="38">
        <f t="shared" si="14"/>
        <v>0</v>
      </c>
      <c r="L77" s="38">
        <f t="shared" si="18"/>
        <v>150</v>
      </c>
      <c r="M77" s="38">
        <f t="shared" si="15"/>
        <v>0</v>
      </c>
      <c r="N77" s="38">
        <f t="shared" si="16"/>
        <v>0</v>
      </c>
    </row>
    <row r="78" spans="1:14" s="6" customFormat="1" ht="18.75" hidden="1" outlineLevel="1" thickTop="1" thickBot="1" x14ac:dyDescent="0.3">
      <c r="B78" s="6" t="str">
        <f t="shared" si="13"/>
        <v>b</v>
      </c>
      <c r="C78" s="11" t="s">
        <v>131</v>
      </c>
      <c r="D78" s="17" t="s">
        <v>195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f t="shared" si="14"/>
        <v>0</v>
      </c>
      <c r="L78" s="18">
        <v>0</v>
      </c>
      <c r="M78" s="18">
        <f t="shared" si="15"/>
        <v>0</v>
      </c>
      <c r="N78" s="18">
        <f t="shared" si="16"/>
        <v>0</v>
      </c>
    </row>
    <row r="79" spans="1:14" s="6" customFormat="1" ht="21" hidden="1" outlineLevel="1" thickTop="1" thickBot="1" x14ac:dyDescent="0.3">
      <c r="B79" s="6" t="str">
        <f t="shared" si="13"/>
        <v>a</v>
      </c>
      <c r="C79" s="33" t="s">
        <v>131</v>
      </c>
      <c r="D79" s="39" t="s">
        <v>203</v>
      </c>
      <c r="E79" s="40">
        <v>134.774</v>
      </c>
      <c r="F79" s="40">
        <v>150</v>
      </c>
      <c r="G79" s="40">
        <v>150</v>
      </c>
      <c r="H79" s="40">
        <v>7.46</v>
      </c>
      <c r="I79" s="40">
        <v>150</v>
      </c>
      <c r="J79" s="40">
        <v>150</v>
      </c>
      <c r="K79" s="40">
        <f t="shared" si="14"/>
        <v>0</v>
      </c>
      <c r="L79" s="40">
        <v>150</v>
      </c>
      <c r="M79" s="40">
        <f t="shared" si="15"/>
        <v>0</v>
      </c>
      <c r="N79" s="40">
        <f t="shared" si="16"/>
        <v>0</v>
      </c>
    </row>
    <row r="80" spans="1:14" s="6" customFormat="1" ht="18.75" hidden="1" outlineLevel="1" thickTop="1" thickBot="1" x14ac:dyDescent="0.3">
      <c r="B80" s="6" t="str">
        <f t="shared" si="13"/>
        <v>b</v>
      </c>
      <c r="C80" s="11" t="s">
        <v>131</v>
      </c>
      <c r="D80" s="17" t="s">
        <v>197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f t="shared" si="14"/>
        <v>0</v>
      </c>
      <c r="L80" s="18">
        <v>0</v>
      </c>
      <c r="M80" s="18">
        <f t="shared" si="15"/>
        <v>0</v>
      </c>
      <c r="N80" s="18">
        <f t="shared" si="16"/>
        <v>0</v>
      </c>
    </row>
    <row r="81" spans="1:14" s="6" customFormat="1" ht="18.75" hidden="1" outlineLevel="1" thickTop="1" thickBot="1" x14ac:dyDescent="0.3">
      <c r="B81" s="6" t="str">
        <f t="shared" si="13"/>
        <v>b</v>
      </c>
      <c r="C81" s="11" t="s">
        <v>131</v>
      </c>
      <c r="D81" s="17" t="s">
        <v>198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f t="shared" si="14"/>
        <v>0</v>
      </c>
      <c r="L81" s="18">
        <v>0</v>
      </c>
      <c r="M81" s="18">
        <f t="shared" si="15"/>
        <v>0</v>
      </c>
      <c r="N81" s="18">
        <f t="shared" si="16"/>
        <v>0</v>
      </c>
    </row>
    <row r="82" spans="1:14" s="6" customFormat="1" ht="18.75" hidden="1" outlineLevel="1" thickTop="1" thickBot="1" x14ac:dyDescent="0.3">
      <c r="B82" s="6" t="str">
        <f t="shared" si="13"/>
        <v>b</v>
      </c>
      <c r="C82" s="11" t="s">
        <v>131</v>
      </c>
      <c r="D82" s="17" t="s">
        <v>199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f t="shared" si="14"/>
        <v>0</v>
      </c>
      <c r="L82" s="18">
        <v>0</v>
      </c>
      <c r="M82" s="18">
        <f t="shared" si="15"/>
        <v>0</v>
      </c>
      <c r="N82" s="18">
        <f t="shared" si="16"/>
        <v>0</v>
      </c>
    </row>
    <row r="83" spans="1:14" s="6" customFormat="1" ht="18.75" hidden="1" outlineLevel="1" thickTop="1" thickBot="1" x14ac:dyDescent="0.3">
      <c r="B83" s="6" t="str">
        <f t="shared" si="13"/>
        <v>b</v>
      </c>
      <c r="C83" s="11" t="s">
        <v>131</v>
      </c>
      <c r="D83" s="17" t="s">
        <v>200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f t="shared" si="14"/>
        <v>0</v>
      </c>
      <c r="L83" s="18">
        <v>0</v>
      </c>
      <c r="M83" s="18">
        <f t="shared" si="15"/>
        <v>0</v>
      </c>
      <c r="N83" s="18">
        <f t="shared" si="16"/>
        <v>0</v>
      </c>
    </row>
    <row r="84" spans="1:14" s="6" customFormat="1" ht="18.75" hidden="1" outlineLevel="1" thickTop="1" thickBot="1" x14ac:dyDescent="0.3">
      <c r="B84" s="6" t="str">
        <f t="shared" si="13"/>
        <v>b</v>
      </c>
      <c r="C84" s="11" t="s">
        <v>131</v>
      </c>
      <c r="D84" s="17" t="s">
        <v>201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f t="shared" si="14"/>
        <v>0</v>
      </c>
      <c r="L84" s="18">
        <v>0</v>
      </c>
      <c r="M84" s="18">
        <f t="shared" si="15"/>
        <v>0</v>
      </c>
      <c r="N84" s="18">
        <f t="shared" si="16"/>
        <v>0</v>
      </c>
    </row>
    <row r="85" spans="1:14" s="6" customFormat="1" ht="18.75" hidden="1" outlineLevel="1" thickTop="1" thickBot="1" x14ac:dyDescent="0.3">
      <c r="B85" s="6" t="str">
        <f t="shared" si="13"/>
        <v>b</v>
      </c>
      <c r="C85" s="14" t="s">
        <v>131</v>
      </c>
      <c r="D85" s="15" t="s">
        <v>6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f t="shared" si="14"/>
        <v>0</v>
      </c>
      <c r="L85" s="16">
        <v>0</v>
      </c>
      <c r="M85" s="16">
        <f t="shared" si="15"/>
        <v>0</v>
      </c>
      <c r="N85" s="16">
        <f t="shared" si="16"/>
        <v>0</v>
      </c>
    </row>
    <row r="86" spans="1:14" s="6" customFormat="1" ht="18.75" hidden="1" outlineLevel="1" thickTop="1" thickBot="1" x14ac:dyDescent="0.3">
      <c r="B86" s="6" t="str">
        <f t="shared" si="13"/>
        <v>b</v>
      </c>
      <c r="C86" s="14" t="s">
        <v>131</v>
      </c>
      <c r="D86" s="15" t="s">
        <v>7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f t="shared" si="14"/>
        <v>0</v>
      </c>
      <c r="L86" s="16">
        <v>0</v>
      </c>
      <c r="M86" s="16">
        <f t="shared" si="15"/>
        <v>0</v>
      </c>
      <c r="N86" s="16">
        <f t="shared" si="16"/>
        <v>0</v>
      </c>
    </row>
    <row r="87" spans="1:14" s="6" customFormat="1" ht="18.75" hidden="1" outlineLevel="1" thickTop="1" thickBot="1" x14ac:dyDescent="0.3">
      <c r="B87" s="6" t="str">
        <f t="shared" si="13"/>
        <v>b</v>
      </c>
      <c r="C87" s="19" t="s">
        <v>131</v>
      </c>
      <c r="D87" s="20" t="s">
        <v>8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f t="shared" si="14"/>
        <v>0</v>
      </c>
      <c r="L87" s="21">
        <v>0</v>
      </c>
      <c r="M87" s="21">
        <f t="shared" si="15"/>
        <v>0</v>
      </c>
      <c r="N87" s="21">
        <f t="shared" si="16"/>
        <v>0</v>
      </c>
    </row>
    <row r="88" spans="1:14" s="6" customFormat="1" ht="50.25" customHeight="1" outlineLevel="1" thickTop="1" thickBot="1" x14ac:dyDescent="0.3">
      <c r="A88" s="6" t="s">
        <v>213</v>
      </c>
      <c r="B88" s="6" t="str">
        <f t="shared" si="13"/>
        <v>a</v>
      </c>
      <c r="C88" s="54" t="s">
        <v>18</v>
      </c>
      <c r="D88" s="55" t="s">
        <v>19</v>
      </c>
      <c r="E88" s="32">
        <f t="shared" ref="E88:L88" si="19">E91+E99+E100+E101</f>
        <v>93.352000000000004</v>
      </c>
      <c r="F88" s="56">
        <f t="shared" si="19"/>
        <v>100</v>
      </c>
      <c r="G88" s="32">
        <f t="shared" si="19"/>
        <v>100</v>
      </c>
      <c r="H88" s="32">
        <f t="shared" si="19"/>
        <v>41.610959999999999</v>
      </c>
      <c r="I88" s="32">
        <f t="shared" si="19"/>
        <v>100</v>
      </c>
      <c r="J88" s="56">
        <f t="shared" si="19"/>
        <v>100</v>
      </c>
      <c r="K88" s="32">
        <f t="shared" si="14"/>
        <v>0</v>
      </c>
      <c r="L88" s="56">
        <f t="shared" si="19"/>
        <v>100</v>
      </c>
      <c r="M88" s="56">
        <f t="shared" si="15"/>
        <v>0</v>
      </c>
      <c r="N88" s="32">
        <f t="shared" si="16"/>
        <v>0</v>
      </c>
    </row>
    <row r="89" spans="1:14" s="6" customFormat="1" ht="36" hidden="1" outlineLevel="1" thickTop="1" thickBot="1" x14ac:dyDescent="0.3">
      <c r="B89" s="6" t="str">
        <f t="shared" si="13"/>
        <v>b</v>
      </c>
      <c r="C89" s="11"/>
      <c r="D89" s="12" t="s">
        <v>190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f t="shared" si="14"/>
        <v>0</v>
      </c>
      <c r="L89" s="13">
        <v>0</v>
      </c>
      <c r="M89" s="13">
        <f t="shared" si="15"/>
        <v>0</v>
      </c>
      <c r="N89" s="13">
        <f t="shared" si="16"/>
        <v>0</v>
      </c>
    </row>
    <row r="90" spans="1:14" s="6" customFormat="1" ht="18.75" hidden="1" outlineLevel="1" thickTop="1" thickBot="1" x14ac:dyDescent="0.3">
      <c r="B90" s="6" t="str">
        <f t="shared" si="13"/>
        <v>b</v>
      </c>
      <c r="C90" s="11"/>
      <c r="D90" s="12" t="s">
        <v>189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f t="shared" si="14"/>
        <v>0</v>
      </c>
      <c r="L90" s="13">
        <v>0</v>
      </c>
      <c r="M90" s="13">
        <f t="shared" si="15"/>
        <v>0</v>
      </c>
      <c r="N90" s="13">
        <f t="shared" si="16"/>
        <v>0</v>
      </c>
    </row>
    <row r="91" spans="1:14" s="6" customFormat="1" ht="21" hidden="1" outlineLevel="1" thickTop="1" thickBot="1" x14ac:dyDescent="0.3">
      <c r="B91" s="6" t="str">
        <f t="shared" si="13"/>
        <v>a</v>
      </c>
      <c r="C91" s="36" t="s">
        <v>131</v>
      </c>
      <c r="D91" s="37" t="s">
        <v>4</v>
      </c>
      <c r="E91" s="38">
        <f t="shared" ref="E91:L91" si="20">E92+E93+E94+E95+E96+E97+E98</f>
        <v>93.352000000000004</v>
      </c>
      <c r="F91" s="38">
        <f t="shared" si="20"/>
        <v>100</v>
      </c>
      <c r="G91" s="38">
        <f t="shared" si="20"/>
        <v>100</v>
      </c>
      <c r="H91" s="38">
        <f t="shared" si="20"/>
        <v>41.610959999999999</v>
      </c>
      <c r="I91" s="38">
        <f t="shared" si="20"/>
        <v>100</v>
      </c>
      <c r="J91" s="38">
        <f t="shared" si="20"/>
        <v>100</v>
      </c>
      <c r="K91" s="38">
        <f t="shared" si="14"/>
        <v>0</v>
      </c>
      <c r="L91" s="38">
        <f t="shared" si="20"/>
        <v>100</v>
      </c>
      <c r="M91" s="38">
        <f t="shared" si="15"/>
        <v>0</v>
      </c>
      <c r="N91" s="38">
        <f t="shared" si="16"/>
        <v>0</v>
      </c>
    </row>
    <row r="92" spans="1:14" s="6" customFormat="1" ht="18.75" hidden="1" outlineLevel="1" thickTop="1" thickBot="1" x14ac:dyDescent="0.3">
      <c r="B92" s="6" t="str">
        <f t="shared" si="13"/>
        <v>b</v>
      </c>
      <c r="C92" s="11" t="s">
        <v>131</v>
      </c>
      <c r="D92" s="22" t="s">
        <v>195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f t="shared" si="14"/>
        <v>0</v>
      </c>
      <c r="L92" s="18">
        <v>0</v>
      </c>
      <c r="M92" s="18">
        <f t="shared" si="15"/>
        <v>0</v>
      </c>
      <c r="N92" s="18">
        <f t="shared" si="16"/>
        <v>0</v>
      </c>
    </row>
    <row r="93" spans="1:14" s="6" customFormat="1" ht="21" hidden="1" outlineLevel="1" thickTop="1" thickBot="1" x14ac:dyDescent="0.3">
      <c r="B93" s="6" t="str">
        <f t="shared" si="13"/>
        <v>a</v>
      </c>
      <c r="C93" s="33" t="s">
        <v>131</v>
      </c>
      <c r="D93" s="39" t="s">
        <v>203</v>
      </c>
      <c r="E93" s="40">
        <v>83.352000000000004</v>
      </c>
      <c r="F93" s="40">
        <v>90</v>
      </c>
      <c r="G93" s="40">
        <v>90</v>
      </c>
      <c r="H93" s="40">
        <v>34.311</v>
      </c>
      <c r="I93" s="40">
        <v>90</v>
      </c>
      <c r="J93" s="40">
        <v>90</v>
      </c>
      <c r="K93" s="40">
        <f t="shared" si="14"/>
        <v>0</v>
      </c>
      <c r="L93" s="40">
        <v>90</v>
      </c>
      <c r="M93" s="40">
        <f t="shared" si="15"/>
        <v>0</v>
      </c>
      <c r="N93" s="40">
        <f t="shared" si="16"/>
        <v>0</v>
      </c>
    </row>
    <row r="94" spans="1:14" s="6" customFormat="1" ht="18.75" hidden="1" outlineLevel="1" thickTop="1" thickBot="1" x14ac:dyDescent="0.3">
      <c r="B94" s="6" t="str">
        <f t="shared" si="13"/>
        <v>b</v>
      </c>
      <c r="C94" s="11" t="s">
        <v>131</v>
      </c>
      <c r="D94" s="17" t="s">
        <v>197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f t="shared" si="14"/>
        <v>0</v>
      </c>
      <c r="L94" s="18">
        <v>0</v>
      </c>
      <c r="M94" s="18">
        <f t="shared" si="15"/>
        <v>0</v>
      </c>
      <c r="N94" s="18">
        <f t="shared" si="16"/>
        <v>0</v>
      </c>
    </row>
    <row r="95" spans="1:14" s="6" customFormat="1" ht="18.75" hidden="1" outlineLevel="1" thickTop="1" thickBot="1" x14ac:dyDescent="0.3">
      <c r="B95" s="6" t="str">
        <f t="shared" si="13"/>
        <v>b</v>
      </c>
      <c r="C95" s="11" t="s">
        <v>131</v>
      </c>
      <c r="D95" s="17" t="s">
        <v>198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f t="shared" si="14"/>
        <v>0</v>
      </c>
      <c r="L95" s="18">
        <v>0</v>
      </c>
      <c r="M95" s="18">
        <f t="shared" si="15"/>
        <v>0</v>
      </c>
      <c r="N95" s="18">
        <f t="shared" si="16"/>
        <v>0</v>
      </c>
    </row>
    <row r="96" spans="1:14" s="6" customFormat="1" ht="18.75" hidden="1" outlineLevel="1" thickTop="1" thickBot="1" x14ac:dyDescent="0.3">
      <c r="B96" s="6" t="str">
        <f t="shared" si="13"/>
        <v>b</v>
      </c>
      <c r="C96" s="11" t="s">
        <v>131</v>
      </c>
      <c r="D96" s="17" t="s">
        <v>199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f t="shared" si="14"/>
        <v>0</v>
      </c>
      <c r="L96" s="18">
        <v>0</v>
      </c>
      <c r="M96" s="18">
        <f t="shared" si="15"/>
        <v>0</v>
      </c>
      <c r="N96" s="18">
        <f t="shared" si="16"/>
        <v>0</v>
      </c>
    </row>
    <row r="97" spans="1:14" s="6" customFormat="1" ht="18.75" hidden="1" outlineLevel="1" thickTop="1" thickBot="1" x14ac:dyDescent="0.3">
      <c r="B97" s="6" t="str">
        <f t="shared" si="13"/>
        <v>b</v>
      </c>
      <c r="C97" s="11" t="s">
        <v>131</v>
      </c>
      <c r="D97" s="17" t="s">
        <v>200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f t="shared" si="14"/>
        <v>0</v>
      </c>
      <c r="L97" s="18">
        <v>0</v>
      </c>
      <c r="M97" s="18">
        <f t="shared" si="15"/>
        <v>0</v>
      </c>
      <c r="N97" s="18">
        <f t="shared" si="16"/>
        <v>0</v>
      </c>
    </row>
    <row r="98" spans="1:14" s="6" customFormat="1" ht="21" hidden="1" outlineLevel="1" thickTop="1" thickBot="1" x14ac:dyDescent="0.3">
      <c r="B98" s="6" t="str">
        <f t="shared" si="13"/>
        <v>a</v>
      </c>
      <c r="C98" s="33" t="s">
        <v>131</v>
      </c>
      <c r="D98" s="39" t="s">
        <v>206</v>
      </c>
      <c r="E98" s="40">
        <v>10</v>
      </c>
      <c r="F98" s="40">
        <v>10</v>
      </c>
      <c r="G98" s="40">
        <v>10</v>
      </c>
      <c r="H98" s="40">
        <v>7.2999600000000004</v>
      </c>
      <c r="I98" s="40">
        <v>10</v>
      </c>
      <c r="J98" s="40">
        <v>10</v>
      </c>
      <c r="K98" s="40">
        <f t="shared" si="14"/>
        <v>0</v>
      </c>
      <c r="L98" s="40">
        <v>10</v>
      </c>
      <c r="M98" s="40">
        <f t="shared" si="15"/>
        <v>0</v>
      </c>
      <c r="N98" s="40">
        <f t="shared" si="16"/>
        <v>0</v>
      </c>
    </row>
    <row r="99" spans="1:14" s="6" customFormat="1" ht="18.75" hidden="1" outlineLevel="1" thickTop="1" thickBot="1" x14ac:dyDescent="0.3">
      <c r="B99" s="6" t="str">
        <f t="shared" si="13"/>
        <v>b</v>
      </c>
      <c r="C99" s="14" t="s">
        <v>131</v>
      </c>
      <c r="D99" s="15" t="s">
        <v>6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f t="shared" si="14"/>
        <v>0</v>
      </c>
      <c r="L99" s="16">
        <v>0</v>
      </c>
      <c r="M99" s="16">
        <f t="shared" si="15"/>
        <v>0</v>
      </c>
      <c r="N99" s="16">
        <f t="shared" si="16"/>
        <v>0</v>
      </c>
    </row>
    <row r="100" spans="1:14" s="6" customFormat="1" ht="18.75" hidden="1" outlineLevel="1" thickTop="1" thickBot="1" x14ac:dyDescent="0.3">
      <c r="B100" s="6" t="str">
        <f t="shared" si="13"/>
        <v>b</v>
      </c>
      <c r="C100" s="14" t="s">
        <v>131</v>
      </c>
      <c r="D100" s="15" t="s">
        <v>7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f t="shared" si="14"/>
        <v>0</v>
      </c>
      <c r="L100" s="16">
        <v>0</v>
      </c>
      <c r="M100" s="16">
        <f t="shared" si="15"/>
        <v>0</v>
      </c>
      <c r="N100" s="16">
        <f t="shared" si="16"/>
        <v>0</v>
      </c>
    </row>
    <row r="101" spans="1:14" s="6" customFormat="1" ht="18.75" hidden="1" outlineLevel="1" thickTop="1" thickBot="1" x14ac:dyDescent="0.3">
      <c r="B101" s="6" t="str">
        <f t="shared" si="13"/>
        <v>b</v>
      </c>
      <c r="C101" s="19" t="s">
        <v>131</v>
      </c>
      <c r="D101" s="20" t="s">
        <v>8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f t="shared" si="14"/>
        <v>0</v>
      </c>
      <c r="L101" s="21">
        <v>0</v>
      </c>
      <c r="M101" s="21">
        <f t="shared" si="15"/>
        <v>0</v>
      </c>
      <c r="N101" s="21">
        <f t="shared" si="16"/>
        <v>0</v>
      </c>
    </row>
    <row r="102" spans="1:14" s="6" customFormat="1" ht="60" collapsed="1" thickTop="1" thickBot="1" x14ac:dyDescent="0.3">
      <c r="A102" s="6" t="s">
        <v>213</v>
      </c>
      <c r="B102" s="6" t="str">
        <f t="shared" si="13"/>
        <v>a</v>
      </c>
      <c r="C102" s="30" t="s">
        <v>20</v>
      </c>
      <c r="D102" s="31" t="s">
        <v>21</v>
      </c>
      <c r="E102" s="32">
        <f t="shared" ref="E102:L102" si="21">E105+E113+E114+E115</f>
        <v>7071.5134300000009</v>
      </c>
      <c r="F102" s="32">
        <f t="shared" si="21"/>
        <v>8366</v>
      </c>
      <c r="G102" s="32">
        <f t="shared" si="21"/>
        <v>7467.3489999999993</v>
      </c>
      <c r="H102" s="32">
        <f t="shared" si="21"/>
        <v>4882.2761399999999</v>
      </c>
      <c r="I102" s="32">
        <f t="shared" si="21"/>
        <v>7600</v>
      </c>
      <c r="J102" s="32">
        <f t="shared" si="21"/>
        <v>7260</v>
      </c>
      <c r="K102" s="32">
        <f t="shared" si="14"/>
        <v>-340</v>
      </c>
      <c r="L102" s="32">
        <f t="shared" si="21"/>
        <v>8356</v>
      </c>
      <c r="M102" s="32">
        <f t="shared" si="15"/>
        <v>1096</v>
      </c>
      <c r="N102" s="32">
        <f t="shared" si="16"/>
        <v>1096</v>
      </c>
    </row>
    <row r="103" spans="1:14" s="6" customFormat="1" ht="40.5" hidden="1" thickTop="1" thickBot="1" x14ac:dyDescent="0.3">
      <c r="B103" s="6" t="str">
        <f t="shared" si="13"/>
        <v>a</v>
      </c>
      <c r="C103" s="33"/>
      <c r="D103" s="34" t="s">
        <v>190</v>
      </c>
      <c r="E103" s="35">
        <v>297</v>
      </c>
      <c r="F103" s="35">
        <v>312</v>
      </c>
      <c r="G103" s="35">
        <v>312</v>
      </c>
      <c r="H103" s="35">
        <v>312</v>
      </c>
      <c r="I103" s="35">
        <v>312</v>
      </c>
      <c r="J103" s="35">
        <v>312</v>
      </c>
      <c r="K103" s="35">
        <f t="shared" si="14"/>
        <v>0</v>
      </c>
      <c r="L103" s="35">
        <v>312</v>
      </c>
      <c r="M103" s="35">
        <f t="shared" si="15"/>
        <v>0</v>
      </c>
      <c r="N103" s="35">
        <f t="shared" si="16"/>
        <v>0</v>
      </c>
    </row>
    <row r="104" spans="1:14" s="6" customFormat="1" ht="21" hidden="1" thickTop="1" thickBot="1" x14ac:dyDescent="0.3">
      <c r="B104" s="6" t="str">
        <f t="shared" si="13"/>
        <v>a</v>
      </c>
      <c r="C104" s="33"/>
      <c r="D104" s="34" t="s">
        <v>189</v>
      </c>
      <c r="E104" s="35">
        <v>170</v>
      </c>
      <c r="F104" s="35">
        <v>50</v>
      </c>
      <c r="G104" s="35">
        <v>50</v>
      </c>
      <c r="H104" s="35">
        <v>50</v>
      </c>
      <c r="I104" s="35">
        <v>50</v>
      </c>
      <c r="J104" s="35">
        <v>50</v>
      </c>
      <c r="K104" s="35">
        <f t="shared" si="14"/>
        <v>0</v>
      </c>
      <c r="L104" s="35">
        <v>50</v>
      </c>
      <c r="M104" s="35">
        <f t="shared" si="15"/>
        <v>0</v>
      </c>
      <c r="N104" s="35">
        <f t="shared" si="16"/>
        <v>0</v>
      </c>
    </row>
    <row r="105" spans="1:14" s="6" customFormat="1" ht="21" hidden="1" thickTop="1" thickBot="1" x14ac:dyDescent="0.3">
      <c r="B105" s="6" t="str">
        <f t="shared" si="13"/>
        <v>a</v>
      </c>
      <c r="C105" s="36" t="s">
        <v>131</v>
      </c>
      <c r="D105" s="37" t="s">
        <v>4</v>
      </c>
      <c r="E105" s="38">
        <f t="shared" ref="E105:L105" si="22">E106+E107+E108+E109+E110+E111+E112</f>
        <v>6697.6311000000005</v>
      </c>
      <c r="F105" s="38">
        <f t="shared" si="22"/>
        <v>8266</v>
      </c>
      <c r="G105" s="38">
        <f t="shared" si="22"/>
        <v>7255.1489999999994</v>
      </c>
      <c r="H105" s="38">
        <f t="shared" si="22"/>
        <v>4680.0398400000004</v>
      </c>
      <c r="I105" s="38">
        <f t="shared" si="22"/>
        <v>7540</v>
      </c>
      <c r="J105" s="38">
        <f t="shared" si="22"/>
        <v>7230</v>
      </c>
      <c r="K105" s="38">
        <f t="shared" si="14"/>
        <v>-310</v>
      </c>
      <c r="L105" s="38">
        <f t="shared" si="22"/>
        <v>8256</v>
      </c>
      <c r="M105" s="38">
        <f t="shared" si="15"/>
        <v>1026</v>
      </c>
      <c r="N105" s="38">
        <f t="shared" si="16"/>
        <v>1026</v>
      </c>
    </row>
    <row r="106" spans="1:14" s="6" customFormat="1" ht="21" hidden="1" thickTop="1" thickBot="1" x14ac:dyDescent="0.3">
      <c r="B106" s="6" t="str">
        <f t="shared" si="13"/>
        <v>a</v>
      </c>
      <c r="C106" s="33" t="s">
        <v>131</v>
      </c>
      <c r="D106" s="45" t="s">
        <v>202</v>
      </c>
      <c r="E106" s="40">
        <v>3504.1143700000002</v>
      </c>
      <c r="F106" s="40">
        <v>3080</v>
      </c>
      <c r="G106" s="40">
        <v>3305.5</v>
      </c>
      <c r="H106" s="40">
        <v>2140.5944500000001</v>
      </c>
      <c r="I106" s="40">
        <v>3410</v>
      </c>
      <c r="J106" s="40">
        <v>3100</v>
      </c>
      <c r="K106" s="40">
        <f t="shared" si="14"/>
        <v>-310</v>
      </c>
      <c r="L106" s="40">
        <v>3604</v>
      </c>
      <c r="M106" s="40">
        <f t="shared" si="15"/>
        <v>504</v>
      </c>
      <c r="N106" s="40">
        <f t="shared" si="16"/>
        <v>504</v>
      </c>
    </row>
    <row r="107" spans="1:14" s="6" customFormat="1" ht="21" hidden="1" thickTop="1" thickBot="1" x14ac:dyDescent="0.3">
      <c r="B107" s="6" t="str">
        <f t="shared" si="13"/>
        <v>a</v>
      </c>
      <c r="C107" s="33" t="s">
        <v>131</v>
      </c>
      <c r="D107" s="39" t="s">
        <v>203</v>
      </c>
      <c r="E107" s="40">
        <v>3154.8817999999997</v>
      </c>
      <c r="F107" s="40">
        <v>4841</v>
      </c>
      <c r="G107" s="40">
        <v>3851.7489999999998</v>
      </c>
      <c r="H107" s="40">
        <v>2513.5402000000004</v>
      </c>
      <c r="I107" s="40">
        <v>4006</v>
      </c>
      <c r="J107" s="40">
        <v>4006</v>
      </c>
      <c r="K107" s="40">
        <f t="shared" si="14"/>
        <v>0</v>
      </c>
      <c r="L107" s="40">
        <v>4278</v>
      </c>
      <c r="M107" s="40">
        <f t="shared" si="15"/>
        <v>272</v>
      </c>
      <c r="N107" s="40">
        <f t="shared" si="16"/>
        <v>272</v>
      </c>
    </row>
    <row r="108" spans="1:14" s="6" customFormat="1" ht="18.75" hidden="1" thickTop="1" thickBot="1" x14ac:dyDescent="0.3">
      <c r="A108" s="6" t="s">
        <v>213</v>
      </c>
      <c r="B108" s="6" t="str">
        <f t="shared" si="13"/>
        <v>b</v>
      </c>
      <c r="C108" s="11" t="s">
        <v>131</v>
      </c>
      <c r="D108" s="17" t="s">
        <v>197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f t="shared" si="14"/>
        <v>0</v>
      </c>
      <c r="L108" s="18">
        <v>0</v>
      </c>
      <c r="M108" s="18">
        <f t="shared" si="15"/>
        <v>0</v>
      </c>
      <c r="N108" s="18">
        <f t="shared" si="16"/>
        <v>0</v>
      </c>
    </row>
    <row r="109" spans="1:14" s="6" customFormat="1" ht="18.75" hidden="1" thickTop="1" thickBot="1" x14ac:dyDescent="0.3">
      <c r="A109" s="6" t="s">
        <v>213</v>
      </c>
      <c r="B109" s="6" t="str">
        <f t="shared" si="13"/>
        <v>b</v>
      </c>
      <c r="C109" s="11" t="s">
        <v>131</v>
      </c>
      <c r="D109" s="17" t="s">
        <v>198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f t="shared" si="14"/>
        <v>0</v>
      </c>
      <c r="L109" s="18">
        <v>0</v>
      </c>
      <c r="M109" s="18">
        <f t="shared" si="15"/>
        <v>0</v>
      </c>
      <c r="N109" s="18">
        <f t="shared" si="16"/>
        <v>0</v>
      </c>
    </row>
    <row r="110" spans="1:14" s="6" customFormat="1" ht="21" hidden="1" thickTop="1" thickBot="1" x14ac:dyDescent="0.3">
      <c r="B110" s="6" t="str">
        <f t="shared" si="13"/>
        <v>a</v>
      </c>
      <c r="C110" s="33" t="s">
        <v>131</v>
      </c>
      <c r="D110" s="39" t="s">
        <v>204</v>
      </c>
      <c r="E110" s="40">
        <v>0</v>
      </c>
      <c r="F110" s="40">
        <v>300</v>
      </c>
      <c r="G110" s="40">
        <v>50</v>
      </c>
      <c r="H110" s="40">
        <v>3.3701999999999996</v>
      </c>
      <c r="I110" s="40">
        <v>50</v>
      </c>
      <c r="J110" s="40">
        <v>50</v>
      </c>
      <c r="K110" s="40">
        <f t="shared" si="14"/>
        <v>0</v>
      </c>
      <c r="L110" s="40">
        <v>300</v>
      </c>
      <c r="M110" s="40">
        <f t="shared" si="15"/>
        <v>250</v>
      </c>
      <c r="N110" s="40">
        <f t="shared" si="16"/>
        <v>250</v>
      </c>
    </row>
    <row r="111" spans="1:14" s="6" customFormat="1" ht="21" hidden="1" thickTop="1" thickBot="1" x14ac:dyDescent="0.3">
      <c r="B111" s="6" t="str">
        <f t="shared" si="13"/>
        <v>a</v>
      </c>
      <c r="C111" s="33" t="s">
        <v>131</v>
      </c>
      <c r="D111" s="39" t="s">
        <v>205</v>
      </c>
      <c r="E111" s="40">
        <v>23.768529999999998</v>
      </c>
      <c r="F111" s="40">
        <v>30</v>
      </c>
      <c r="G111" s="40">
        <v>30</v>
      </c>
      <c r="H111" s="40">
        <v>10.4498</v>
      </c>
      <c r="I111" s="40">
        <v>30</v>
      </c>
      <c r="J111" s="40">
        <v>30</v>
      </c>
      <c r="K111" s="40">
        <f t="shared" si="14"/>
        <v>0</v>
      </c>
      <c r="L111" s="40">
        <v>30</v>
      </c>
      <c r="M111" s="40">
        <f t="shared" si="15"/>
        <v>0</v>
      </c>
      <c r="N111" s="40">
        <f t="shared" si="16"/>
        <v>0</v>
      </c>
    </row>
    <row r="112" spans="1:14" s="6" customFormat="1" ht="21" hidden="1" thickTop="1" thickBot="1" x14ac:dyDescent="0.3">
      <c r="B112" s="6" t="str">
        <f t="shared" si="13"/>
        <v>a</v>
      </c>
      <c r="C112" s="33" t="s">
        <v>131</v>
      </c>
      <c r="D112" s="39" t="s">
        <v>206</v>
      </c>
      <c r="E112" s="40">
        <v>14.866400000000001</v>
      </c>
      <c r="F112" s="40">
        <v>15</v>
      </c>
      <c r="G112" s="40">
        <v>17.899999999999999</v>
      </c>
      <c r="H112" s="40">
        <v>12.085190000000001</v>
      </c>
      <c r="I112" s="40">
        <v>44</v>
      </c>
      <c r="J112" s="40">
        <v>44</v>
      </c>
      <c r="K112" s="40">
        <f t="shared" si="14"/>
        <v>0</v>
      </c>
      <c r="L112" s="40">
        <v>44</v>
      </c>
      <c r="M112" s="40">
        <f t="shared" si="15"/>
        <v>0</v>
      </c>
      <c r="N112" s="40">
        <f t="shared" si="16"/>
        <v>0</v>
      </c>
    </row>
    <row r="113" spans="1:14" s="6" customFormat="1" ht="21" hidden="1" thickTop="1" thickBot="1" x14ac:dyDescent="0.3">
      <c r="B113" s="6" t="str">
        <f t="shared" si="13"/>
        <v>a</v>
      </c>
      <c r="C113" s="36" t="s">
        <v>131</v>
      </c>
      <c r="D113" s="37" t="s">
        <v>6</v>
      </c>
      <c r="E113" s="38">
        <v>373.88233000000002</v>
      </c>
      <c r="F113" s="38">
        <v>100</v>
      </c>
      <c r="G113" s="38">
        <v>212.2</v>
      </c>
      <c r="H113" s="38">
        <v>202.2363</v>
      </c>
      <c r="I113" s="38">
        <v>60</v>
      </c>
      <c r="J113" s="38">
        <f>60-30</f>
        <v>30</v>
      </c>
      <c r="K113" s="38">
        <f t="shared" si="14"/>
        <v>-30</v>
      </c>
      <c r="L113" s="38">
        <v>100</v>
      </c>
      <c r="M113" s="38">
        <f t="shared" si="15"/>
        <v>70</v>
      </c>
      <c r="N113" s="38">
        <f t="shared" si="16"/>
        <v>70</v>
      </c>
    </row>
    <row r="114" spans="1:14" s="6" customFormat="1" ht="18.75" hidden="1" thickTop="1" thickBot="1" x14ac:dyDescent="0.3">
      <c r="A114" s="6" t="s">
        <v>213</v>
      </c>
      <c r="B114" s="6" t="str">
        <f t="shared" si="13"/>
        <v>b</v>
      </c>
      <c r="C114" s="14" t="s">
        <v>131</v>
      </c>
      <c r="D114" s="15" t="s">
        <v>7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f t="shared" si="14"/>
        <v>0</v>
      </c>
      <c r="L114" s="16">
        <v>0</v>
      </c>
      <c r="M114" s="16">
        <f t="shared" si="15"/>
        <v>0</v>
      </c>
      <c r="N114" s="16">
        <f t="shared" si="16"/>
        <v>0</v>
      </c>
    </row>
    <row r="115" spans="1:14" s="6" customFormat="1" ht="18.75" hidden="1" thickTop="1" thickBot="1" x14ac:dyDescent="0.3">
      <c r="A115" s="6" t="s">
        <v>213</v>
      </c>
      <c r="B115" s="6" t="str">
        <f t="shared" si="13"/>
        <v>b</v>
      </c>
      <c r="C115" s="19" t="s">
        <v>131</v>
      </c>
      <c r="D115" s="23" t="s">
        <v>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f t="shared" si="14"/>
        <v>0</v>
      </c>
      <c r="L115" s="21">
        <v>0</v>
      </c>
      <c r="M115" s="21">
        <f t="shared" si="15"/>
        <v>0</v>
      </c>
      <c r="N115" s="21">
        <f t="shared" si="16"/>
        <v>0</v>
      </c>
    </row>
    <row r="116" spans="1:14" s="6" customFormat="1" ht="57" customHeight="1" thickTop="1" thickBot="1" x14ac:dyDescent="0.3">
      <c r="A116" s="6" t="s">
        <v>213</v>
      </c>
      <c r="B116" s="6" t="str">
        <f t="shared" si="13"/>
        <v>a</v>
      </c>
      <c r="C116" s="30" t="s">
        <v>22</v>
      </c>
      <c r="D116" s="31" t="s">
        <v>23</v>
      </c>
      <c r="E116" s="32">
        <f>E130+E144+E158+E172+E186+E200+E214+E228+E242+E256+E270</f>
        <v>22103.007830000002</v>
      </c>
      <c r="F116" s="32">
        <f t="shared" ref="F116:L129" si="23">F130+F144+F158+F172+F186+F200+F214+F228+F242+F256+F270</f>
        <v>23010</v>
      </c>
      <c r="G116" s="32">
        <f t="shared" si="23"/>
        <v>22832.544000000002</v>
      </c>
      <c r="H116" s="32">
        <f t="shared" si="23"/>
        <v>13070.800420000003</v>
      </c>
      <c r="I116" s="32">
        <f t="shared" si="23"/>
        <v>23010</v>
      </c>
      <c r="J116" s="32">
        <f t="shared" si="23"/>
        <v>22449</v>
      </c>
      <c r="K116" s="32">
        <f t="shared" si="14"/>
        <v>-561</v>
      </c>
      <c r="L116" s="32">
        <f t="shared" si="23"/>
        <v>26771</v>
      </c>
      <c r="M116" s="32">
        <f t="shared" si="15"/>
        <v>4322</v>
      </c>
      <c r="N116" s="32">
        <f t="shared" si="16"/>
        <v>4322</v>
      </c>
    </row>
    <row r="117" spans="1:14" s="6" customFormat="1" ht="40.5" hidden="1" thickTop="1" thickBot="1" x14ac:dyDescent="0.3">
      <c r="B117" s="6" t="str">
        <f t="shared" si="13"/>
        <v>a</v>
      </c>
      <c r="C117" s="33"/>
      <c r="D117" s="34" t="s">
        <v>190</v>
      </c>
      <c r="E117" s="35">
        <f t="shared" ref="E117:H129" si="24">E131+E145+E159+E173+E187+E201+E215+E229+E243+E257+E271</f>
        <v>1813</v>
      </c>
      <c r="F117" s="35">
        <f t="shared" si="24"/>
        <v>1813</v>
      </c>
      <c r="G117" s="35">
        <f t="shared" si="24"/>
        <v>1813</v>
      </c>
      <c r="H117" s="35">
        <f t="shared" si="24"/>
        <v>1813</v>
      </c>
      <c r="I117" s="35">
        <f t="shared" si="23"/>
        <v>1813</v>
      </c>
      <c r="J117" s="35">
        <f t="shared" si="23"/>
        <v>1813</v>
      </c>
      <c r="K117" s="35">
        <f t="shared" si="14"/>
        <v>0</v>
      </c>
      <c r="L117" s="35">
        <f t="shared" si="23"/>
        <v>1862</v>
      </c>
      <c r="M117" s="35">
        <f t="shared" si="15"/>
        <v>49</v>
      </c>
      <c r="N117" s="35">
        <f t="shared" si="16"/>
        <v>49</v>
      </c>
    </row>
    <row r="118" spans="1:14" s="6" customFormat="1" ht="21" hidden="1" thickTop="1" thickBot="1" x14ac:dyDescent="0.3">
      <c r="B118" s="6" t="str">
        <f t="shared" si="13"/>
        <v>a</v>
      </c>
      <c r="C118" s="33"/>
      <c r="D118" s="34" t="s">
        <v>189</v>
      </c>
      <c r="E118" s="35">
        <f t="shared" si="24"/>
        <v>94</v>
      </c>
      <c r="F118" s="35">
        <f t="shared" si="24"/>
        <v>94</v>
      </c>
      <c r="G118" s="35">
        <f t="shared" si="24"/>
        <v>133</v>
      </c>
      <c r="H118" s="35">
        <f t="shared" si="24"/>
        <v>133</v>
      </c>
      <c r="I118" s="35">
        <f t="shared" si="23"/>
        <v>133</v>
      </c>
      <c r="J118" s="35">
        <f t="shared" si="23"/>
        <v>212</v>
      </c>
      <c r="K118" s="35">
        <f t="shared" si="14"/>
        <v>79</v>
      </c>
      <c r="L118" s="35">
        <f t="shared" si="23"/>
        <v>212</v>
      </c>
      <c r="M118" s="35">
        <f t="shared" si="15"/>
        <v>0</v>
      </c>
      <c r="N118" s="35">
        <f t="shared" si="16"/>
        <v>0</v>
      </c>
    </row>
    <row r="119" spans="1:14" s="6" customFormat="1" ht="21" hidden="1" thickTop="1" thickBot="1" x14ac:dyDescent="0.3">
      <c r="B119" s="6" t="str">
        <f t="shared" si="13"/>
        <v>a</v>
      </c>
      <c r="C119" s="36" t="s">
        <v>131</v>
      </c>
      <c r="D119" s="37" t="s">
        <v>4</v>
      </c>
      <c r="E119" s="38">
        <f t="shared" si="24"/>
        <v>21682.165990000001</v>
      </c>
      <c r="F119" s="38">
        <f t="shared" si="24"/>
        <v>22010</v>
      </c>
      <c r="G119" s="38">
        <f t="shared" si="24"/>
        <v>21832.544000000002</v>
      </c>
      <c r="H119" s="38">
        <f t="shared" si="24"/>
        <v>12915.089400000003</v>
      </c>
      <c r="I119" s="38">
        <f t="shared" si="23"/>
        <v>22010</v>
      </c>
      <c r="J119" s="38">
        <f t="shared" si="23"/>
        <v>22149</v>
      </c>
      <c r="K119" s="38">
        <f t="shared" si="14"/>
        <v>139</v>
      </c>
      <c r="L119" s="38">
        <f t="shared" si="23"/>
        <v>25673</v>
      </c>
      <c r="M119" s="38">
        <f t="shared" si="15"/>
        <v>3524</v>
      </c>
      <c r="N119" s="38">
        <f t="shared" si="16"/>
        <v>3524</v>
      </c>
    </row>
    <row r="120" spans="1:14" s="6" customFormat="1" ht="21" hidden="1" thickTop="1" thickBot="1" x14ac:dyDescent="0.3">
      <c r="B120" s="6" t="str">
        <f t="shared" si="13"/>
        <v>a</v>
      </c>
      <c r="C120" s="33" t="s">
        <v>131</v>
      </c>
      <c r="D120" s="39" t="s">
        <v>202</v>
      </c>
      <c r="E120" s="40">
        <f t="shared" si="24"/>
        <v>17947.121060000001</v>
      </c>
      <c r="F120" s="40">
        <f t="shared" si="24"/>
        <v>17000</v>
      </c>
      <c r="G120" s="40">
        <f t="shared" si="24"/>
        <v>16793.440000000002</v>
      </c>
      <c r="H120" s="40">
        <f t="shared" si="24"/>
        <v>10290.475139999999</v>
      </c>
      <c r="I120" s="40">
        <f t="shared" si="23"/>
        <v>17693</v>
      </c>
      <c r="J120" s="40">
        <f t="shared" si="23"/>
        <v>17000</v>
      </c>
      <c r="K120" s="40">
        <f t="shared" si="14"/>
        <v>-693</v>
      </c>
      <c r="L120" s="40">
        <f t="shared" si="23"/>
        <v>19000</v>
      </c>
      <c r="M120" s="40">
        <f t="shared" si="15"/>
        <v>2000</v>
      </c>
      <c r="N120" s="40">
        <f t="shared" si="16"/>
        <v>2000</v>
      </c>
    </row>
    <row r="121" spans="1:14" s="6" customFormat="1" ht="21" hidden="1" thickTop="1" thickBot="1" x14ac:dyDescent="0.3">
      <c r="B121" s="6" t="str">
        <f t="shared" si="13"/>
        <v>a</v>
      </c>
      <c r="C121" s="33" t="s">
        <v>131</v>
      </c>
      <c r="D121" s="39" t="s">
        <v>203</v>
      </c>
      <c r="E121" s="40">
        <f t="shared" si="24"/>
        <v>3574.9052700000002</v>
      </c>
      <c r="F121" s="40">
        <f t="shared" si="24"/>
        <v>4860</v>
      </c>
      <c r="G121" s="40">
        <f t="shared" si="24"/>
        <v>4742.5250000000015</v>
      </c>
      <c r="H121" s="40">
        <f t="shared" si="24"/>
        <v>2385.6672600000002</v>
      </c>
      <c r="I121" s="40">
        <f t="shared" si="23"/>
        <v>4168</v>
      </c>
      <c r="J121" s="40">
        <f t="shared" si="23"/>
        <v>5000</v>
      </c>
      <c r="K121" s="40">
        <f t="shared" si="14"/>
        <v>832</v>
      </c>
      <c r="L121" s="40">
        <f t="shared" si="23"/>
        <v>6499</v>
      </c>
      <c r="M121" s="40">
        <f t="shared" si="15"/>
        <v>1499</v>
      </c>
      <c r="N121" s="40">
        <f t="shared" si="16"/>
        <v>1499</v>
      </c>
    </row>
    <row r="122" spans="1:14" s="6" customFormat="1" ht="18.75" hidden="1" thickTop="1" thickBot="1" x14ac:dyDescent="0.3">
      <c r="A122" s="6" t="s">
        <v>213</v>
      </c>
      <c r="B122" s="6" t="str">
        <f t="shared" si="13"/>
        <v>b</v>
      </c>
      <c r="C122" s="11" t="s">
        <v>131</v>
      </c>
      <c r="D122" s="17" t="s">
        <v>197</v>
      </c>
      <c r="E122" s="18">
        <f t="shared" si="24"/>
        <v>0</v>
      </c>
      <c r="F122" s="18">
        <f t="shared" si="24"/>
        <v>0</v>
      </c>
      <c r="G122" s="18">
        <f t="shared" si="24"/>
        <v>0</v>
      </c>
      <c r="H122" s="18">
        <f t="shared" si="24"/>
        <v>0</v>
      </c>
      <c r="I122" s="18">
        <f t="shared" si="23"/>
        <v>0</v>
      </c>
      <c r="J122" s="18">
        <f t="shared" si="23"/>
        <v>0</v>
      </c>
      <c r="K122" s="18">
        <f t="shared" si="14"/>
        <v>0</v>
      </c>
      <c r="L122" s="18">
        <f t="shared" si="23"/>
        <v>0</v>
      </c>
      <c r="M122" s="18">
        <f t="shared" si="15"/>
        <v>0</v>
      </c>
      <c r="N122" s="18">
        <f t="shared" si="16"/>
        <v>0</v>
      </c>
    </row>
    <row r="123" spans="1:14" s="6" customFormat="1" ht="18.75" hidden="1" thickTop="1" thickBot="1" x14ac:dyDescent="0.3">
      <c r="A123" s="6" t="s">
        <v>213</v>
      </c>
      <c r="B123" s="6" t="str">
        <f t="shared" si="13"/>
        <v>b</v>
      </c>
      <c r="C123" s="11" t="s">
        <v>131</v>
      </c>
      <c r="D123" s="17" t="s">
        <v>198</v>
      </c>
      <c r="E123" s="18">
        <f t="shared" si="24"/>
        <v>0</v>
      </c>
      <c r="F123" s="18">
        <f t="shared" si="24"/>
        <v>0</v>
      </c>
      <c r="G123" s="18">
        <f t="shared" si="24"/>
        <v>0</v>
      </c>
      <c r="H123" s="18">
        <f t="shared" si="24"/>
        <v>0</v>
      </c>
      <c r="I123" s="18">
        <f t="shared" si="23"/>
        <v>0</v>
      </c>
      <c r="J123" s="18">
        <f t="shared" si="23"/>
        <v>0</v>
      </c>
      <c r="K123" s="18">
        <f t="shared" si="14"/>
        <v>0</v>
      </c>
      <c r="L123" s="18">
        <f t="shared" si="23"/>
        <v>0</v>
      </c>
      <c r="M123" s="18">
        <f t="shared" si="15"/>
        <v>0</v>
      </c>
      <c r="N123" s="18">
        <f t="shared" si="16"/>
        <v>0</v>
      </c>
    </row>
    <row r="124" spans="1:14" s="6" customFormat="1" ht="21" hidden="1" thickTop="1" thickBot="1" x14ac:dyDescent="0.3">
      <c r="B124" s="6" t="str">
        <f t="shared" si="13"/>
        <v>a</v>
      </c>
      <c r="C124" s="33" t="s">
        <v>131</v>
      </c>
      <c r="D124" s="39" t="s">
        <v>204</v>
      </c>
      <c r="E124" s="40">
        <f t="shared" si="24"/>
        <v>0</v>
      </c>
      <c r="F124" s="40">
        <f t="shared" si="24"/>
        <v>0</v>
      </c>
      <c r="G124" s="40">
        <f t="shared" si="24"/>
        <v>2.5</v>
      </c>
      <c r="H124" s="40">
        <f t="shared" si="24"/>
        <v>2.4289099999999997</v>
      </c>
      <c r="I124" s="40">
        <f t="shared" si="23"/>
        <v>3</v>
      </c>
      <c r="J124" s="40">
        <f t="shared" si="23"/>
        <v>3</v>
      </c>
      <c r="K124" s="40">
        <f t="shared" si="14"/>
        <v>0</v>
      </c>
      <c r="L124" s="40">
        <f t="shared" si="23"/>
        <v>3</v>
      </c>
      <c r="M124" s="40">
        <f t="shared" si="15"/>
        <v>0</v>
      </c>
      <c r="N124" s="40">
        <f t="shared" si="16"/>
        <v>0</v>
      </c>
    </row>
    <row r="125" spans="1:14" s="6" customFormat="1" ht="21" hidden="1" thickTop="1" thickBot="1" x14ac:dyDescent="0.3">
      <c r="B125" s="6" t="str">
        <f t="shared" si="13"/>
        <v>a</v>
      </c>
      <c r="C125" s="33" t="s">
        <v>131</v>
      </c>
      <c r="D125" s="39" t="s">
        <v>205</v>
      </c>
      <c r="E125" s="40">
        <f t="shared" si="24"/>
        <v>125.14462</v>
      </c>
      <c r="F125" s="40">
        <f t="shared" si="24"/>
        <v>100</v>
      </c>
      <c r="G125" s="40">
        <f t="shared" si="24"/>
        <v>249</v>
      </c>
      <c r="H125" s="40">
        <f t="shared" si="24"/>
        <v>218.44773999999998</v>
      </c>
      <c r="I125" s="40">
        <f t="shared" si="23"/>
        <v>102</v>
      </c>
      <c r="J125" s="40">
        <f t="shared" si="23"/>
        <v>102</v>
      </c>
      <c r="K125" s="40">
        <f t="shared" si="14"/>
        <v>0</v>
      </c>
      <c r="L125" s="40">
        <f t="shared" si="23"/>
        <v>125</v>
      </c>
      <c r="M125" s="40">
        <f t="shared" si="15"/>
        <v>23</v>
      </c>
      <c r="N125" s="40">
        <f t="shared" si="16"/>
        <v>23</v>
      </c>
    </row>
    <row r="126" spans="1:14" s="6" customFormat="1" ht="21" hidden="1" thickTop="1" thickBot="1" x14ac:dyDescent="0.3">
      <c r="B126" s="6" t="str">
        <f t="shared" si="13"/>
        <v>a</v>
      </c>
      <c r="C126" s="33" t="s">
        <v>131</v>
      </c>
      <c r="D126" s="39" t="s">
        <v>206</v>
      </c>
      <c r="E126" s="40">
        <f t="shared" si="24"/>
        <v>34.995039999999996</v>
      </c>
      <c r="F126" s="40">
        <f t="shared" si="24"/>
        <v>50</v>
      </c>
      <c r="G126" s="40">
        <f t="shared" si="24"/>
        <v>45.079000000000008</v>
      </c>
      <c r="H126" s="40">
        <f t="shared" si="24"/>
        <v>18.070350000000001</v>
      </c>
      <c r="I126" s="40">
        <f t="shared" si="23"/>
        <v>44</v>
      </c>
      <c r="J126" s="40">
        <f t="shared" si="23"/>
        <v>44</v>
      </c>
      <c r="K126" s="40">
        <f t="shared" si="14"/>
        <v>0</v>
      </c>
      <c r="L126" s="40">
        <f t="shared" si="23"/>
        <v>46</v>
      </c>
      <c r="M126" s="40">
        <f t="shared" si="15"/>
        <v>2</v>
      </c>
      <c r="N126" s="40">
        <f t="shared" si="16"/>
        <v>2</v>
      </c>
    </row>
    <row r="127" spans="1:14" s="6" customFormat="1" ht="21" hidden="1" thickTop="1" thickBot="1" x14ac:dyDescent="0.3">
      <c r="B127" s="6" t="str">
        <f t="shared" si="13"/>
        <v>a</v>
      </c>
      <c r="C127" s="36" t="s">
        <v>131</v>
      </c>
      <c r="D127" s="37" t="s">
        <v>6</v>
      </c>
      <c r="E127" s="38">
        <f t="shared" si="24"/>
        <v>420.84184000000005</v>
      </c>
      <c r="F127" s="38">
        <f t="shared" si="24"/>
        <v>1000</v>
      </c>
      <c r="G127" s="38">
        <f t="shared" si="24"/>
        <v>1000</v>
      </c>
      <c r="H127" s="38">
        <f t="shared" si="24"/>
        <v>155.71101999999999</v>
      </c>
      <c r="I127" s="38">
        <f t="shared" si="23"/>
        <v>1000</v>
      </c>
      <c r="J127" s="38">
        <f t="shared" si="23"/>
        <v>300</v>
      </c>
      <c r="K127" s="38">
        <f t="shared" si="14"/>
        <v>-700</v>
      </c>
      <c r="L127" s="38">
        <f t="shared" si="23"/>
        <v>1098</v>
      </c>
      <c r="M127" s="38">
        <f t="shared" si="15"/>
        <v>798</v>
      </c>
      <c r="N127" s="38">
        <f t="shared" si="16"/>
        <v>798</v>
      </c>
    </row>
    <row r="128" spans="1:14" s="6" customFormat="1" ht="18.75" hidden="1" thickTop="1" thickBot="1" x14ac:dyDescent="0.3">
      <c r="A128" s="6" t="s">
        <v>213</v>
      </c>
      <c r="B128" s="6" t="str">
        <f t="shared" si="13"/>
        <v>b</v>
      </c>
      <c r="C128" s="14" t="s">
        <v>131</v>
      </c>
      <c r="D128" s="15" t="s">
        <v>7</v>
      </c>
      <c r="E128" s="16">
        <f t="shared" si="24"/>
        <v>0</v>
      </c>
      <c r="F128" s="16">
        <f t="shared" si="24"/>
        <v>0</v>
      </c>
      <c r="G128" s="16">
        <f t="shared" si="24"/>
        <v>0</v>
      </c>
      <c r="H128" s="16">
        <f t="shared" si="24"/>
        <v>0</v>
      </c>
      <c r="I128" s="16">
        <f t="shared" si="23"/>
        <v>0</v>
      </c>
      <c r="J128" s="16">
        <f t="shared" si="23"/>
        <v>0</v>
      </c>
      <c r="K128" s="16">
        <f t="shared" si="14"/>
        <v>0</v>
      </c>
      <c r="L128" s="16">
        <f t="shared" si="23"/>
        <v>0</v>
      </c>
      <c r="M128" s="16">
        <f t="shared" si="15"/>
        <v>0</v>
      </c>
      <c r="N128" s="16">
        <f t="shared" si="16"/>
        <v>0</v>
      </c>
    </row>
    <row r="129" spans="1:14" s="6" customFormat="1" ht="18.75" hidden="1" thickTop="1" thickBot="1" x14ac:dyDescent="0.3">
      <c r="A129" s="6" t="s">
        <v>213</v>
      </c>
      <c r="B129" s="6" t="str">
        <f t="shared" si="13"/>
        <v>b</v>
      </c>
      <c r="C129" s="19" t="s">
        <v>131</v>
      </c>
      <c r="D129" s="20" t="s">
        <v>8</v>
      </c>
      <c r="E129" s="21">
        <f t="shared" si="24"/>
        <v>0</v>
      </c>
      <c r="F129" s="21">
        <f t="shared" si="24"/>
        <v>0</v>
      </c>
      <c r="G129" s="21">
        <f t="shared" si="24"/>
        <v>0</v>
      </c>
      <c r="H129" s="21">
        <f t="shared" si="24"/>
        <v>0</v>
      </c>
      <c r="I129" s="21">
        <f t="shared" si="23"/>
        <v>0</v>
      </c>
      <c r="J129" s="21">
        <f t="shared" si="23"/>
        <v>0</v>
      </c>
      <c r="K129" s="21">
        <f t="shared" si="14"/>
        <v>0</v>
      </c>
      <c r="L129" s="21">
        <f t="shared" si="23"/>
        <v>0</v>
      </c>
      <c r="M129" s="21">
        <f t="shared" si="15"/>
        <v>0</v>
      </c>
      <c r="N129" s="21">
        <f t="shared" si="16"/>
        <v>0</v>
      </c>
    </row>
    <row r="130" spans="1:14" s="6" customFormat="1" ht="42" hidden="1" customHeight="1" outlineLevel="1" thickTop="1" thickBot="1" x14ac:dyDescent="0.3">
      <c r="B130" s="6" t="str">
        <f t="shared" si="13"/>
        <v>a</v>
      </c>
      <c r="C130" s="30" t="s">
        <v>24</v>
      </c>
      <c r="D130" s="31" t="s">
        <v>25</v>
      </c>
      <c r="E130" s="32">
        <f t="shared" ref="E130:L130" si="25">E133+E141+E142+E143</f>
        <v>11710.85598</v>
      </c>
      <c r="F130" s="32">
        <f t="shared" si="25"/>
        <v>13730</v>
      </c>
      <c r="G130" s="32">
        <f t="shared" si="25"/>
        <v>21651.046999999999</v>
      </c>
      <c r="H130" s="32">
        <f t="shared" si="25"/>
        <v>12078.944840000002</v>
      </c>
      <c r="I130" s="32">
        <f t="shared" si="25"/>
        <v>22427</v>
      </c>
      <c r="J130" s="32">
        <f t="shared" si="25"/>
        <v>21866</v>
      </c>
      <c r="K130" s="32">
        <f t="shared" si="14"/>
        <v>-561</v>
      </c>
      <c r="L130" s="32">
        <f t="shared" si="25"/>
        <v>26188</v>
      </c>
      <c r="M130" s="32">
        <f t="shared" si="15"/>
        <v>4322</v>
      </c>
      <c r="N130" s="32">
        <f t="shared" si="16"/>
        <v>4322</v>
      </c>
    </row>
    <row r="131" spans="1:14" s="6" customFormat="1" ht="40.5" hidden="1" outlineLevel="1" thickTop="1" thickBot="1" x14ac:dyDescent="0.3">
      <c r="B131" s="6" t="str">
        <f t="shared" si="13"/>
        <v>a</v>
      </c>
      <c r="C131" s="33"/>
      <c r="D131" s="34" t="s">
        <v>190</v>
      </c>
      <c r="E131" s="35">
        <v>1813</v>
      </c>
      <c r="F131" s="35">
        <v>1813</v>
      </c>
      <c r="G131" s="35">
        <v>1813</v>
      </c>
      <c r="H131" s="35">
        <v>1813</v>
      </c>
      <c r="I131" s="35">
        <v>1813</v>
      </c>
      <c r="J131" s="35">
        <v>1813</v>
      </c>
      <c r="K131" s="35">
        <f t="shared" si="14"/>
        <v>0</v>
      </c>
      <c r="L131" s="35">
        <v>1862</v>
      </c>
      <c r="M131" s="35">
        <f t="shared" si="15"/>
        <v>49</v>
      </c>
      <c r="N131" s="35">
        <f t="shared" si="16"/>
        <v>49</v>
      </c>
    </row>
    <row r="132" spans="1:14" s="6" customFormat="1" ht="21" hidden="1" outlineLevel="1" thickTop="1" thickBot="1" x14ac:dyDescent="0.3">
      <c r="B132" s="6" t="str">
        <f t="shared" si="13"/>
        <v>a</v>
      </c>
      <c r="C132" s="33"/>
      <c r="D132" s="34" t="s">
        <v>189</v>
      </c>
      <c r="E132" s="35">
        <v>94</v>
      </c>
      <c r="F132" s="35">
        <v>94</v>
      </c>
      <c r="G132" s="35">
        <v>133</v>
      </c>
      <c r="H132" s="35">
        <v>133</v>
      </c>
      <c r="I132" s="35">
        <v>133</v>
      </c>
      <c r="J132" s="35">
        <v>212</v>
      </c>
      <c r="K132" s="35">
        <f t="shared" si="14"/>
        <v>79</v>
      </c>
      <c r="L132" s="35">
        <f>133+30+49</f>
        <v>212</v>
      </c>
      <c r="M132" s="35">
        <f t="shared" si="15"/>
        <v>0</v>
      </c>
      <c r="N132" s="35">
        <f t="shared" si="16"/>
        <v>0</v>
      </c>
    </row>
    <row r="133" spans="1:14" s="6" customFormat="1" ht="21" hidden="1" outlineLevel="1" thickTop="1" thickBot="1" x14ac:dyDescent="0.3">
      <c r="B133" s="6" t="str">
        <f t="shared" ref="B133:B196" si="26">IF(OR(E133&lt;&gt;0,F133&lt;&gt;0,G133&lt;&gt;0,H133&lt;&gt;0,I133&lt;&gt;0,L133&lt;&gt;0,M133&lt;&gt;0),"a","b")</f>
        <v>a</v>
      </c>
      <c r="C133" s="36" t="s">
        <v>131</v>
      </c>
      <c r="D133" s="37" t="s">
        <v>4</v>
      </c>
      <c r="E133" s="38">
        <f t="shared" ref="E133:L133" si="27">E134+E135+E136+E137+E138+E139+E140</f>
        <v>11290.014139999999</v>
      </c>
      <c r="F133" s="38">
        <f t="shared" si="27"/>
        <v>12730</v>
      </c>
      <c r="G133" s="38">
        <f t="shared" si="27"/>
        <v>20651.046999999999</v>
      </c>
      <c r="H133" s="38">
        <f t="shared" si="27"/>
        <v>11923.233820000001</v>
      </c>
      <c r="I133" s="38">
        <f t="shared" si="27"/>
        <v>21427</v>
      </c>
      <c r="J133" s="38">
        <f t="shared" si="27"/>
        <v>21566</v>
      </c>
      <c r="K133" s="38">
        <f t="shared" ref="K133:K196" si="28">J133-I133</f>
        <v>139</v>
      </c>
      <c r="L133" s="38">
        <f t="shared" si="27"/>
        <v>25090</v>
      </c>
      <c r="M133" s="38">
        <f t="shared" ref="M133:M196" si="29">L133-J133</f>
        <v>3524</v>
      </c>
      <c r="N133" s="38">
        <f t="shared" ref="N133:N196" si="30">L133-J133</f>
        <v>3524</v>
      </c>
    </row>
    <row r="134" spans="1:14" s="6" customFormat="1" ht="21" hidden="1" outlineLevel="1" thickTop="1" thickBot="1" x14ac:dyDescent="0.3">
      <c r="B134" s="6" t="str">
        <f t="shared" si="26"/>
        <v>a</v>
      </c>
      <c r="C134" s="33" t="s">
        <v>131</v>
      </c>
      <c r="D134" s="39" t="s">
        <v>202</v>
      </c>
      <c r="E134" s="40">
        <v>8060.8222699999997</v>
      </c>
      <c r="F134" s="40">
        <v>8229</v>
      </c>
      <c r="G134" s="40">
        <v>16111.955</v>
      </c>
      <c r="H134" s="40">
        <v>9608.9938499999989</v>
      </c>
      <c r="I134" s="40">
        <v>17693</v>
      </c>
      <c r="J134" s="40">
        <f>17693-693</f>
        <v>17000</v>
      </c>
      <c r="K134" s="40">
        <f t="shared" si="28"/>
        <v>-693</v>
      </c>
      <c r="L134" s="40">
        <v>19000</v>
      </c>
      <c r="M134" s="40">
        <f t="shared" si="29"/>
        <v>2000</v>
      </c>
      <c r="N134" s="40">
        <f t="shared" si="30"/>
        <v>2000</v>
      </c>
    </row>
    <row r="135" spans="1:14" s="6" customFormat="1" ht="21" hidden="1" outlineLevel="1" thickTop="1" thickBot="1" x14ac:dyDescent="0.3">
      <c r="B135" s="6" t="str">
        <f t="shared" si="26"/>
        <v>a</v>
      </c>
      <c r="C135" s="33" t="s">
        <v>131</v>
      </c>
      <c r="D135" s="39" t="s">
        <v>203</v>
      </c>
      <c r="E135" s="40">
        <v>3125.4534600000002</v>
      </c>
      <c r="F135" s="40">
        <v>4397</v>
      </c>
      <c r="G135" s="40">
        <v>4301.6450000000004</v>
      </c>
      <c r="H135" s="40">
        <v>2117.6185</v>
      </c>
      <c r="I135" s="40">
        <f>3655</f>
        <v>3655</v>
      </c>
      <c r="J135" s="40">
        <f>3655+720+543-431</f>
        <v>4487</v>
      </c>
      <c r="K135" s="40">
        <f t="shared" si="28"/>
        <v>832</v>
      </c>
      <c r="L135" s="40">
        <v>5986</v>
      </c>
      <c r="M135" s="40">
        <f t="shared" si="29"/>
        <v>1499</v>
      </c>
      <c r="N135" s="40">
        <f t="shared" si="30"/>
        <v>1499</v>
      </c>
    </row>
    <row r="136" spans="1:14" s="6" customFormat="1" ht="18.75" hidden="1" outlineLevel="1" thickTop="1" thickBot="1" x14ac:dyDescent="0.3">
      <c r="B136" s="6" t="str">
        <f t="shared" si="26"/>
        <v>b</v>
      </c>
      <c r="C136" s="11" t="s">
        <v>131</v>
      </c>
      <c r="D136" s="17" t="s">
        <v>197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f t="shared" si="28"/>
        <v>0</v>
      </c>
      <c r="L136" s="18">
        <v>0</v>
      </c>
      <c r="M136" s="18">
        <f t="shared" si="29"/>
        <v>0</v>
      </c>
      <c r="N136" s="18">
        <f t="shared" si="30"/>
        <v>0</v>
      </c>
    </row>
    <row r="137" spans="1:14" s="6" customFormat="1" ht="18.75" hidden="1" outlineLevel="1" thickTop="1" thickBot="1" x14ac:dyDescent="0.3">
      <c r="B137" s="6" t="str">
        <f t="shared" si="26"/>
        <v>b</v>
      </c>
      <c r="C137" s="11" t="s">
        <v>131</v>
      </c>
      <c r="D137" s="17" t="s">
        <v>198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f t="shared" si="28"/>
        <v>0</v>
      </c>
      <c r="L137" s="18">
        <v>0</v>
      </c>
      <c r="M137" s="18">
        <f t="shared" si="29"/>
        <v>0</v>
      </c>
      <c r="N137" s="18">
        <f t="shared" si="30"/>
        <v>0</v>
      </c>
    </row>
    <row r="138" spans="1:14" s="6" customFormat="1" ht="21" hidden="1" outlineLevel="1" thickTop="1" thickBot="1" x14ac:dyDescent="0.3">
      <c r="B138" s="6" t="str">
        <f t="shared" si="26"/>
        <v>a</v>
      </c>
      <c r="C138" s="33" t="s">
        <v>131</v>
      </c>
      <c r="D138" s="39" t="s">
        <v>204</v>
      </c>
      <c r="E138" s="40">
        <v>0</v>
      </c>
      <c r="F138" s="40">
        <v>0</v>
      </c>
      <c r="G138" s="40">
        <v>2.5</v>
      </c>
      <c r="H138" s="40">
        <v>2.4289099999999997</v>
      </c>
      <c r="I138" s="40">
        <v>3</v>
      </c>
      <c r="J138" s="40">
        <v>3</v>
      </c>
      <c r="K138" s="40">
        <f t="shared" si="28"/>
        <v>0</v>
      </c>
      <c r="L138" s="40">
        <v>3</v>
      </c>
      <c r="M138" s="40">
        <f t="shared" si="29"/>
        <v>0</v>
      </c>
      <c r="N138" s="40">
        <f t="shared" si="30"/>
        <v>0</v>
      </c>
    </row>
    <row r="139" spans="1:14" s="6" customFormat="1" ht="21" hidden="1" outlineLevel="1" thickTop="1" thickBot="1" x14ac:dyDescent="0.3">
      <c r="B139" s="6" t="str">
        <f t="shared" si="26"/>
        <v>a</v>
      </c>
      <c r="C139" s="33" t="s">
        <v>131</v>
      </c>
      <c r="D139" s="39" t="s">
        <v>205</v>
      </c>
      <c r="E139" s="40">
        <v>76.904789999999991</v>
      </c>
      <c r="F139" s="40">
        <v>59</v>
      </c>
      <c r="G139" s="40">
        <v>200</v>
      </c>
      <c r="H139" s="40">
        <v>181.83190999999999</v>
      </c>
      <c r="I139" s="40">
        <v>44</v>
      </c>
      <c r="J139" s="40">
        <v>44</v>
      </c>
      <c r="K139" s="40">
        <f t="shared" si="28"/>
        <v>0</v>
      </c>
      <c r="L139" s="40">
        <v>67</v>
      </c>
      <c r="M139" s="40">
        <f t="shared" si="29"/>
        <v>23</v>
      </c>
      <c r="N139" s="40">
        <f t="shared" si="30"/>
        <v>23</v>
      </c>
    </row>
    <row r="140" spans="1:14" s="6" customFormat="1" ht="21" hidden="1" outlineLevel="1" thickTop="1" thickBot="1" x14ac:dyDescent="0.3">
      <c r="B140" s="6" t="str">
        <f t="shared" si="26"/>
        <v>a</v>
      </c>
      <c r="C140" s="33" t="s">
        <v>131</v>
      </c>
      <c r="D140" s="39" t="s">
        <v>206</v>
      </c>
      <c r="E140" s="40">
        <v>26.83362</v>
      </c>
      <c r="F140" s="40">
        <v>45</v>
      </c>
      <c r="G140" s="40">
        <v>34.947000000000003</v>
      </c>
      <c r="H140" s="40">
        <v>12.36065</v>
      </c>
      <c r="I140" s="40">
        <v>32</v>
      </c>
      <c r="J140" s="40">
        <v>32</v>
      </c>
      <c r="K140" s="40">
        <f t="shared" si="28"/>
        <v>0</v>
      </c>
      <c r="L140" s="40">
        <v>34</v>
      </c>
      <c r="M140" s="40">
        <f t="shared" si="29"/>
        <v>2</v>
      </c>
      <c r="N140" s="40">
        <f t="shared" si="30"/>
        <v>2</v>
      </c>
    </row>
    <row r="141" spans="1:14" s="6" customFormat="1" ht="21" hidden="1" outlineLevel="1" thickTop="1" thickBot="1" x14ac:dyDescent="0.3">
      <c r="B141" s="6" t="str">
        <f t="shared" si="26"/>
        <v>a</v>
      </c>
      <c r="C141" s="36" t="s">
        <v>131</v>
      </c>
      <c r="D141" s="37" t="s">
        <v>6</v>
      </c>
      <c r="E141" s="38">
        <v>420.84184000000005</v>
      </c>
      <c r="F141" s="38">
        <v>1000</v>
      </c>
      <c r="G141" s="38">
        <v>1000</v>
      </c>
      <c r="H141" s="38">
        <v>155.71101999999999</v>
      </c>
      <c r="I141" s="38">
        <v>1000</v>
      </c>
      <c r="J141" s="38">
        <v>300</v>
      </c>
      <c r="K141" s="38">
        <f t="shared" si="28"/>
        <v>-700</v>
      </c>
      <c r="L141" s="38">
        <v>1098</v>
      </c>
      <c r="M141" s="38">
        <f t="shared" si="29"/>
        <v>798</v>
      </c>
      <c r="N141" s="38">
        <f t="shared" si="30"/>
        <v>798</v>
      </c>
    </row>
    <row r="142" spans="1:14" s="6" customFormat="1" ht="18.75" hidden="1" outlineLevel="1" thickTop="1" thickBot="1" x14ac:dyDescent="0.3">
      <c r="B142" s="6" t="str">
        <f t="shared" si="26"/>
        <v>b</v>
      </c>
      <c r="C142" s="14" t="s">
        <v>131</v>
      </c>
      <c r="D142" s="15" t="s">
        <v>7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f t="shared" si="28"/>
        <v>0</v>
      </c>
      <c r="L142" s="16">
        <v>0</v>
      </c>
      <c r="M142" s="16">
        <f t="shared" si="29"/>
        <v>0</v>
      </c>
      <c r="N142" s="16">
        <f t="shared" si="30"/>
        <v>0</v>
      </c>
    </row>
    <row r="143" spans="1:14" s="6" customFormat="1" ht="18.75" hidden="1" outlineLevel="1" thickTop="1" thickBot="1" x14ac:dyDescent="0.3">
      <c r="B143" s="6" t="str">
        <f t="shared" si="26"/>
        <v>b</v>
      </c>
      <c r="C143" s="19" t="s">
        <v>131</v>
      </c>
      <c r="D143" s="20" t="s">
        <v>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f t="shared" si="28"/>
        <v>0</v>
      </c>
      <c r="L143" s="21">
        <v>0</v>
      </c>
      <c r="M143" s="21">
        <f t="shared" si="29"/>
        <v>0</v>
      </c>
      <c r="N143" s="21">
        <f t="shared" si="30"/>
        <v>0</v>
      </c>
    </row>
    <row r="144" spans="1:14" s="6" customFormat="1" ht="40.5" hidden="1" outlineLevel="1" thickTop="1" thickBot="1" x14ac:dyDescent="0.3">
      <c r="B144" s="6" t="str">
        <f t="shared" si="26"/>
        <v>a</v>
      </c>
      <c r="C144" s="30" t="s">
        <v>26</v>
      </c>
      <c r="D144" s="31" t="s">
        <v>133</v>
      </c>
      <c r="E144" s="32">
        <f t="shared" ref="E144:L144" si="31">E147+E155+E156+E157</f>
        <v>1916.40048</v>
      </c>
      <c r="F144" s="32">
        <f t="shared" si="31"/>
        <v>1687</v>
      </c>
      <c r="G144" s="32">
        <f t="shared" si="31"/>
        <v>215.184</v>
      </c>
      <c r="H144" s="32">
        <f t="shared" si="31"/>
        <v>188.60466999999997</v>
      </c>
      <c r="I144" s="32">
        <f t="shared" si="31"/>
        <v>116</v>
      </c>
      <c r="J144" s="32">
        <f t="shared" si="31"/>
        <v>116</v>
      </c>
      <c r="K144" s="32">
        <f t="shared" si="28"/>
        <v>0</v>
      </c>
      <c r="L144" s="32">
        <f t="shared" si="31"/>
        <v>116</v>
      </c>
      <c r="M144" s="32">
        <f t="shared" si="29"/>
        <v>0</v>
      </c>
      <c r="N144" s="32">
        <f t="shared" si="30"/>
        <v>0</v>
      </c>
    </row>
    <row r="145" spans="2:14" s="6" customFormat="1" ht="36" hidden="1" outlineLevel="1" thickTop="1" thickBot="1" x14ac:dyDescent="0.3">
      <c r="B145" s="6" t="str">
        <f t="shared" si="26"/>
        <v>b</v>
      </c>
      <c r="C145" s="11"/>
      <c r="D145" s="12" t="s">
        <v>190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f t="shared" si="28"/>
        <v>0</v>
      </c>
      <c r="L145" s="13">
        <v>0</v>
      </c>
      <c r="M145" s="13">
        <f t="shared" si="29"/>
        <v>0</v>
      </c>
      <c r="N145" s="13">
        <f t="shared" si="30"/>
        <v>0</v>
      </c>
    </row>
    <row r="146" spans="2:14" s="6" customFormat="1" ht="18.75" hidden="1" outlineLevel="1" thickTop="1" thickBot="1" x14ac:dyDescent="0.3">
      <c r="B146" s="6" t="str">
        <f t="shared" si="26"/>
        <v>b</v>
      </c>
      <c r="C146" s="11"/>
      <c r="D146" s="12" t="s">
        <v>189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f t="shared" si="28"/>
        <v>0</v>
      </c>
      <c r="L146" s="13">
        <v>0</v>
      </c>
      <c r="M146" s="13">
        <f t="shared" si="29"/>
        <v>0</v>
      </c>
      <c r="N146" s="13">
        <f t="shared" si="30"/>
        <v>0</v>
      </c>
    </row>
    <row r="147" spans="2:14" s="6" customFormat="1" ht="21" hidden="1" outlineLevel="1" thickTop="1" thickBot="1" x14ac:dyDescent="0.3">
      <c r="B147" s="6" t="str">
        <f t="shared" si="26"/>
        <v>a</v>
      </c>
      <c r="C147" s="36" t="s">
        <v>131</v>
      </c>
      <c r="D147" s="37" t="s">
        <v>4</v>
      </c>
      <c r="E147" s="38">
        <f t="shared" ref="E147:L147" si="32">E148+E149+E150+E151+E152+E153+E154</f>
        <v>1916.40048</v>
      </c>
      <c r="F147" s="38">
        <f t="shared" si="32"/>
        <v>1687</v>
      </c>
      <c r="G147" s="38">
        <f t="shared" si="32"/>
        <v>215.184</v>
      </c>
      <c r="H147" s="38">
        <f t="shared" si="32"/>
        <v>188.60466999999997</v>
      </c>
      <c r="I147" s="38">
        <f t="shared" si="32"/>
        <v>116</v>
      </c>
      <c r="J147" s="38">
        <f t="shared" si="32"/>
        <v>116</v>
      </c>
      <c r="K147" s="38">
        <f t="shared" si="28"/>
        <v>0</v>
      </c>
      <c r="L147" s="38">
        <f t="shared" si="32"/>
        <v>116</v>
      </c>
      <c r="M147" s="38">
        <f t="shared" si="29"/>
        <v>0</v>
      </c>
      <c r="N147" s="38">
        <f t="shared" si="30"/>
        <v>0</v>
      </c>
    </row>
    <row r="148" spans="2:14" s="6" customFormat="1" ht="21" hidden="1" outlineLevel="1" thickTop="1" thickBot="1" x14ac:dyDescent="0.3">
      <c r="B148" s="6" t="str">
        <f t="shared" si="26"/>
        <v>a</v>
      </c>
      <c r="C148" s="33" t="s">
        <v>131</v>
      </c>
      <c r="D148" s="39" t="s">
        <v>202</v>
      </c>
      <c r="E148" s="40">
        <v>1823.39525</v>
      </c>
      <c r="F148" s="40">
        <v>1596</v>
      </c>
      <c r="G148" s="40">
        <v>125.17400000000001</v>
      </c>
      <c r="H148" s="40">
        <v>125.17314999999999</v>
      </c>
      <c r="I148" s="40">
        <v>0</v>
      </c>
      <c r="J148" s="40">
        <v>0</v>
      </c>
      <c r="K148" s="40">
        <f t="shared" si="28"/>
        <v>0</v>
      </c>
      <c r="L148" s="40">
        <v>0</v>
      </c>
      <c r="M148" s="40">
        <f t="shared" si="29"/>
        <v>0</v>
      </c>
      <c r="N148" s="40">
        <f t="shared" si="30"/>
        <v>0</v>
      </c>
    </row>
    <row r="149" spans="2:14" s="6" customFormat="1" ht="21" hidden="1" outlineLevel="1" thickTop="1" thickBot="1" x14ac:dyDescent="0.3">
      <c r="B149" s="6" t="str">
        <f t="shared" si="26"/>
        <v>a</v>
      </c>
      <c r="C149" s="33" t="s">
        <v>131</v>
      </c>
      <c r="D149" s="39" t="s">
        <v>203</v>
      </c>
      <c r="E149" s="40">
        <v>86.32941000000001</v>
      </c>
      <c r="F149" s="40">
        <v>86</v>
      </c>
      <c r="G149" s="40">
        <v>83.75</v>
      </c>
      <c r="H149" s="40">
        <v>58.717709999999997</v>
      </c>
      <c r="I149" s="40">
        <v>108</v>
      </c>
      <c r="J149" s="40">
        <v>108</v>
      </c>
      <c r="K149" s="40">
        <f t="shared" si="28"/>
        <v>0</v>
      </c>
      <c r="L149" s="40">
        <v>108</v>
      </c>
      <c r="M149" s="40">
        <f t="shared" si="29"/>
        <v>0</v>
      </c>
      <c r="N149" s="40">
        <f t="shared" si="30"/>
        <v>0</v>
      </c>
    </row>
    <row r="150" spans="2:14" s="6" customFormat="1" ht="18.75" hidden="1" outlineLevel="1" thickTop="1" thickBot="1" x14ac:dyDescent="0.3">
      <c r="B150" s="6" t="str">
        <f t="shared" si="26"/>
        <v>b</v>
      </c>
      <c r="C150" s="11" t="s">
        <v>131</v>
      </c>
      <c r="D150" s="17" t="s">
        <v>197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f t="shared" si="28"/>
        <v>0</v>
      </c>
      <c r="L150" s="18">
        <v>0</v>
      </c>
      <c r="M150" s="18">
        <f t="shared" si="29"/>
        <v>0</v>
      </c>
      <c r="N150" s="18">
        <f t="shared" si="30"/>
        <v>0</v>
      </c>
    </row>
    <row r="151" spans="2:14" s="6" customFormat="1" ht="18.75" hidden="1" outlineLevel="1" thickTop="1" thickBot="1" x14ac:dyDescent="0.3">
      <c r="B151" s="6" t="str">
        <f t="shared" si="26"/>
        <v>b</v>
      </c>
      <c r="C151" s="11" t="s">
        <v>131</v>
      </c>
      <c r="D151" s="17" t="s">
        <v>198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f t="shared" si="28"/>
        <v>0</v>
      </c>
      <c r="L151" s="18">
        <v>0</v>
      </c>
      <c r="M151" s="18">
        <f t="shared" si="29"/>
        <v>0</v>
      </c>
      <c r="N151" s="18">
        <f t="shared" si="30"/>
        <v>0</v>
      </c>
    </row>
    <row r="152" spans="2:14" s="6" customFormat="1" ht="18.75" hidden="1" outlineLevel="1" thickTop="1" thickBot="1" x14ac:dyDescent="0.3">
      <c r="B152" s="6" t="str">
        <f t="shared" si="26"/>
        <v>b</v>
      </c>
      <c r="C152" s="11" t="s">
        <v>131</v>
      </c>
      <c r="D152" s="17" t="s">
        <v>199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f t="shared" si="28"/>
        <v>0</v>
      </c>
      <c r="L152" s="18">
        <v>0</v>
      </c>
      <c r="M152" s="18">
        <f t="shared" si="29"/>
        <v>0</v>
      </c>
      <c r="N152" s="18">
        <f t="shared" si="30"/>
        <v>0</v>
      </c>
    </row>
    <row r="153" spans="2:14" s="6" customFormat="1" ht="21" hidden="1" outlineLevel="1" thickTop="1" thickBot="1" x14ac:dyDescent="0.3">
      <c r="B153" s="6" t="str">
        <f t="shared" si="26"/>
        <v>a</v>
      </c>
      <c r="C153" s="33" t="s">
        <v>131</v>
      </c>
      <c r="D153" s="39" t="s">
        <v>205</v>
      </c>
      <c r="E153" s="40">
        <v>5.9338199999999999</v>
      </c>
      <c r="F153" s="40">
        <v>5</v>
      </c>
      <c r="G153" s="40">
        <v>5</v>
      </c>
      <c r="H153" s="40">
        <v>3.9001000000000001</v>
      </c>
      <c r="I153" s="40">
        <v>7</v>
      </c>
      <c r="J153" s="40">
        <v>7</v>
      </c>
      <c r="K153" s="40">
        <f t="shared" si="28"/>
        <v>0</v>
      </c>
      <c r="L153" s="40">
        <v>7</v>
      </c>
      <c r="M153" s="40">
        <f t="shared" si="29"/>
        <v>0</v>
      </c>
      <c r="N153" s="40">
        <f t="shared" si="30"/>
        <v>0</v>
      </c>
    </row>
    <row r="154" spans="2:14" s="6" customFormat="1" ht="21" hidden="1" outlineLevel="1" thickTop="1" thickBot="1" x14ac:dyDescent="0.3">
      <c r="B154" s="6" t="str">
        <f t="shared" si="26"/>
        <v>a</v>
      </c>
      <c r="C154" s="33" t="s">
        <v>131</v>
      </c>
      <c r="D154" s="39" t="s">
        <v>206</v>
      </c>
      <c r="E154" s="40">
        <v>0.74199999999999999</v>
      </c>
      <c r="F154" s="40">
        <v>0</v>
      </c>
      <c r="G154" s="40">
        <v>1.26</v>
      </c>
      <c r="H154" s="40">
        <v>0.81371000000000004</v>
      </c>
      <c r="I154" s="40">
        <v>1</v>
      </c>
      <c r="J154" s="40">
        <v>1</v>
      </c>
      <c r="K154" s="40">
        <f t="shared" si="28"/>
        <v>0</v>
      </c>
      <c r="L154" s="40">
        <v>1</v>
      </c>
      <c r="M154" s="40">
        <f t="shared" si="29"/>
        <v>0</v>
      </c>
      <c r="N154" s="40">
        <f t="shared" si="30"/>
        <v>0</v>
      </c>
    </row>
    <row r="155" spans="2:14" s="6" customFormat="1" ht="18.75" hidden="1" outlineLevel="1" thickTop="1" thickBot="1" x14ac:dyDescent="0.3">
      <c r="B155" s="6" t="str">
        <f t="shared" si="26"/>
        <v>b</v>
      </c>
      <c r="C155" s="14" t="s">
        <v>131</v>
      </c>
      <c r="D155" s="15" t="s">
        <v>6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f t="shared" si="28"/>
        <v>0</v>
      </c>
      <c r="L155" s="16">
        <v>0</v>
      </c>
      <c r="M155" s="16">
        <f t="shared" si="29"/>
        <v>0</v>
      </c>
      <c r="N155" s="16">
        <f t="shared" si="30"/>
        <v>0</v>
      </c>
    </row>
    <row r="156" spans="2:14" s="6" customFormat="1" ht="18.75" hidden="1" outlineLevel="1" thickTop="1" thickBot="1" x14ac:dyDescent="0.3">
      <c r="B156" s="6" t="str">
        <f t="shared" si="26"/>
        <v>b</v>
      </c>
      <c r="C156" s="14" t="s">
        <v>131</v>
      </c>
      <c r="D156" s="15" t="s">
        <v>7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f t="shared" si="28"/>
        <v>0</v>
      </c>
      <c r="L156" s="16">
        <v>0</v>
      </c>
      <c r="M156" s="16">
        <f t="shared" si="29"/>
        <v>0</v>
      </c>
      <c r="N156" s="16">
        <f t="shared" si="30"/>
        <v>0</v>
      </c>
    </row>
    <row r="157" spans="2:14" s="6" customFormat="1" ht="18.75" hidden="1" outlineLevel="1" thickTop="1" thickBot="1" x14ac:dyDescent="0.3">
      <c r="B157" s="6" t="str">
        <f t="shared" si="26"/>
        <v>b</v>
      </c>
      <c r="C157" s="19" t="s">
        <v>131</v>
      </c>
      <c r="D157" s="20" t="s">
        <v>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f t="shared" si="28"/>
        <v>0</v>
      </c>
      <c r="L157" s="21">
        <v>0</v>
      </c>
      <c r="M157" s="21">
        <f t="shared" si="29"/>
        <v>0</v>
      </c>
      <c r="N157" s="21">
        <f t="shared" si="30"/>
        <v>0</v>
      </c>
    </row>
    <row r="158" spans="2:14" s="6" customFormat="1" ht="60.75" hidden="1" customHeight="1" outlineLevel="1" thickTop="1" thickBot="1" x14ac:dyDescent="0.3">
      <c r="B158" s="6" t="str">
        <f t="shared" si="26"/>
        <v>a</v>
      </c>
      <c r="C158" s="30" t="s">
        <v>27</v>
      </c>
      <c r="D158" s="31" t="s">
        <v>134</v>
      </c>
      <c r="E158" s="32">
        <f t="shared" ref="E158:L158" si="33">E161+E169+E170+E171</f>
        <v>1287.15968</v>
      </c>
      <c r="F158" s="32">
        <f t="shared" si="33"/>
        <v>1176</v>
      </c>
      <c r="G158" s="32">
        <f t="shared" si="33"/>
        <v>155.994</v>
      </c>
      <c r="H158" s="32">
        <f t="shared" si="33"/>
        <v>136.36641999999998</v>
      </c>
      <c r="I158" s="32">
        <f t="shared" si="33"/>
        <v>86</v>
      </c>
      <c r="J158" s="32">
        <f t="shared" si="33"/>
        <v>86</v>
      </c>
      <c r="K158" s="32">
        <f t="shared" si="28"/>
        <v>0</v>
      </c>
      <c r="L158" s="32">
        <f t="shared" si="33"/>
        <v>86</v>
      </c>
      <c r="M158" s="32">
        <f t="shared" si="29"/>
        <v>0</v>
      </c>
      <c r="N158" s="32">
        <f t="shared" si="30"/>
        <v>0</v>
      </c>
    </row>
    <row r="159" spans="2:14" s="6" customFormat="1" ht="36" hidden="1" outlineLevel="1" thickTop="1" thickBot="1" x14ac:dyDescent="0.3">
      <c r="B159" s="6" t="str">
        <f t="shared" si="26"/>
        <v>b</v>
      </c>
      <c r="C159" s="11"/>
      <c r="D159" s="12" t="s">
        <v>190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f t="shared" si="28"/>
        <v>0</v>
      </c>
      <c r="L159" s="13">
        <v>0</v>
      </c>
      <c r="M159" s="13">
        <f t="shared" si="29"/>
        <v>0</v>
      </c>
      <c r="N159" s="13">
        <f t="shared" si="30"/>
        <v>0</v>
      </c>
    </row>
    <row r="160" spans="2:14" s="6" customFormat="1" ht="18.75" hidden="1" outlineLevel="1" thickTop="1" thickBot="1" x14ac:dyDescent="0.3">
      <c r="B160" s="6" t="str">
        <f t="shared" si="26"/>
        <v>b</v>
      </c>
      <c r="C160" s="11"/>
      <c r="D160" s="12" t="s">
        <v>189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f t="shared" si="28"/>
        <v>0</v>
      </c>
      <c r="L160" s="13">
        <v>0</v>
      </c>
      <c r="M160" s="13">
        <f t="shared" si="29"/>
        <v>0</v>
      </c>
      <c r="N160" s="13">
        <f t="shared" si="30"/>
        <v>0</v>
      </c>
    </row>
    <row r="161" spans="2:14" s="6" customFormat="1" ht="21" hidden="1" outlineLevel="1" thickTop="1" thickBot="1" x14ac:dyDescent="0.3">
      <c r="B161" s="6" t="str">
        <f t="shared" si="26"/>
        <v>a</v>
      </c>
      <c r="C161" s="36" t="s">
        <v>131</v>
      </c>
      <c r="D161" s="37" t="s">
        <v>4</v>
      </c>
      <c r="E161" s="38">
        <f t="shared" ref="E161:L161" si="34">E162+E163+E164+E165+E166+E167+E168</f>
        <v>1287.15968</v>
      </c>
      <c r="F161" s="38">
        <f t="shared" si="34"/>
        <v>1176</v>
      </c>
      <c r="G161" s="38">
        <f t="shared" si="34"/>
        <v>155.994</v>
      </c>
      <c r="H161" s="38">
        <f t="shared" si="34"/>
        <v>136.36641999999998</v>
      </c>
      <c r="I161" s="38">
        <f t="shared" si="34"/>
        <v>86</v>
      </c>
      <c r="J161" s="38">
        <f t="shared" si="34"/>
        <v>86</v>
      </c>
      <c r="K161" s="38">
        <f t="shared" si="28"/>
        <v>0</v>
      </c>
      <c r="L161" s="38">
        <f t="shared" si="34"/>
        <v>86</v>
      </c>
      <c r="M161" s="38">
        <f t="shared" si="29"/>
        <v>0</v>
      </c>
      <c r="N161" s="38">
        <f t="shared" si="30"/>
        <v>0</v>
      </c>
    </row>
    <row r="162" spans="2:14" s="6" customFormat="1" ht="21" hidden="1" outlineLevel="1" thickTop="1" thickBot="1" x14ac:dyDescent="0.3">
      <c r="B162" s="6" t="str">
        <f t="shared" si="26"/>
        <v>a</v>
      </c>
      <c r="C162" s="33" t="s">
        <v>131</v>
      </c>
      <c r="D162" s="39" t="s">
        <v>202</v>
      </c>
      <c r="E162" s="40">
        <v>1210.16669</v>
      </c>
      <c r="F162" s="40">
        <v>1094</v>
      </c>
      <c r="G162" s="40">
        <v>84.593999999999994</v>
      </c>
      <c r="H162" s="40">
        <v>84.593229999999991</v>
      </c>
      <c r="I162" s="40">
        <v>0</v>
      </c>
      <c r="J162" s="40">
        <v>0</v>
      </c>
      <c r="K162" s="40">
        <f t="shared" si="28"/>
        <v>0</v>
      </c>
      <c r="L162" s="40">
        <v>0</v>
      </c>
      <c r="M162" s="40">
        <f t="shared" si="29"/>
        <v>0</v>
      </c>
      <c r="N162" s="40">
        <f t="shared" si="30"/>
        <v>0</v>
      </c>
    </row>
    <row r="163" spans="2:14" s="6" customFormat="1" ht="21" hidden="1" outlineLevel="1" thickTop="1" thickBot="1" x14ac:dyDescent="0.3">
      <c r="B163" s="6" t="str">
        <f t="shared" si="26"/>
        <v>a</v>
      </c>
      <c r="C163" s="33" t="s">
        <v>131</v>
      </c>
      <c r="D163" s="39" t="s">
        <v>203</v>
      </c>
      <c r="E163" s="40">
        <v>67.933279999999996</v>
      </c>
      <c r="F163" s="40">
        <v>76</v>
      </c>
      <c r="G163" s="40">
        <v>63.5</v>
      </c>
      <c r="H163" s="40">
        <v>45.765800000000006</v>
      </c>
      <c r="I163" s="40">
        <v>76</v>
      </c>
      <c r="J163" s="40">
        <v>76</v>
      </c>
      <c r="K163" s="40">
        <f t="shared" si="28"/>
        <v>0</v>
      </c>
      <c r="L163" s="40">
        <v>76</v>
      </c>
      <c r="M163" s="40">
        <f t="shared" si="29"/>
        <v>0</v>
      </c>
      <c r="N163" s="40">
        <f t="shared" si="30"/>
        <v>0</v>
      </c>
    </row>
    <row r="164" spans="2:14" s="6" customFormat="1" ht="18.75" hidden="1" outlineLevel="1" thickTop="1" thickBot="1" x14ac:dyDescent="0.3">
      <c r="B164" s="6" t="str">
        <f t="shared" si="26"/>
        <v>b</v>
      </c>
      <c r="C164" s="11" t="s">
        <v>131</v>
      </c>
      <c r="D164" s="17" t="s">
        <v>197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f t="shared" si="28"/>
        <v>0</v>
      </c>
      <c r="L164" s="18">
        <v>0</v>
      </c>
      <c r="M164" s="18">
        <f t="shared" si="29"/>
        <v>0</v>
      </c>
      <c r="N164" s="18">
        <f t="shared" si="30"/>
        <v>0</v>
      </c>
    </row>
    <row r="165" spans="2:14" s="6" customFormat="1" ht="18.75" hidden="1" outlineLevel="1" thickTop="1" thickBot="1" x14ac:dyDescent="0.3">
      <c r="B165" s="6" t="str">
        <f t="shared" si="26"/>
        <v>b</v>
      </c>
      <c r="C165" s="11" t="s">
        <v>131</v>
      </c>
      <c r="D165" s="17" t="s">
        <v>198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f t="shared" si="28"/>
        <v>0</v>
      </c>
      <c r="L165" s="18">
        <v>0</v>
      </c>
      <c r="M165" s="18">
        <f t="shared" si="29"/>
        <v>0</v>
      </c>
      <c r="N165" s="18">
        <f t="shared" si="30"/>
        <v>0</v>
      </c>
    </row>
    <row r="166" spans="2:14" s="6" customFormat="1" ht="18.75" hidden="1" outlineLevel="1" thickTop="1" thickBot="1" x14ac:dyDescent="0.3">
      <c r="B166" s="6" t="str">
        <f t="shared" si="26"/>
        <v>b</v>
      </c>
      <c r="C166" s="11" t="s">
        <v>131</v>
      </c>
      <c r="D166" s="17" t="s">
        <v>199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f t="shared" si="28"/>
        <v>0</v>
      </c>
      <c r="L166" s="18">
        <v>0</v>
      </c>
      <c r="M166" s="18">
        <f t="shared" si="29"/>
        <v>0</v>
      </c>
      <c r="N166" s="18">
        <f t="shared" si="30"/>
        <v>0</v>
      </c>
    </row>
    <row r="167" spans="2:14" s="6" customFormat="1" ht="21" hidden="1" outlineLevel="1" thickTop="1" thickBot="1" x14ac:dyDescent="0.3">
      <c r="B167" s="6" t="str">
        <f t="shared" si="26"/>
        <v>a</v>
      </c>
      <c r="C167" s="33" t="s">
        <v>131</v>
      </c>
      <c r="D167" s="39" t="s">
        <v>205</v>
      </c>
      <c r="E167" s="40">
        <v>8.9645100000000006</v>
      </c>
      <c r="F167" s="40">
        <v>6</v>
      </c>
      <c r="G167" s="40">
        <v>7.5</v>
      </c>
      <c r="H167" s="40">
        <v>6.00739</v>
      </c>
      <c r="I167" s="40">
        <v>9</v>
      </c>
      <c r="J167" s="40">
        <v>9</v>
      </c>
      <c r="K167" s="40">
        <f t="shared" si="28"/>
        <v>0</v>
      </c>
      <c r="L167" s="40">
        <v>9</v>
      </c>
      <c r="M167" s="40">
        <f t="shared" si="29"/>
        <v>0</v>
      </c>
      <c r="N167" s="40">
        <f t="shared" si="30"/>
        <v>0</v>
      </c>
    </row>
    <row r="168" spans="2:14" s="6" customFormat="1" ht="21" hidden="1" outlineLevel="1" thickTop="1" thickBot="1" x14ac:dyDescent="0.3">
      <c r="B168" s="6" t="str">
        <f t="shared" si="26"/>
        <v>a</v>
      </c>
      <c r="C168" s="33" t="s">
        <v>131</v>
      </c>
      <c r="D168" s="39" t="s">
        <v>206</v>
      </c>
      <c r="E168" s="40">
        <v>9.5200000000000007E-2</v>
      </c>
      <c r="F168" s="40">
        <v>0</v>
      </c>
      <c r="G168" s="40">
        <v>0.4</v>
      </c>
      <c r="H168" s="40">
        <v>0</v>
      </c>
      <c r="I168" s="40">
        <v>1</v>
      </c>
      <c r="J168" s="40">
        <v>1</v>
      </c>
      <c r="K168" s="40">
        <f t="shared" si="28"/>
        <v>0</v>
      </c>
      <c r="L168" s="40">
        <v>1</v>
      </c>
      <c r="M168" s="40">
        <f t="shared" si="29"/>
        <v>0</v>
      </c>
      <c r="N168" s="40">
        <f t="shared" si="30"/>
        <v>0</v>
      </c>
    </row>
    <row r="169" spans="2:14" s="6" customFormat="1" ht="18.75" hidden="1" outlineLevel="1" thickTop="1" thickBot="1" x14ac:dyDescent="0.3">
      <c r="B169" s="6" t="str">
        <f t="shared" si="26"/>
        <v>b</v>
      </c>
      <c r="C169" s="14" t="s">
        <v>131</v>
      </c>
      <c r="D169" s="15" t="s">
        <v>6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f t="shared" si="28"/>
        <v>0</v>
      </c>
      <c r="L169" s="16">
        <v>0</v>
      </c>
      <c r="M169" s="16">
        <f t="shared" si="29"/>
        <v>0</v>
      </c>
      <c r="N169" s="16">
        <f t="shared" si="30"/>
        <v>0</v>
      </c>
    </row>
    <row r="170" spans="2:14" s="6" customFormat="1" ht="18.75" hidden="1" outlineLevel="1" thickTop="1" thickBot="1" x14ac:dyDescent="0.3">
      <c r="B170" s="6" t="str">
        <f t="shared" si="26"/>
        <v>b</v>
      </c>
      <c r="C170" s="14" t="s">
        <v>131</v>
      </c>
      <c r="D170" s="15" t="s">
        <v>7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f t="shared" si="28"/>
        <v>0</v>
      </c>
      <c r="L170" s="16">
        <v>0</v>
      </c>
      <c r="M170" s="16">
        <f t="shared" si="29"/>
        <v>0</v>
      </c>
      <c r="N170" s="16">
        <f t="shared" si="30"/>
        <v>0</v>
      </c>
    </row>
    <row r="171" spans="2:14" s="6" customFormat="1" ht="18.75" hidden="1" outlineLevel="1" thickTop="1" thickBot="1" x14ac:dyDescent="0.3">
      <c r="B171" s="6" t="str">
        <f t="shared" si="26"/>
        <v>b</v>
      </c>
      <c r="C171" s="19" t="s">
        <v>131</v>
      </c>
      <c r="D171" s="20" t="s">
        <v>8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f t="shared" si="28"/>
        <v>0</v>
      </c>
      <c r="L171" s="21">
        <v>0</v>
      </c>
      <c r="M171" s="21">
        <f t="shared" si="29"/>
        <v>0</v>
      </c>
      <c r="N171" s="21">
        <f t="shared" si="30"/>
        <v>0</v>
      </c>
    </row>
    <row r="172" spans="2:14" s="6" customFormat="1" ht="60" hidden="1" outlineLevel="1" thickTop="1" thickBot="1" x14ac:dyDescent="0.3">
      <c r="B172" s="6" t="str">
        <f t="shared" si="26"/>
        <v>a</v>
      </c>
      <c r="C172" s="30" t="s">
        <v>28</v>
      </c>
      <c r="D172" s="31" t="s">
        <v>135</v>
      </c>
      <c r="E172" s="32">
        <f t="shared" ref="E172:L172" si="35">E175+E183+E184+E185</f>
        <v>1244.8654199999999</v>
      </c>
      <c r="F172" s="32">
        <f t="shared" si="35"/>
        <v>1091</v>
      </c>
      <c r="G172" s="32">
        <f t="shared" si="35"/>
        <v>157.179</v>
      </c>
      <c r="H172" s="32">
        <f t="shared" si="35"/>
        <v>124.05749</v>
      </c>
      <c r="I172" s="32">
        <f t="shared" si="35"/>
        <v>83</v>
      </c>
      <c r="J172" s="32">
        <f t="shared" si="35"/>
        <v>83</v>
      </c>
      <c r="K172" s="32">
        <f t="shared" si="28"/>
        <v>0</v>
      </c>
      <c r="L172" s="32">
        <f t="shared" si="35"/>
        <v>83</v>
      </c>
      <c r="M172" s="32">
        <f t="shared" si="29"/>
        <v>0</v>
      </c>
      <c r="N172" s="32">
        <f t="shared" si="30"/>
        <v>0</v>
      </c>
    </row>
    <row r="173" spans="2:14" s="6" customFormat="1" ht="36" hidden="1" outlineLevel="1" thickTop="1" thickBot="1" x14ac:dyDescent="0.3">
      <c r="B173" s="6" t="str">
        <f t="shared" si="26"/>
        <v>b</v>
      </c>
      <c r="C173" s="11"/>
      <c r="D173" s="12" t="s">
        <v>190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f t="shared" si="28"/>
        <v>0</v>
      </c>
      <c r="L173" s="13">
        <v>0</v>
      </c>
      <c r="M173" s="13">
        <f t="shared" si="29"/>
        <v>0</v>
      </c>
      <c r="N173" s="13">
        <f t="shared" si="30"/>
        <v>0</v>
      </c>
    </row>
    <row r="174" spans="2:14" s="6" customFormat="1" ht="18.75" hidden="1" outlineLevel="1" thickTop="1" thickBot="1" x14ac:dyDescent="0.3">
      <c r="B174" s="6" t="str">
        <f t="shared" si="26"/>
        <v>b</v>
      </c>
      <c r="C174" s="11"/>
      <c r="D174" s="12" t="s">
        <v>189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f t="shared" si="28"/>
        <v>0</v>
      </c>
      <c r="L174" s="13">
        <v>0</v>
      </c>
      <c r="M174" s="13">
        <f t="shared" si="29"/>
        <v>0</v>
      </c>
      <c r="N174" s="13">
        <f t="shared" si="30"/>
        <v>0</v>
      </c>
    </row>
    <row r="175" spans="2:14" s="6" customFormat="1" ht="21" hidden="1" outlineLevel="1" thickTop="1" thickBot="1" x14ac:dyDescent="0.3">
      <c r="B175" s="6" t="str">
        <f t="shared" si="26"/>
        <v>a</v>
      </c>
      <c r="C175" s="36" t="s">
        <v>131</v>
      </c>
      <c r="D175" s="37" t="s">
        <v>4</v>
      </c>
      <c r="E175" s="38">
        <f t="shared" ref="E175:L175" si="36">E176+E177+E178+E179+E180+E181+E182</f>
        <v>1244.8654199999999</v>
      </c>
      <c r="F175" s="38">
        <f t="shared" si="36"/>
        <v>1091</v>
      </c>
      <c r="G175" s="38">
        <f t="shared" si="36"/>
        <v>157.179</v>
      </c>
      <c r="H175" s="38">
        <f t="shared" si="36"/>
        <v>124.05749</v>
      </c>
      <c r="I175" s="38">
        <f t="shared" si="36"/>
        <v>83</v>
      </c>
      <c r="J175" s="38">
        <f t="shared" si="36"/>
        <v>83</v>
      </c>
      <c r="K175" s="38">
        <f t="shared" si="28"/>
        <v>0</v>
      </c>
      <c r="L175" s="38">
        <f t="shared" si="36"/>
        <v>83</v>
      </c>
      <c r="M175" s="38">
        <f t="shared" si="29"/>
        <v>0</v>
      </c>
      <c r="N175" s="38">
        <f t="shared" si="30"/>
        <v>0</v>
      </c>
    </row>
    <row r="176" spans="2:14" s="6" customFormat="1" ht="21" hidden="1" outlineLevel="1" thickTop="1" thickBot="1" x14ac:dyDescent="0.3">
      <c r="B176" s="6" t="str">
        <f t="shared" si="26"/>
        <v>a</v>
      </c>
      <c r="C176" s="33" t="s">
        <v>131</v>
      </c>
      <c r="D176" s="39" t="s">
        <v>202</v>
      </c>
      <c r="E176" s="40">
        <v>1179.6914199999999</v>
      </c>
      <c r="F176" s="40">
        <v>1015</v>
      </c>
      <c r="G176" s="40">
        <v>78.129000000000005</v>
      </c>
      <c r="H176" s="40">
        <v>78.128889999999998</v>
      </c>
      <c r="I176" s="40">
        <v>0</v>
      </c>
      <c r="J176" s="40">
        <v>0</v>
      </c>
      <c r="K176" s="40">
        <f t="shared" si="28"/>
        <v>0</v>
      </c>
      <c r="L176" s="40">
        <v>0</v>
      </c>
      <c r="M176" s="40">
        <f t="shared" si="29"/>
        <v>0</v>
      </c>
      <c r="N176" s="40">
        <f t="shared" si="30"/>
        <v>0</v>
      </c>
    </row>
    <row r="177" spans="2:14" s="6" customFormat="1" ht="21" hidden="1" outlineLevel="1" thickTop="1" thickBot="1" x14ac:dyDescent="0.3">
      <c r="B177" s="6" t="str">
        <f t="shared" si="26"/>
        <v>a</v>
      </c>
      <c r="C177" s="33" t="s">
        <v>131</v>
      </c>
      <c r="D177" s="39" t="s">
        <v>203</v>
      </c>
      <c r="E177" s="40">
        <v>60.662419999999997</v>
      </c>
      <c r="F177" s="40">
        <v>70</v>
      </c>
      <c r="G177" s="40">
        <v>72.05</v>
      </c>
      <c r="H177" s="40">
        <v>39.69847</v>
      </c>
      <c r="I177" s="40">
        <v>75</v>
      </c>
      <c r="J177" s="40">
        <v>75</v>
      </c>
      <c r="K177" s="40">
        <f t="shared" si="28"/>
        <v>0</v>
      </c>
      <c r="L177" s="40">
        <v>75</v>
      </c>
      <c r="M177" s="40">
        <f t="shared" si="29"/>
        <v>0</v>
      </c>
      <c r="N177" s="40">
        <f t="shared" si="30"/>
        <v>0</v>
      </c>
    </row>
    <row r="178" spans="2:14" s="6" customFormat="1" ht="18.75" hidden="1" outlineLevel="1" thickTop="1" thickBot="1" x14ac:dyDescent="0.3">
      <c r="B178" s="6" t="str">
        <f t="shared" si="26"/>
        <v>b</v>
      </c>
      <c r="C178" s="11" t="s">
        <v>131</v>
      </c>
      <c r="D178" s="17" t="s">
        <v>197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f t="shared" si="28"/>
        <v>0</v>
      </c>
      <c r="L178" s="18">
        <v>0</v>
      </c>
      <c r="M178" s="18">
        <f t="shared" si="29"/>
        <v>0</v>
      </c>
      <c r="N178" s="18">
        <f t="shared" si="30"/>
        <v>0</v>
      </c>
    </row>
    <row r="179" spans="2:14" s="6" customFormat="1" ht="18.75" hidden="1" outlineLevel="1" thickTop="1" thickBot="1" x14ac:dyDescent="0.3">
      <c r="B179" s="6" t="str">
        <f t="shared" si="26"/>
        <v>b</v>
      </c>
      <c r="C179" s="11" t="s">
        <v>131</v>
      </c>
      <c r="D179" s="17" t="s">
        <v>198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f t="shared" si="28"/>
        <v>0</v>
      </c>
      <c r="L179" s="18">
        <v>0</v>
      </c>
      <c r="M179" s="18">
        <f t="shared" si="29"/>
        <v>0</v>
      </c>
      <c r="N179" s="18">
        <f t="shared" si="30"/>
        <v>0</v>
      </c>
    </row>
    <row r="180" spans="2:14" s="6" customFormat="1" ht="18.75" hidden="1" outlineLevel="1" thickTop="1" thickBot="1" x14ac:dyDescent="0.3">
      <c r="B180" s="6" t="str">
        <f t="shared" si="26"/>
        <v>b</v>
      </c>
      <c r="C180" s="11" t="s">
        <v>131</v>
      </c>
      <c r="D180" s="17" t="s">
        <v>199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f t="shared" si="28"/>
        <v>0</v>
      </c>
      <c r="L180" s="18">
        <v>0</v>
      </c>
      <c r="M180" s="18">
        <f t="shared" si="29"/>
        <v>0</v>
      </c>
      <c r="N180" s="18">
        <f t="shared" si="30"/>
        <v>0</v>
      </c>
    </row>
    <row r="181" spans="2:14" s="6" customFormat="1" ht="21" hidden="1" outlineLevel="1" thickTop="1" thickBot="1" x14ac:dyDescent="0.3">
      <c r="B181" s="6" t="str">
        <f t="shared" si="26"/>
        <v>a</v>
      </c>
      <c r="C181" s="33" t="s">
        <v>131</v>
      </c>
      <c r="D181" s="39" t="s">
        <v>205</v>
      </c>
      <c r="E181" s="40">
        <v>4.5115800000000004</v>
      </c>
      <c r="F181" s="40">
        <v>6</v>
      </c>
      <c r="G181" s="40">
        <v>7</v>
      </c>
      <c r="H181" s="40">
        <v>6.2301299999999999</v>
      </c>
      <c r="I181" s="40">
        <v>8</v>
      </c>
      <c r="J181" s="40">
        <v>8</v>
      </c>
      <c r="K181" s="40">
        <f t="shared" si="28"/>
        <v>0</v>
      </c>
      <c r="L181" s="40">
        <v>8</v>
      </c>
      <c r="M181" s="40">
        <f t="shared" si="29"/>
        <v>0</v>
      </c>
      <c r="N181" s="40">
        <f t="shared" si="30"/>
        <v>0</v>
      </c>
    </row>
    <row r="182" spans="2:14" s="6" customFormat="1" ht="18.75" hidden="1" outlineLevel="1" thickTop="1" thickBot="1" x14ac:dyDescent="0.3">
      <c r="B182" s="6" t="str">
        <f t="shared" si="26"/>
        <v>b</v>
      </c>
      <c r="C182" s="11" t="s">
        <v>131</v>
      </c>
      <c r="D182" s="17" t="s">
        <v>201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f t="shared" si="28"/>
        <v>0</v>
      </c>
      <c r="L182" s="18">
        <v>0</v>
      </c>
      <c r="M182" s="18">
        <f t="shared" si="29"/>
        <v>0</v>
      </c>
      <c r="N182" s="18">
        <f t="shared" si="30"/>
        <v>0</v>
      </c>
    </row>
    <row r="183" spans="2:14" s="6" customFormat="1" ht="18.75" hidden="1" outlineLevel="1" thickTop="1" thickBot="1" x14ac:dyDescent="0.3">
      <c r="B183" s="6" t="str">
        <f t="shared" si="26"/>
        <v>b</v>
      </c>
      <c r="C183" s="14" t="s">
        <v>131</v>
      </c>
      <c r="D183" s="15" t="s">
        <v>6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f t="shared" si="28"/>
        <v>0</v>
      </c>
      <c r="L183" s="16">
        <v>0</v>
      </c>
      <c r="M183" s="16">
        <f t="shared" si="29"/>
        <v>0</v>
      </c>
      <c r="N183" s="16">
        <f t="shared" si="30"/>
        <v>0</v>
      </c>
    </row>
    <row r="184" spans="2:14" s="6" customFormat="1" ht="18.75" hidden="1" outlineLevel="1" thickTop="1" thickBot="1" x14ac:dyDescent="0.3">
      <c r="B184" s="6" t="str">
        <f t="shared" si="26"/>
        <v>b</v>
      </c>
      <c r="C184" s="14" t="s">
        <v>131</v>
      </c>
      <c r="D184" s="15" t="s">
        <v>7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f t="shared" si="28"/>
        <v>0</v>
      </c>
      <c r="L184" s="16">
        <v>0</v>
      </c>
      <c r="M184" s="16">
        <f t="shared" si="29"/>
        <v>0</v>
      </c>
      <c r="N184" s="16">
        <f t="shared" si="30"/>
        <v>0</v>
      </c>
    </row>
    <row r="185" spans="2:14" s="6" customFormat="1" ht="18.75" hidden="1" outlineLevel="1" thickTop="1" thickBot="1" x14ac:dyDescent="0.3">
      <c r="B185" s="6" t="str">
        <f t="shared" si="26"/>
        <v>b</v>
      </c>
      <c r="C185" s="19" t="s">
        <v>131</v>
      </c>
      <c r="D185" s="20" t="s">
        <v>8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f t="shared" si="28"/>
        <v>0</v>
      </c>
      <c r="L185" s="21">
        <v>0</v>
      </c>
      <c r="M185" s="21">
        <f t="shared" si="29"/>
        <v>0</v>
      </c>
      <c r="N185" s="21">
        <f t="shared" si="30"/>
        <v>0</v>
      </c>
    </row>
    <row r="186" spans="2:14" s="6" customFormat="1" ht="60" hidden="1" outlineLevel="1" thickTop="1" thickBot="1" x14ac:dyDescent="0.3">
      <c r="B186" s="6" t="str">
        <f t="shared" si="26"/>
        <v>a</v>
      </c>
      <c r="C186" s="30" t="s">
        <v>29</v>
      </c>
      <c r="D186" s="31" t="s">
        <v>136</v>
      </c>
      <c r="E186" s="32">
        <f t="shared" ref="E186:L186" si="37">E189+E197+E198+E199</f>
        <v>958.71243000000004</v>
      </c>
      <c r="F186" s="32">
        <f t="shared" si="37"/>
        <v>876</v>
      </c>
      <c r="G186" s="32">
        <f t="shared" si="37"/>
        <v>107.91799999999999</v>
      </c>
      <c r="H186" s="32">
        <f t="shared" si="37"/>
        <v>87.147390000000001</v>
      </c>
      <c r="I186" s="32">
        <f t="shared" si="37"/>
        <v>53</v>
      </c>
      <c r="J186" s="32">
        <f t="shared" si="37"/>
        <v>53</v>
      </c>
      <c r="K186" s="32">
        <f t="shared" si="28"/>
        <v>0</v>
      </c>
      <c r="L186" s="32">
        <f t="shared" si="37"/>
        <v>53</v>
      </c>
      <c r="M186" s="32">
        <f t="shared" si="29"/>
        <v>0</v>
      </c>
      <c r="N186" s="32">
        <f t="shared" si="30"/>
        <v>0</v>
      </c>
    </row>
    <row r="187" spans="2:14" s="6" customFormat="1" ht="36" hidden="1" outlineLevel="1" thickTop="1" thickBot="1" x14ac:dyDescent="0.3">
      <c r="B187" s="6" t="str">
        <f t="shared" si="26"/>
        <v>b</v>
      </c>
      <c r="C187" s="11"/>
      <c r="D187" s="12" t="s">
        <v>190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f t="shared" si="28"/>
        <v>0</v>
      </c>
      <c r="L187" s="13">
        <v>0</v>
      </c>
      <c r="M187" s="13">
        <f t="shared" si="29"/>
        <v>0</v>
      </c>
      <c r="N187" s="13">
        <f t="shared" si="30"/>
        <v>0</v>
      </c>
    </row>
    <row r="188" spans="2:14" s="6" customFormat="1" ht="18.75" hidden="1" outlineLevel="1" thickTop="1" thickBot="1" x14ac:dyDescent="0.3">
      <c r="B188" s="6" t="str">
        <f t="shared" si="26"/>
        <v>b</v>
      </c>
      <c r="C188" s="11"/>
      <c r="D188" s="12" t="s">
        <v>189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f t="shared" si="28"/>
        <v>0</v>
      </c>
      <c r="L188" s="13">
        <v>0</v>
      </c>
      <c r="M188" s="13">
        <f t="shared" si="29"/>
        <v>0</v>
      </c>
      <c r="N188" s="13">
        <f t="shared" si="30"/>
        <v>0</v>
      </c>
    </row>
    <row r="189" spans="2:14" s="6" customFormat="1" ht="21" hidden="1" outlineLevel="1" thickTop="1" thickBot="1" x14ac:dyDescent="0.3">
      <c r="B189" s="6" t="str">
        <f t="shared" si="26"/>
        <v>a</v>
      </c>
      <c r="C189" s="36" t="s">
        <v>131</v>
      </c>
      <c r="D189" s="37" t="s">
        <v>4</v>
      </c>
      <c r="E189" s="38">
        <f t="shared" ref="E189:L189" si="38">E190+E191+E192+E193+E194+E195+E196</f>
        <v>958.71243000000004</v>
      </c>
      <c r="F189" s="38">
        <f t="shared" si="38"/>
        <v>876</v>
      </c>
      <c r="G189" s="38">
        <f t="shared" si="38"/>
        <v>107.91799999999999</v>
      </c>
      <c r="H189" s="38">
        <f t="shared" si="38"/>
        <v>87.147390000000001</v>
      </c>
      <c r="I189" s="38">
        <f t="shared" si="38"/>
        <v>53</v>
      </c>
      <c r="J189" s="38">
        <f t="shared" si="38"/>
        <v>53</v>
      </c>
      <c r="K189" s="38">
        <f t="shared" si="28"/>
        <v>0</v>
      </c>
      <c r="L189" s="38">
        <f t="shared" si="38"/>
        <v>53</v>
      </c>
      <c r="M189" s="38">
        <f t="shared" si="29"/>
        <v>0</v>
      </c>
      <c r="N189" s="38">
        <f t="shared" si="30"/>
        <v>0</v>
      </c>
    </row>
    <row r="190" spans="2:14" s="6" customFormat="1" ht="21" hidden="1" outlineLevel="1" thickTop="1" thickBot="1" x14ac:dyDescent="0.3">
      <c r="B190" s="6" t="str">
        <f t="shared" si="26"/>
        <v>a</v>
      </c>
      <c r="C190" s="33" t="s">
        <v>131</v>
      </c>
      <c r="D190" s="39" t="s">
        <v>202</v>
      </c>
      <c r="E190" s="40">
        <v>911.56487000000004</v>
      </c>
      <c r="F190" s="40">
        <v>825</v>
      </c>
      <c r="G190" s="40">
        <v>60.667999999999999</v>
      </c>
      <c r="H190" s="40">
        <v>60.667459999999998</v>
      </c>
      <c r="I190" s="40">
        <v>0</v>
      </c>
      <c r="J190" s="40">
        <v>0</v>
      </c>
      <c r="K190" s="40">
        <f t="shared" si="28"/>
        <v>0</v>
      </c>
      <c r="L190" s="40">
        <v>0</v>
      </c>
      <c r="M190" s="40">
        <f t="shared" si="29"/>
        <v>0</v>
      </c>
      <c r="N190" s="40">
        <f t="shared" si="30"/>
        <v>0</v>
      </c>
    </row>
    <row r="191" spans="2:14" s="6" customFormat="1" ht="21" hidden="1" outlineLevel="1" thickTop="1" thickBot="1" x14ac:dyDescent="0.3">
      <c r="B191" s="6" t="str">
        <f t="shared" si="26"/>
        <v>a</v>
      </c>
      <c r="C191" s="33" t="s">
        <v>131</v>
      </c>
      <c r="D191" s="39" t="s">
        <v>203</v>
      </c>
      <c r="E191" s="40">
        <v>41.378959999999999</v>
      </c>
      <c r="F191" s="40">
        <v>46</v>
      </c>
      <c r="G191" s="40">
        <v>41.05</v>
      </c>
      <c r="H191" s="40">
        <v>22.999749999999999</v>
      </c>
      <c r="I191" s="40">
        <v>46</v>
      </c>
      <c r="J191" s="40">
        <v>46</v>
      </c>
      <c r="K191" s="40">
        <f t="shared" si="28"/>
        <v>0</v>
      </c>
      <c r="L191" s="40">
        <v>46</v>
      </c>
      <c r="M191" s="40">
        <f t="shared" si="29"/>
        <v>0</v>
      </c>
      <c r="N191" s="40">
        <f t="shared" si="30"/>
        <v>0</v>
      </c>
    </row>
    <row r="192" spans="2:14" s="6" customFormat="1" ht="18.75" hidden="1" outlineLevel="1" thickTop="1" thickBot="1" x14ac:dyDescent="0.3">
      <c r="B192" s="6" t="str">
        <f t="shared" si="26"/>
        <v>b</v>
      </c>
      <c r="C192" s="11" t="s">
        <v>131</v>
      </c>
      <c r="D192" s="17" t="s">
        <v>197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f t="shared" si="28"/>
        <v>0</v>
      </c>
      <c r="L192" s="18">
        <v>0</v>
      </c>
      <c r="M192" s="18">
        <f t="shared" si="29"/>
        <v>0</v>
      </c>
      <c r="N192" s="18">
        <f t="shared" si="30"/>
        <v>0</v>
      </c>
    </row>
    <row r="193" spans="2:14" s="6" customFormat="1" ht="18.75" hidden="1" outlineLevel="1" thickTop="1" thickBot="1" x14ac:dyDescent="0.3">
      <c r="B193" s="6" t="str">
        <f t="shared" si="26"/>
        <v>b</v>
      </c>
      <c r="C193" s="11" t="s">
        <v>131</v>
      </c>
      <c r="D193" s="17" t="s">
        <v>198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f t="shared" si="28"/>
        <v>0</v>
      </c>
      <c r="L193" s="18">
        <v>0</v>
      </c>
      <c r="M193" s="18">
        <f t="shared" si="29"/>
        <v>0</v>
      </c>
      <c r="N193" s="18">
        <f t="shared" si="30"/>
        <v>0</v>
      </c>
    </row>
    <row r="194" spans="2:14" s="6" customFormat="1" ht="18.75" hidden="1" outlineLevel="1" thickTop="1" thickBot="1" x14ac:dyDescent="0.3">
      <c r="B194" s="6" t="str">
        <f t="shared" si="26"/>
        <v>b</v>
      </c>
      <c r="C194" s="11" t="s">
        <v>131</v>
      </c>
      <c r="D194" s="17" t="s">
        <v>199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f t="shared" si="28"/>
        <v>0</v>
      </c>
      <c r="L194" s="18">
        <v>0</v>
      </c>
      <c r="M194" s="18">
        <f t="shared" si="29"/>
        <v>0</v>
      </c>
      <c r="N194" s="18">
        <f t="shared" si="30"/>
        <v>0</v>
      </c>
    </row>
    <row r="195" spans="2:14" s="6" customFormat="1" ht="21" hidden="1" outlineLevel="1" thickTop="1" thickBot="1" x14ac:dyDescent="0.3">
      <c r="B195" s="6" t="str">
        <f t="shared" si="26"/>
        <v>a</v>
      </c>
      <c r="C195" s="33" t="s">
        <v>131</v>
      </c>
      <c r="D195" s="39" t="s">
        <v>205</v>
      </c>
      <c r="E195" s="40">
        <v>4.6675000000000004</v>
      </c>
      <c r="F195" s="40">
        <v>5</v>
      </c>
      <c r="G195" s="40">
        <v>5</v>
      </c>
      <c r="H195" s="40">
        <v>2.8509600000000002</v>
      </c>
      <c r="I195" s="40">
        <v>6</v>
      </c>
      <c r="J195" s="40">
        <v>6</v>
      </c>
      <c r="K195" s="40">
        <f t="shared" si="28"/>
        <v>0</v>
      </c>
      <c r="L195" s="40">
        <v>6</v>
      </c>
      <c r="M195" s="40">
        <f t="shared" si="29"/>
        <v>0</v>
      </c>
      <c r="N195" s="40">
        <f t="shared" si="30"/>
        <v>0</v>
      </c>
    </row>
    <row r="196" spans="2:14" s="6" customFormat="1" ht="21" hidden="1" outlineLevel="1" thickTop="1" thickBot="1" x14ac:dyDescent="0.3">
      <c r="B196" s="6" t="str">
        <f t="shared" si="26"/>
        <v>a</v>
      </c>
      <c r="C196" s="33" t="s">
        <v>131</v>
      </c>
      <c r="D196" s="39" t="s">
        <v>206</v>
      </c>
      <c r="E196" s="40">
        <v>1.1011</v>
      </c>
      <c r="F196" s="40">
        <v>0</v>
      </c>
      <c r="G196" s="40">
        <v>1.2</v>
      </c>
      <c r="H196" s="40">
        <v>0.62922</v>
      </c>
      <c r="I196" s="40">
        <v>1</v>
      </c>
      <c r="J196" s="40">
        <v>1</v>
      </c>
      <c r="K196" s="40">
        <f t="shared" si="28"/>
        <v>0</v>
      </c>
      <c r="L196" s="40">
        <v>1</v>
      </c>
      <c r="M196" s="40">
        <f t="shared" si="29"/>
        <v>0</v>
      </c>
      <c r="N196" s="40">
        <f t="shared" si="30"/>
        <v>0</v>
      </c>
    </row>
    <row r="197" spans="2:14" s="6" customFormat="1" ht="18.75" hidden="1" outlineLevel="1" thickTop="1" thickBot="1" x14ac:dyDescent="0.3">
      <c r="B197" s="6" t="str">
        <f t="shared" ref="B197:B260" si="39">IF(OR(E197&lt;&gt;0,F197&lt;&gt;0,G197&lt;&gt;0,H197&lt;&gt;0,I197&lt;&gt;0,L197&lt;&gt;0,M197&lt;&gt;0),"a","b")</f>
        <v>b</v>
      </c>
      <c r="C197" s="14" t="s">
        <v>131</v>
      </c>
      <c r="D197" s="15" t="s">
        <v>6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f t="shared" ref="K197:K260" si="40">J197-I197</f>
        <v>0</v>
      </c>
      <c r="L197" s="16">
        <v>0</v>
      </c>
      <c r="M197" s="16">
        <f t="shared" ref="M197:M260" si="41">L197-J197</f>
        <v>0</v>
      </c>
      <c r="N197" s="16">
        <f t="shared" ref="N197:N260" si="42">L197-J197</f>
        <v>0</v>
      </c>
    </row>
    <row r="198" spans="2:14" s="6" customFormat="1" ht="18.75" hidden="1" outlineLevel="1" thickTop="1" thickBot="1" x14ac:dyDescent="0.3">
      <c r="B198" s="6" t="str">
        <f t="shared" si="39"/>
        <v>b</v>
      </c>
      <c r="C198" s="14" t="s">
        <v>131</v>
      </c>
      <c r="D198" s="15" t="s">
        <v>7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f t="shared" si="40"/>
        <v>0</v>
      </c>
      <c r="L198" s="16">
        <v>0</v>
      </c>
      <c r="M198" s="16">
        <f t="shared" si="41"/>
        <v>0</v>
      </c>
      <c r="N198" s="16">
        <f t="shared" si="42"/>
        <v>0</v>
      </c>
    </row>
    <row r="199" spans="2:14" s="6" customFormat="1" ht="18.75" hidden="1" outlineLevel="1" thickTop="1" thickBot="1" x14ac:dyDescent="0.3">
      <c r="B199" s="6" t="str">
        <f t="shared" si="39"/>
        <v>b</v>
      </c>
      <c r="C199" s="19" t="s">
        <v>131</v>
      </c>
      <c r="D199" s="20" t="s">
        <v>8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21">
        <f t="shared" si="40"/>
        <v>0</v>
      </c>
      <c r="L199" s="21">
        <v>0</v>
      </c>
      <c r="M199" s="21">
        <f t="shared" si="41"/>
        <v>0</v>
      </c>
      <c r="N199" s="21">
        <f t="shared" si="42"/>
        <v>0</v>
      </c>
    </row>
    <row r="200" spans="2:14" s="6" customFormat="1" ht="60" hidden="1" outlineLevel="1" thickTop="1" thickBot="1" x14ac:dyDescent="0.3">
      <c r="B200" s="6" t="str">
        <f t="shared" si="39"/>
        <v>a</v>
      </c>
      <c r="C200" s="30" t="s">
        <v>30</v>
      </c>
      <c r="D200" s="31" t="s">
        <v>137</v>
      </c>
      <c r="E200" s="32">
        <f t="shared" ref="E200:L200" si="43">E203+E211+E212+E213</f>
        <v>1285.9368000000002</v>
      </c>
      <c r="F200" s="32">
        <f t="shared" si="43"/>
        <v>1149</v>
      </c>
      <c r="G200" s="32">
        <f t="shared" si="43"/>
        <v>141.54000000000002</v>
      </c>
      <c r="H200" s="32">
        <f t="shared" si="43"/>
        <v>118.06385</v>
      </c>
      <c r="I200" s="32">
        <f t="shared" si="43"/>
        <v>72</v>
      </c>
      <c r="J200" s="32">
        <f t="shared" si="43"/>
        <v>72</v>
      </c>
      <c r="K200" s="32">
        <f t="shared" si="40"/>
        <v>0</v>
      </c>
      <c r="L200" s="32">
        <f t="shared" si="43"/>
        <v>72</v>
      </c>
      <c r="M200" s="32">
        <f t="shared" si="41"/>
        <v>0</v>
      </c>
      <c r="N200" s="32">
        <f t="shared" si="42"/>
        <v>0</v>
      </c>
    </row>
    <row r="201" spans="2:14" s="6" customFormat="1" ht="36" hidden="1" outlineLevel="1" thickTop="1" thickBot="1" x14ac:dyDescent="0.3">
      <c r="B201" s="6" t="str">
        <f t="shared" si="39"/>
        <v>b</v>
      </c>
      <c r="C201" s="11"/>
      <c r="D201" s="12" t="s">
        <v>190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f t="shared" si="40"/>
        <v>0</v>
      </c>
      <c r="L201" s="13">
        <v>0</v>
      </c>
      <c r="M201" s="13">
        <f t="shared" si="41"/>
        <v>0</v>
      </c>
      <c r="N201" s="13">
        <f t="shared" si="42"/>
        <v>0</v>
      </c>
    </row>
    <row r="202" spans="2:14" s="6" customFormat="1" ht="18.75" hidden="1" outlineLevel="1" thickTop="1" thickBot="1" x14ac:dyDescent="0.3">
      <c r="B202" s="6" t="str">
        <f t="shared" si="39"/>
        <v>b</v>
      </c>
      <c r="C202" s="11"/>
      <c r="D202" s="12" t="s">
        <v>189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f t="shared" si="40"/>
        <v>0</v>
      </c>
      <c r="L202" s="13">
        <v>0</v>
      </c>
      <c r="M202" s="13">
        <f t="shared" si="41"/>
        <v>0</v>
      </c>
      <c r="N202" s="13">
        <f t="shared" si="42"/>
        <v>0</v>
      </c>
    </row>
    <row r="203" spans="2:14" s="6" customFormat="1" ht="21" hidden="1" outlineLevel="1" thickTop="1" thickBot="1" x14ac:dyDescent="0.3">
      <c r="B203" s="6" t="str">
        <f t="shared" si="39"/>
        <v>a</v>
      </c>
      <c r="C203" s="36" t="s">
        <v>131</v>
      </c>
      <c r="D203" s="37" t="s">
        <v>4</v>
      </c>
      <c r="E203" s="38">
        <f t="shared" ref="E203:L203" si="44">E204+E205+E206+E207+E208+E209+E210</f>
        <v>1285.9368000000002</v>
      </c>
      <c r="F203" s="38">
        <f t="shared" si="44"/>
        <v>1149</v>
      </c>
      <c r="G203" s="38">
        <f t="shared" si="44"/>
        <v>141.54000000000002</v>
      </c>
      <c r="H203" s="38">
        <f t="shared" si="44"/>
        <v>118.06385</v>
      </c>
      <c r="I203" s="38">
        <f t="shared" si="44"/>
        <v>72</v>
      </c>
      <c r="J203" s="38">
        <f t="shared" si="44"/>
        <v>72</v>
      </c>
      <c r="K203" s="38">
        <f t="shared" si="40"/>
        <v>0</v>
      </c>
      <c r="L203" s="38">
        <f t="shared" si="44"/>
        <v>72</v>
      </c>
      <c r="M203" s="38">
        <f t="shared" si="41"/>
        <v>0</v>
      </c>
      <c r="N203" s="38">
        <f t="shared" si="42"/>
        <v>0</v>
      </c>
    </row>
    <row r="204" spans="2:14" s="6" customFormat="1" ht="21" hidden="1" outlineLevel="1" thickTop="1" thickBot="1" x14ac:dyDescent="0.3">
      <c r="B204" s="6" t="str">
        <f t="shared" si="39"/>
        <v>a</v>
      </c>
      <c r="C204" s="33" t="s">
        <v>131</v>
      </c>
      <c r="D204" s="39" t="s">
        <v>202</v>
      </c>
      <c r="E204" s="40">
        <v>1235.2493400000001</v>
      </c>
      <c r="F204" s="40">
        <v>1095</v>
      </c>
      <c r="G204" s="40">
        <v>86.04</v>
      </c>
      <c r="H204" s="40">
        <v>86.039760000000001</v>
      </c>
      <c r="I204" s="40">
        <v>0</v>
      </c>
      <c r="J204" s="40">
        <v>0</v>
      </c>
      <c r="K204" s="40">
        <f t="shared" si="40"/>
        <v>0</v>
      </c>
      <c r="L204" s="40">
        <v>0</v>
      </c>
      <c r="M204" s="40">
        <f t="shared" si="41"/>
        <v>0</v>
      </c>
      <c r="N204" s="40">
        <f t="shared" si="42"/>
        <v>0</v>
      </c>
    </row>
    <row r="205" spans="2:14" s="6" customFormat="1" ht="21" hidden="1" outlineLevel="1" thickTop="1" thickBot="1" x14ac:dyDescent="0.3">
      <c r="B205" s="6" t="str">
        <f t="shared" si="39"/>
        <v>a</v>
      </c>
      <c r="C205" s="33" t="s">
        <v>131</v>
      </c>
      <c r="D205" s="39" t="s">
        <v>203</v>
      </c>
      <c r="E205" s="40">
        <v>42.622010000000003</v>
      </c>
      <c r="F205" s="40">
        <v>45</v>
      </c>
      <c r="G205" s="40">
        <v>45</v>
      </c>
      <c r="H205" s="40">
        <v>23.564160000000001</v>
      </c>
      <c r="I205" s="40">
        <v>60</v>
      </c>
      <c r="J205" s="40">
        <v>60</v>
      </c>
      <c r="K205" s="40">
        <f t="shared" si="40"/>
        <v>0</v>
      </c>
      <c r="L205" s="40">
        <v>60</v>
      </c>
      <c r="M205" s="40">
        <f t="shared" si="41"/>
        <v>0</v>
      </c>
      <c r="N205" s="40">
        <f t="shared" si="42"/>
        <v>0</v>
      </c>
    </row>
    <row r="206" spans="2:14" s="6" customFormat="1" ht="18.75" hidden="1" outlineLevel="1" thickTop="1" thickBot="1" x14ac:dyDescent="0.3">
      <c r="B206" s="6" t="str">
        <f t="shared" si="39"/>
        <v>b</v>
      </c>
      <c r="C206" s="11" t="s">
        <v>131</v>
      </c>
      <c r="D206" s="17" t="s">
        <v>197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f t="shared" si="40"/>
        <v>0</v>
      </c>
      <c r="L206" s="18">
        <v>0</v>
      </c>
      <c r="M206" s="18">
        <f t="shared" si="41"/>
        <v>0</v>
      </c>
      <c r="N206" s="18">
        <f t="shared" si="42"/>
        <v>0</v>
      </c>
    </row>
    <row r="207" spans="2:14" s="6" customFormat="1" ht="18.75" hidden="1" outlineLevel="1" thickTop="1" thickBot="1" x14ac:dyDescent="0.3">
      <c r="B207" s="6" t="str">
        <f t="shared" si="39"/>
        <v>b</v>
      </c>
      <c r="C207" s="11" t="s">
        <v>131</v>
      </c>
      <c r="D207" s="17" t="s">
        <v>198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f t="shared" si="40"/>
        <v>0</v>
      </c>
      <c r="L207" s="18">
        <v>0</v>
      </c>
      <c r="M207" s="18">
        <f t="shared" si="41"/>
        <v>0</v>
      </c>
      <c r="N207" s="18">
        <f t="shared" si="42"/>
        <v>0</v>
      </c>
    </row>
    <row r="208" spans="2:14" s="6" customFormat="1" ht="18.75" hidden="1" outlineLevel="1" thickTop="1" thickBot="1" x14ac:dyDescent="0.3">
      <c r="B208" s="6" t="str">
        <f t="shared" si="39"/>
        <v>b</v>
      </c>
      <c r="C208" s="11" t="s">
        <v>131</v>
      </c>
      <c r="D208" s="17" t="s">
        <v>199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f t="shared" si="40"/>
        <v>0</v>
      </c>
      <c r="L208" s="18">
        <v>0</v>
      </c>
      <c r="M208" s="18">
        <f t="shared" si="41"/>
        <v>0</v>
      </c>
      <c r="N208" s="18">
        <f t="shared" si="42"/>
        <v>0</v>
      </c>
    </row>
    <row r="209" spans="2:14" s="6" customFormat="1" ht="21" hidden="1" outlineLevel="1" thickTop="1" thickBot="1" x14ac:dyDescent="0.3">
      <c r="B209" s="6" t="str">
        <f t="shared" si="39"/>
        <v>a</v>
      </c>
      <c r="C209" s="33" t="s">
        <v>131</v>
      </c>
      <c r="D209" s="39" t="s">
        <v>205</v>
      </c>
      <c r="E209" s="40">
        <v>3.2851300000000001</v>
      </c>
      <c r="F209" s="40">
        <v>4</v>
      </c>
      <c r="G209" s="40">
        <v>5.5</v>
      </c>
      <c r="H209" s="40">
        <v>5.0866499999999997</v>
      </c>
      <c r="I209" s="40">
        <v>7</v>
      </c>
      <c r="J209" s="40">
        <v>7</v>
      </c>
      <c r="K209" s="40">
        <f t="shared" si="40"/>
        <v>0</v>
      </c>
      <c r="L209" s="40">
        <v>7</v>
      </c>
      <c r="M209" s="40">
        <f t="shared" si="41"/>
        <v>0</v>
      </c>
      <c r="N209" s="40">
        <f t="shared" si="42"/>
        <v>0</v>
      </c>
    </row>
    <row r="210" spans="2:14" s="6" customFormat="1" ht="21" hidden="1" outlineLevel="1" thickTop="1" thickBot="1" x14ac:dyDescent="0.3">
      <c r="B210" s="6" t="str">
        <f t="shared" si="39"/>
        <v>a</v>
      </c>
      <c r="C210" s="33" t="s">
        <v>131</v>
      </c>
      <c r="D210" s="39" t="s">
        <v>206</v>
      </c>
      <c r="E210" s="40">
        <v>4.7803199999999997</v>
      </c>
      <c r="F210" s="40">
        <v>5</v>
      </c>
      <c r="G210" s="40">
        <v>5</v>
      </c>
      <c r="H210" s="40">
        <v>3.3732800000000003</v>
      </c>
      <c r="I210" s="40">
        <v>5</v>
      </c>
      <c r="J210" s="40">
        <v>5</v>
      </c>
      <c r="K210" s="40">
        <f t="shared" si="40"/>
        <v>0</v>
      </c>
      <c r="L210" s="40">
        <v>5</v>
      </c>
      <c r="M210" s="40">
        <f t="shared" si="41"/>
        <v>0</v>
      </c>
      <c r="N210" s="40">
        <f t="shared" si="42"/>
        <v>0</v>
      </c>
    </row>
    <row r="211" spans="2:14" s="6" customFormat="1" ht="18.75" hidden="1" outlineLevel="1" thickTop="1" thickBot="1" x14ac:dyDescent="0.3">
      <c r="B211" s="6" t="str">
        <f t="shared" si="39"/>
        <v>b</v>
      </c>
      <c r="C211" s="14" t="s">
        <v>131</v>
      </c>
      <c r="D211" s="15" t="s">
        <v>6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f t="shared" si="40"/>
        <v>0</v>
      </c>
      <c r="L211" s="16">
        <v>0</v>
      </c>
      <c r="M211" s="16">
        <f t="shared" si="41"/>
        <v>0</v>
      </c>
      <c r="N211" s="16">
        <f t="shared" si="42"/>
        <v>0</v>
      </c>
    </row>
    <row r="212" spans="2:14" s="6" customFormat="1" ht="18.75" hidden="1" outlineLevel="1" thickTop="1" thickBot="1" x14ac:dyDescent="0.3">
      <c r="B212" s="6" t="str">
        <f t="shared" si="39"/>
        <v>b</v>
      </c>
      <c r="C212" s="14" t="s">
        <v>131</v>
      </c>
      <c r="D212" s="15" t="s">
        <v>7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f t="shared" si="40"/>
        <v>0</v>
      </c>
      <c r="L212" s="16">
        <v>0</v>
      </c>
      <c r="M212" s="16">
        <f t="shared" si="41"/>
        <v>0</v>
      </c>
      <c r="N212" s="16">
        <f t="shared" si="42"/>
        <v>0</v>
      </c>
    </row>
    <row r="213" spans="2:14" s="6" customFormat="1" ht="18.75" hidden="1" outlineLevel="1" thickTop="1" thickBot="1" x14ac:dyDescent="0.3">
      <c r="B213" s="6" t="str">
        <f t="shared" si="39"/>
        <v>b</v>
      </c>
      <c r="C213" s="19" t="s">
        <v>131</v>
      </c>
      <c r="D213" s="20" t="s">
        <v>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f t="shared" si="40"/>
        <v>0</v>
      </c>
      <c r="L213" s="21">
        <v>0</v>
      </c>
      <c r="M213" s="21">
        <f t="shared" si="41"/>
        <v>0</v>
      </c>
      <c r="N213" s="21">
        <f t="shared" si="42"/>
        <v>0</v>
      </c>
    </row>
    <row r="214" spans="2:14" s="6" customFormat="1" ht="60" hidden="1" outlineLevel="1" thickTop="1" thickBot="1" x14ac:dyDescent="0.3">
      <c r="B214" s="6" t="str">
        <f t="shared" si="39"/>
        <v>a</v>
      </c>
      <c r="C214" s="30" t="s">
        <v>31</v>
      </c>
      <c r="D214" s="31" t="s">
        <v>138</v>
      </c>
      <c r="E214" s="32">
        <f t="shared" ref="E214:L214" si="45">E217+E225+E226+E227</f>
        <v>796.68465000000003</v>
      </c>
      <c r="F214" s="32">
        <f t="shared" si="45"/>
        <v>707</v>
      </c>
      <c r="G214" s="32">
        <f t="shared" si="45"/>
        <v>87.525000000000006</v>
      </c>
      <c r="H214" s="32">
        <f t="shared" si="45"/>
        <v>71.023279999999986</v>
      </c>
      <c r="I214" s="32">
        <f t="shared" si="45"/>
        <v>37</v>
      </c>
      <c r="J214" s="32">
        <f t="shared" si="45"/>
        <v>37</v>
      </c>
      <c r="K214" s="32">
        <f t="shared" si="40"/>
        <v>0</v>
      </c>
      <c r="L214" s="32">
        <f t="shared" si="45"/>
        <v>37</v>
      </c>
      <c r="M214" s="32">
        <f t="shared" si="41"/>
        <v>0</v>
      </c>
      <c r="N214" s="32">
        <f t="shared" si="42"/>
        <v>0</v>
      </c>
    </row>
    <row r="215" spans="2:14" s="6" customFormat="1" ht="36" hidden="1" outlineLevel="1" thickTop="1" thickBot="1" x14ac:dyDescent="0.3">
      <c r="B215" s="6" t="str">
        <f t="shared" si="39"/>
        <v>b</v>
      </c>
      <c r="C215" s="11"/>
      <c r="D215" s="12" t="s">
        <v>190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f t="shared" si="40"/>
        <v>0</v>
      </c>
      <c r="L215" s="13">
        <v>0</v>
      </c>
      <c r="M215" s="13">
        <f t="shared" si="41"/>
        <v>0</v>
      </c>
      <c r="N215" s="13">
        <f t="shared" si="42"/>
        <v>0</v>
      </c>
    </row>
    <row r="216" spans="2:14" s="6" customFormat="1" ht="18.75" hidden="1" outlineLevel="1" thickTop="1" thickBot="1" x14ac:dyDescent="0.3">
      <c r="B216" s="6" t="str">
        <f t="shared" si="39"/>
        <v>b</v>
      </c>
      <c r="C216" s="11"/>
      <c r="D216" s="12" t="s">
        <v>189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f t="shared" si="40"/>
        <v>0</v>
      </c>
      <c r="L216" s="13">
        <v>0</v>
      </c>
      <c r="M216" s="13">
        <f t="shared" si="41"/>
        <v>0</v>
      </c>
      <c r="N216" s="13">
        <f t="shared" si="42"/>
        <v>0</v>
      </c>
    </row>
    <row r="217" spans="2:14" s="6" customFormat="1" ht="21" hidden="1" outlineLevel="1" thickTop="1" thickBot="1" x14ac:dyDescent="0.3">
      <c r="B217" s="6" t="str">
        <f t="shared" si="39"/>
        <v>a</v>
      </c>
      <c r="C217" s="36" t="s">
        <v>131</v>
      </c>
      <c r="D217" s="37" t="s">
        <v>4</v>
      </c>
      <c r="E217" s="38">
        <f t="shared" ref="E217:L217" si="46">E218+E219+E220+E221+E222+E223+E224</f>
        <v>796.68465000000003</v>
      </c>
      <c r="F217" s="38">
        <f t="shared" si="46"/>
        <v>707</v>
      </c>
      <c r="G217" s="38">
        <f t="shared" si="46"/>
        <v>87.525000000000006</v>
      </c>
      <c r="H217" s="38">
        <f t="shared" si="46"/>
        <v>71.023279999999986</v>
      </c>
      <c r="I217" s="38">
        <f t="shared" si="46"/>
        <v>37</v>
      </c>
      <c r="J217" s="38">
        <f t="shared" si="46"/>
        <v>37</v>
      </c>
      <c r="K217" s="38">
        <f t="shared" si="40"/>
        <v>0</v>
      </c>
      <c r="L217" s="38">
        <f t="shared" si="46"/>
        <v>37</v>
      </c>
      <c r="M217" s="38">
        <f t="shared" si="41"/>
        <v>0</v>
      </c>
      <c r="N217" s="38">
        <f t="shared" si="42"/>
        <v>0</v>
      </c>
    </row>
    <row r="218" spans="2:14" s="6" customFormat="1" ht="21" hidden="1" outlineLevel="1" thickTop="1" thickBot="1" x14ac:dyDescent="0.3">
      <c r="B218" s="6" t="str">
        <f t="shared" si="39"/>
        <v>a</v>
      </c>
      <c r="C218" s="33" t="s">
        <v>131</v>
      </c>
      <c r="D218" s="39" t="s">
        <v>202</v>
      </c>
      <c r="E218" s="40">
        <v>751.77300000000002</v>
      </c>
      <c r="F218" s="40">
        <v>672</v>
      </c>
      <c r="G218" s="40">
        <v>51.813000000000002</v>
      </c>
      <c r="H218" s="40">
        <v>51.812589999999993</v>
      </c>
      <c r="I218" s="40">
        <v>0</v>
      </c>
      <c r="J218" s="40">
        <v>0</v>
      </c>
      <c r="K218" s="40">
        <f t="shared" si="40"/>
        <v>0</v>
      </c>
      <c r="L218" s="40">
        <v>0</v>
      </c>
      <c r="M218" s="40">
        <f t="shared" si="41"/>
        <v>0</v>
      </c>
      <c r="N218" s="40">
        <f t="shared" si="42"/>
        <v>0</v>
      </c>
    </row>
    <row r="219" spans="2:14" s="6" customFormat="1" ht="21" hidden="1" outlineLevel="1" thickTop="1" thickBot="1" x14ac:dyDescent="0.3">
      <c r="B219" s="6" t="str">
        <f t="shared" si="39"/>
        <v>a</v>
      </c>
      <c r="C219" s="33" t="s">
        <v>131</v>
      </c>
      <c r="D219" s="39" t="s">
        <v>203</v>
      </c>
      <c r="E219" s="40">
        <v>43.942980000000006</v>
      </c>
      <c r="F219" s="40">
        <v>34</v>
      </c>
      <c r="G219" s="40">
        <v>34</v>
      </c>
      <c r="H219" s="40">
        <v>18.63579</v>
      </c>
      <c r="I219" s="40">
        <v>35</v>
      </c>
      <c r="J219" s="40">
        <v>35</v>
      </c>
      <c r="K219" s="40">
        <f t="shared" si="40"/>
        <v>0</v>
      </c>
      <c r="L219" s="40">
        <v>35</v>
      </c>
      <c r="M219" s="40">
        <f t="shared" si="41"/>
        <v>0</v>
      </c>
      <c r="N219" s="40">
        <f t="shared" si="42"/>
        <v>0</v>
      </c>
    </row>
    <row r="220" spans="2:14" s="6" customFormat="1" ht="18.75" hidden="1" outlineLevel="1" thickTop="1" thickBot="1" x14ac:dyDescent="0.3">
      <c r="B220" s="6" t="str">
        <f t="shared" si="39"/>
        <v>b</v>
      </c>
      <c r="C220" s="11" t="s">
        <v>131</v>
      </c>
      <c r="D220" s="17" t="s">
        <v>197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f t="shared" si="40"/>
        <v>0</v>
      </c>
      <c r="L220" s="18">
        <v>0</v>
      </c>
      <c r="M220" s="18">
        <f t="shared" si="41"/>
        <v>0</v>
      </c>
      <c r="N220" s="18">
        <f t="shared" si="42"/>
        <v>0</v>
      </c>
    </row>
    <row r="221" spans="2:14" s="6" customFormat="1" ht="18.75" hidden="1" outlineLevel="1" thickTop="1" thickBot="1" x14ac:dyDescent="0.3">
      <c r="B221" s="6" t="str">
        <f t="shared" si="39"/>
        <v>b</v>
      </c>
      <c r="C221" s="11" t="s">
        <v>131</v>
      </c>
      <c r="D221" s="17" t="s">
        <v>198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f t="shared" si="40"/>
        <v>0</v>
      </c>
      <c r="L221" s="18">
        <v>0</v>
      </c>
      <c r="M221" s="18">
        <f t="shared" si="41"/>
        <v>0</v>
      </c>
      <c r="N221" s="18">
        <f t="shared" si="42"/>
        <v>0</v>
      </c>
    </row>
    <row r="222" spans="2:14" s="6" customFormat="1" ht="18.75" hidden="1" outlineLevel="1" thickTop="1" thickBot="1" x14ac:dyDescent="0.3">
      <c r="B222" s="6" t="str">
        <f t="shared" si="39"/>
        <v>b</v>
      </c>
      <c r="C222" s="11" t="s">
        <v>131</v>
      </c>
      <c r="D222" s="17" t="s">
        <v>199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f t="shared" si="40"/>
        <v>0</v>
      </c>
      <c r="L222" s="18">
        <v>0</v>
      </c>
      <c r="M222" s="18">
        <f t="shared" si="41"/>
        <v>0</v>
      </c>
      <c r="N222" s="18">
        <f t="shared" si="42"/>
        <v>0</v>
      </c>
    </row>
    <row r="223" spans="2:14" s="6" customFormat="1" ht="21" hidden="1" outlineLevel="1" thickTop="1" thickBot="1" x14ac:dyDescent="0.3">
      <c r="B223" s="6" t="str">
        <f t="shared" si="39"/>
        <v>a</v>
      </c>
      <c r="C223" s="33" t="s">
        <v>131</v>
      </c>
      <c r="D223" s="39" t="s">
        <v>205</v>
      </c>
      <c r="E223" s="40">
        <v>0.96866999999999992</v>
      </c>
      <c r="F223" s="40">
        <v>1</v>
      </c>
      <c r="G223" s="40">
        <v>1</v>
      </c>
      <c r="H223" s="40">
        <v>0.25325999999999999</v>
      </c>
      <c r="I223" s="40">
        <v>1</v>
      </c>
      <c r="J223" s="40">
        <v>1</v>
      </c>
      <c r="K223" s="40">
        <f t="shared" si="40"/>
        <v>0</v>
      </c>
      <c r="L223" s="40">
        <v>1</v>
      </c>
      <c r="M223" s="40">
        <f t="shared" si="41"/>
        <v>0</v>
      </c>
      <c r="N223" s="40">
        <f t="shared" si="42"/>
        <v>0</v>
      </c>
    </row>
    <row r="224" spans="2:14" s="6" customFormat="1" ht="21" hidden="1" outlineLevel="1" thickTop="1" thickBot="1" x14ac:dyDescent="0.3">
      <c r="B224" s="6" t="str">
        <f t="shared" si="39"/>
        <v>a</v>
      </c>
      <c r="C224" s="33" t="s">
        <v>131</v>
      </c>
      <c r="D224" s="39" t="s">
        <v>206</v>
      </c>
      <c r="E224" s="40">
        <v>0</v>
      </c>
      <c r="F224" s="40">
        <v>0</v>
      </c>
      <c r="G224" s="40">
        <v>0.71199999999999997</v>
      </c>
      <c r="H224" s="40">
        <v>0.32163999999999998</v>
      </c>
      <c r="I224" s="40">
        <v>1</v>
      </c>
      <c r="J224" s="40">
        <v>1</v>
      </c>
      <c r="K224" s="40">
        <f t="shared" si="40"/>
        <v>0</v>
      </c>
      <c r="L224" s="40">
        <v>1</v>
      </c>
      <c r="M224" s="40">
        <f t="shared" si="41"/>
        <v>0</v>
      </c>
      <c r="N224" s="40">
        <f t="shared" si="42"/>
        <v>0</v>
      </c>
    </row>
    <row r="225" spans="2:14" s="6" customFormat="1" ht="18.75" hidden="1" outlineLevel="1" thickTop="1" thickBot="1" x14ac:dyDescent="0.3">
      <c r="B225" s="6" t="str">
        <f t="shared" si="39"/>
        <v>b</v>
      </c>
      <c r="C225" s="14" t="s">
        <v>131</v>
      </c>
      <c r="D225" s="15" t="s">
        <v>6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f t="shared" si="40"/>
        <v>0</v>
      </c>
      <c r="L225" s="16">
        <v>0</v>
      </c>
      <c r="M225" s="16">
        <f t="shared" si="41"/>
        <v>0</v>
      </c>
      <c r="N225" s="16">
        <f t="shared" si="42"/>
        <v>0</v>
      </c>
    </row>
    <row r="226" spans="2:14" s="6" customFormat="1" ht="18.75" hidden="1" outlineLevel="1" thickTop="1" thickBot="1" x14ac:dyDescent="0.3">
      <c r="B226" s="6" t="str">
        <f t="shared" si="39"/>
        <v>b</v>
      </c>
      <c r="C226" s="14" t="s">
        <v>131</v>
      </c>
      <c r="D226" s="15" t="s">
        <v>7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f t="shared" si="40"/>
        <v>0</v>
      </c>
      <c r="L226" s="16">
        <v>0</v>
      </c>
      <c r="M226" s="16">
        <f t="shared" si="41"/>
        <v>0</v>
      </c>
      <c r="N226" s="16">
        <f t="shared" si="42"/>
        <v>0</v>
      </c>
    </row>
    <row r="227" spans="2:14" s="6" customFormat="1" ht="18.75" hidden="1" outlineLevel="1" thickTop="1" thickBot="1" x14ac:dyDescent="0.3">
      <c r="B227" s="6" t="str">
        <f t="shared" si="39"/>
        <v>b</v>
      </c>
      <c r="C227" s="19" t="s">
        <v>131</v>
      </c>
      <c r="D227" s="20" t="s">
        <v>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f t="shared" si="40"/>
        <v>0</v>
      </c>
      <c r="L227" s="21">
        <v>0</v>
      </c>
      <c r="M227" s="21">
        <f t="shared" si="41"/>
        <v>0</v>
      </c>
      <c r="N227" s="21">
        <f t="shared" si="42"/>
        <v>0</v>
      </c>
    </row>
    <row r="228" spans="2:14" s="6" customFormat="1" ht="60" hidden="1" outlineLevel="1" thickTop="1" thickBot="1" x14ac:dyDescent="0.3">
      <c r="B228" s="6" t="str">
        <f t="shared" si="39"/>
        <v>a</v>
      </c>
      <c r="C228" s="30" t="s">
        <v>32</v>
      </c>
      <c r="D228" s="31" t="s">
        <v>139</v>
      </c>
      <c r="E228" s="32">
        <f t="shared" ref="E228:L228" si="47">E231+E239+E240+E241</f>
        <v>738.71163000000013</v>
      </c>
      <c r="F228" s="32">
        <f t="shared" si="47"/>
        <v>651</v>
      </c>
      <c r="G228" s="32">
        <f t="shared" si="47"/>
        <v>94.501000000000005</v>
      </c>
      <c r="H228" s="32">
        <f t="shared" si="47"/>
        <v>73.170729999999992</v>
      </c>
      <c r="I228" s="32">
        <f t="shared" si="47"/>
        <v>50</v>
      </c>
      <c r="J228" s="32">
        <f t="shared" si="47"/>
        <v>50</v>
      </c>
      <c r="K228" s="32">
        <f t="shared" si="40"/>
        <v>0</v>
      </c>
      <c r="L228" s="32">
        <f t="shared" si="47"/>
        <v>50</v>
      </c>
      <c r="M228" s="32">
        <f t="shared" si="41"/>
        <v>0</v>
      </c>
      <c r="N228" s="32">
        <f t="shared" si="42"/>
        <v>0</v>
      </c>
    </row>
    <row r="229" spans="2:14" s="6" customFormat="1" ht="36" hidden="1" outlineLevel="1" thickTop="1" thickBot="1" x14ac:dyDescent="0.3">
      <c r="B229" s="6" t="str">
        <f t="shared" si="39"/>
        <v>b</v>
      </c>
      <c r="C229" s="11"/>
      <c r="D229" s="12" t="s">
        <v>190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f t="shared" si="40"/>
        <v>0</v>
      </c>
      <c r="L229" s="13">
        <v>0</v>
      </c>
      <c r="M229" s="13">
        <f t="shared" si="41"/>
        <v>0</v>
      </c>
      <c r="N229" s="13">
        <f t="shared" si="42"/>
        <v>0</v>
      </c>
    </row>
    <row r="230" spans="2:14" s="6" customFormat="1" ht="18.75" hidden="1" outlineLevel="1" thickTop="1" thickBot="1" x14ac:dyDescent="0.3">
      <c r="B230" s="6" t="str">
        <f t="shared" si="39"/>
        <v>b</v>
      </c>
      <c r="C230" s="11"/>
      <c r="D230" s="12" t="s">
        <v>189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f t="shared" si="40"/>
        <v>0</v>
      </c>
      <c r="L230" s="13">
        <v>0</v>
      </c>
      <c r="M230" s="13">
        <f t="shared" si="41"/>
        <v>0</v>
      </c>
      <c r="N230" s="13">
        <f t="shared" si="42"/>
        <v>0</v>
      </c>
    </row>
    <row r="231" spans="2:14" s="6" customFormat="1" ht="21" hidden="1" outlineLevel="1" thickTop="1" thickBot="1" x14ac:dyDescent="0.3">
      <c r="B231" s="6" t="str">
        <f t="shared" si="39"/>
        <v>a</v>
      </c>
      <c r="C231" s="36" t="s">
        <v>131</v>
      </c>
      <c r="D231" s="37" t="s">
        <v>4</v>
      </c>
      <c r="E231" s="38">
        <f t="shared" ref="E231:L231" si="48">E232+E233+E234+E235+E236+E237+E238</f>
        <v>738.71163000000013</v>
      </c>
      <c r="F231" s="38">
        <f t="shared" si="48"/>
        <v>651</v>
      </c>
      <c r="G231" s="38">
        <f t="shared" si="48"/>
        <v>94.501000000000005</v>
      </c>
      <c r="H231" s="38">
        <f t="shared" si="48"/>
        <v>73.170729999999992</v>
      </c>
      <c r="I231" s="38">
        <f t="shared" si="48"/>
        <v>50</v>
      </c>
      <c r="J231" s="38">
        <f t="shared" si="48"/>
        <v>50</v>
      </c>
      <c r="K231" s="38">
        <f t="shared" si="40"/>
        <v>0</v>
      </c>
      <c r="L231" s="38">
        <f t="shared" si="48"/>
        <v>50</v>
      </c>
      <c r="M231" s="38">
        <f t="shared" si="41"/>
        <v>0</v>
      </c>
      <c r="N231" s="38">
        <f t="shared" si="42"/>
        <v>0</v>
      </c>
    </row>
    <row r="232" spans="2:14" s="6" customFormat="1" ht="21" hidden="1" outlineLevel="1" thickTop="1" thickBot="1" x14ac:dyDescent="0.3">
      <c r="B232" s="6" t="str">
        <f t="shared" si="39"/>
        <v>a</v>
      </c>
      <c r="C232" s="33" t="s">
        <v>131</v>
      </c>
      <c r="D232" s="39" t="s">
        <v>202</v>
      </c>
      <c r="E232" s="40">
        <v>705.2</v>
      </c>
      <c r="F232" s="40">
        <v>608</v>
      </c>
      <c r="G232" s="40">
        <v>48.500999999999998</v>
      </c>
      <c r="H232" s="40">
        <v>48.500769999999996</v>
      </c>
      <c r="I232" s="40">
        <v>0</v>
      </c>
      <c r="J232" s="40">
        <v>0</v>
      </c>
      <c r="K232" s="40">
        <f t="shared" si="40"/>
        <v>0</v>
      </c>
      <c r="L232" s="40">
        <v>0</v>
      </c>
      <c r="M232" s="40">
        <f t="shared" si="41"/>
        <v>0</v>
      </c>
      <c r="N232" s="40">
        <f t="shared" si="42"/>
        <v>0</v>
      </c>
    </row>
    <row r="233" spans="2:14" s="6" customFormat="1" ht="21" hidden="1" outlineLevel="1" thickTop="1" thickBot="1" x14ac:dyDescent="0.3">
      <c r="B233" s="6" t="str">
        <f t="shared" si="39"/>
        <v>a</v>
      </c>
      <c r="C233" s="33" t="s">
        <v>131</v>
      </c>
      <c r="D233" s="39" t="s">
        <v>203</v>
      </c>
      <c r="E233" s="40">
        <v>28.625310000000002</v>
      </c>
      <c r="F233" s="40">
        <v>37</v>
      </c>
      <c r="G233" s="40">
        <v>39.5</v>
      </c>
      <c r="H233" s="40">
        <v>19.251759999999997</v>
      </c>
      <c r="I233" s="40">
        <v>41</v>
      </c>
      <c r="J233" s="40">
        <v>41</v>
      </c>
      <c r="K233" s="40">
        <f t="shared" si="40"/>
        <v>0</v>
      </c>
      <c r="L233" s="40">
        <v>41</v>
      </c>
      <c r="M233" s="40">
        <f t="shared" si="41"/>
        <v>0</v>
      </c>
      <c r="N233" s="40">
        <f t="shared" si="42"/>
        <v>0</v>
      </c>
    </row>
    <row r="234" spans="2:14" s="6" customFormat="1" ht="18.75" hidden="1" outlineLevel="1" thickTop="1" thickBot="1" x14ac:dyDescent="0.3">
      <c r="B234" s="6" t="str">
        <f t="shared" si="39"/>
        <v>b</v>
      </c>
      <c r="C234" s="11" t="s">
        <v>131</v>
      </c>
      <c r="D234" s="17" t="s">
        <v>197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f t="shared" si="40"/>
        <v>0</v>
      </c>
      <c r="L234" s="18">
        <v>0</v>
      </c>
      <c r="M234" s="18">
        <f t="shared" si="41"/>
        <v>0</v>
      </c>
      <c r="N234" s="18">
        <f t="shared" si="42"/>
        <v>0</v>
      </c>
    </row>
    <row r="235" spans="2:14" s="6" customFormat="1" ht="18.75" hidden="1" outlineLevel="1" thickTop="1" thickBot="1" x14ac:dyDescent="0.3">
      <c r="B235" s="6" t="str">
        <f t="shared" si="39"/>
        <v>b</v>
      </c>
      <c r="C235" s="11" t="s">
        <v>131</v>
      </c>
      <c r="D235" s="17" t="s">
        <v>198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f t="shared" si="40"/>
        <v>0</v>
      </c>
      <c r="L235" s="18">
        <v>0</v>
      </c>
      <c r="M235" s="18">
        <f t="shared" si="41"/>
        <v>0</v>
      </c>
      <c r="N235" s="18">
        <f t="shared" si="42"/>
        <v>0</v>
      </c>
    </row>
    <row r="236" spans="2:14" s="6" customFormat="1" ht="18.75" hidden="1" outlineLevel="1" thickTop="1" thickBot="1" x14ac:dyDescent="0.3">
      <c r="B236" s="6" t="str">
        <f t="shared" si="39"/>
        <v>b</v>
      </c>
      <c r="C236" s="11" t="s">
        <v>131</v>
      </c>
      <c r="D236" s="17" t="s">
        <v>199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f t="shared" si="40"/>
        <v>0</v>
      </c>
      <c r="L236" s="18">
        <v>0</v>
      </c>
      <c r="M236" s="18">
        <f t="shared" si="41"/>
        <v>0</v>
      </c>
      <c r="N236" s="18">
        <f t="shared" si="42"/>
        <v>0</v>
      </c>
    </row>
    <row r="237" spans="2:14" s="6" customFormat="1" ht="21" hidden="1" outlineLevel="1" thickTop="1" thickBot="1" x14ac:dyDescent="0.3">
      <c r="B237" s="6" t="str">
        <f t="shared" si="39"/>
        <v>a</v>
      </c>
      <c r="C237" s="33" t="s">
        <v>131</v>
      </c>
      <c r="D237" s="39" t="s">
        <v>205</v>
      </c>
      <c r="E237" s="40">
        <v>4.26349</v>
      </c>
      <c r="F237" s="40">
        <v>6</v>
      </c>
      <c r="G237" s="40">
        <v>6</v>
      </c>
      <c r="H237" s="40">
        <v>5.2854299999999999</v>
      </c>
      <c r="I237" s="40">
        <v>8</v>
      </c>
      <c r="J237" s="40">
        <v>8</v>
      </c>
      <c r="K237" s="40">
        <f t="shared" si="40"/>
        <v>0</v>
      </c>
      <c r="L237" s="40">
        <v>8</v>
      </c>
      <c r="M237" s="40">
        <f t="shared" si="41"/>
        <v>0</v>
      </c>
      <c r="N237" s="40">
        <f t="shared" si="42"/>
        <v>0</v>
      </c>
    </row>
    <row r="238" spans="2:14" s="6" customFormat="1" ht="21" hidden="1" outlineLevel="1" thickTop="1" thickBot="1" x14ac:dyDescent="0.3">
      <c r="B238" s="6" t="str">
        <f t="shared" si="39"/>
        <v>a</v>
      </c>
      <c r="C238" s="33" t="s">
        <v>131</v>
      </c>
      <c r="D238" s="39" t="s">
        <v>206</v>
      </c>
      <c r="E238" s="40">
        <v>0.62282999999999999</v>
      </c>
      <c r="F238" s="40">
        <v>0</v>
      </c>
      <c r="G238" s="40">
        <v>0.5</v>
      </c>
      <c r="H238" s="40">
        <v>0.13277</v>
      </c>
      <c r="I238" s="40">
        <v>1</v>
      </c>
      <c r="J238" s="40">
        <v>1</v>
      </c>
      <c r="K238" s="40">
        <f t="shared" si="40"/>
        <v>0</v>
      </c>
      <c r="L238" s="40">
        <v>1</v>
      </c>
      <c r="M238" s="40">
        <f t="shared" si="41"/>
        <v>0</v>
      </c>
      <c r="N238" s="40">
        <f t="shared" si="42"/>
        <v>0</v>
      </c>
    </row>
    <row r="239" spans="2:14" s="6" customFormat="1" ht="18.75" hidden="1" outlineLevel="1" thickTop="1" thickBot="1" x14ac:dyDescent="0.3">
      <c r="B239" s="6" t="str">
        <f t="shared" si="39"/>
        <v>b</v>
      </c>
      <c r="C239" s="14" t="s">
        <v>131</v>
      </c>
      <c r="D239" s="15" t="s">
        <v>6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f t="shared" si="40"/>
        <v>0</v>
      </c>
      <c r="L239" s="16">
        <v>0</v>
      </c>
      <c r="M239" s="16">
        <f t="shared" si="41"/>
        <v>0</v>
      </c>
      <c r="N239" s="16">
        <f t="shared" si="42"/>
        <v>0</v>
      </c>
    </row>
    <row r="240" spans="2:14" s="6" customFormat="1" ht="18.75" hidden="1" outlineLevel="1" thickTop="1" thickBot="1" x14ac:dyDescent="0.3">
      <c r="B240" s="6" t="str">
        <f t="shared" si="39"/>
        <v>b</v>
      </c>
      <c r="C240" s="14" t="s">
        <v>131</v>
      </c>
      <c r="D240" s="15" t="s">
        <v>7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f t="shared" si="40"/>
        <v>0</v>
      </c>
      <c r="L240" s="16">
        <v>0</v>
      </c>
      <c r="M240" s="16">
        <f t="shared" si="41"/>
        <v>0</v>
      </c>
      <c r="N240" s="16">
        <f t="shared" si="42"/>
        <v>0</v>
      </c>
    </row>
    <row r="241" spans="2:14" s="6" customFormat="1" ht="18.75" hidden="1" outlineLevel="1" thickTop="1" thickBot="1" x14ac:dyDescent="0.3">
      <c r="B241" s="6" t="str">
        <f t="shared" si="39"/>
        <v>b</v>
      </c>
      <c r="C241" s="19" t="s">
        <v>131</v>
      </c>
      <c r="D241" s="20" t="s">
        <v>8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f t="shared" si="40"/>
        <v>0</v>
      </c>
      <c r="L241" s="21">
        <v>0</v>
      </c>
      <c r="M241" s="21">
        <f t="shared" si="41"/>
        <v>0</v>
      </c>
      <c r="N241" s="21">
        <f t="shared" si="42"/>
        <v>0</v>
      </c>
    </row>
    <row r="242" spans="2:14" s="6" customFormat="1" ht="49.5" hidden="1" customHeight="1" outlineLevel="1" thickTop="1" thickBot="1" x14ac:dyDescent="0.3">
      <c r="B242" s="6" t="str">
        <f t="shared" si="39"/>
        <v>a</v>
      </c>
      <c r="C242" s="30" t="s">
        <v>33</v>
      </c>
      <c r="D242" s="31" t="s">
        <v>140</v>
      </c>
      <c r="E242" s="32">
        <f t="shared" ref="E242:L242" si="49">E245+E253+E254+E255</f>
        <v>603.71217000000001</v>
      </c>
      <c r="F242" s="32">
        <f t="shared" si="49"/>
        <v>539</v>
      </c>
      <c r="G242" s="32">
        <f t="shared" si="49"/>
        <v>64.05</v>
      </c>
      <c r="H242" s="32">
        <f t="shared" si="49"/>
        <v>54.386129999999994</v>
      </c>
      <c r="I242" s="32">
        <f t="shared" si="49"/>
        <v>27</v>
      </c>
      <c r="J242" s="32">
        <f t="shared" si="49"/>
        <v>27</v>
      </c>
      <c r="K242" s="32">
        <f t="shared" si="40"/>
        <v>0</v>
      </c>
      <c r="L242" s="32">
        <f t="shared" si="49"/>
        <v>27</v>
      </c>
      <c r="M242" s="32">
        <f t="shared" si="41"/>
        <v>0</v>
      </c>
      <c r="N242" s="32">
        <f t="shared" si="42"/>
        <v>0</v>
      </c>
    </row>
    <row r="243" spans="2:14" s="6" customFormat="1" ht="36" hidden="1" outlineLevel="1" thickTop="1" thickBot="1" x14ac:dyDescent="0.3">
      <c r="B243" s="6" t="str">
        <f t="shared" si="39"/>
        <v>b</v>
      </c>
      <c r="C243" s="11"/>
      <c r="D243" s="12" t="s">
        <v>190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f t="shared" si="40"/>
        <v>0</v>
      </c>
      <c r="L243" s="13">
        <v>0</v>
      </c>
      <c r="M243" s="13">
        <f t="shared" si="41"/>
        <v>0</v>
      </c>
      <c r="N243" s="13">
        <f t="shared" si="42"/>
        <v>0</v>
      </c>
    </row>
    <row r="244" spans="2:14" s="6" customFormat="1" ht="18.75" hidden="1" outlineLevel="1" thickTop="1" thickBot="1" x14ac:dyDescent="0.3">
      <c r="B244" s="6" t="str">
        <f t="shared" si="39"/>
        <v>b</v>
      </c>
      <c r="C244" s="11"/>
      <c r="D244" s="12" t="s">
        <v>189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f t="shared" si="40"/>
        <v>0</v>
      </c>
      <c r="L244" s="13">
        <v>0</v>
      </c>
      <c r="M244" s="13">
        <f t="shared" si="41"/>
        <v>0</v>
      </c>
      <c r="N244" s="13">
        <f t="shared" si="42"/>
        <v>0</v>
      </c>
    </row>
    <row r="245" spans="2:14" s="6" customFormat="1" ht="21" hidden="1" outlineLevel="1" thickTop="1" thickBot="1" x14ac:dyDescent="0.3">
      <c r="B245" s="6" t="str">
        <f t="shared" si="39"/>
        <v>a</v>
      </c>
      <c r="C245" s="36" t="s">
        <v>131</v>
      </c>
      <c r="D245" s="37" t="s">
        <v>4</v>
      </c>
      <c r="E245" s="38">
        <f t="shared" ref="E245:L245" si="50">E246+E247+E248+E249+E250+E251+E252</f>
        <v>603.71217000000001</v>
      </c>
      <c r="F245" s="38">
        <f t="shared" si="50"/>
        <v>539</v>
      </c>
      <c r="G245" s="38">
        <f t="shared" si="50"/>
        <v>64.05</v>
      </c>
      <c r="H245" s="38">
        <f t="shared" si="50"/>
        <v>54.386129999999994</v>
      </c>
      <c r="I245" s="38">
        <f t="shared" si="50"/>
        <v>27</v>
      </c>
      <c r="J245" s="38">
        <f t="shared" si="50"/>
        <v>27</v>
      </c>
      <c r="K245" s="38">
        <f t="shared" si="40"/>
        <v>0</v>
      </c>
      <c r="L245" s="38">
        <f t="shared" si="50"/>
        <v>27</v>
      </c>
      <c r="M245" s="38">
        <f t="shared" si="41"/>
        <v>0</v>
      </c>
      <c r="N245" s="38">
        <f t="shared" si="42"/>
        <v>0</v>
      </c>
    </row>
    <row r="246" spans="2:14" s="6" customFormat="1" ht="21" hidden="1" outlineLevel="1" thickTop="1" thickBot="1" x14ac:dyDescent="0.3">
      <c r="B246" s="6" t="str">
        <f t="shared" si="39"/>
        <v>a</v>
      </c>
      <c r="C246" s="33" t="s">
        <v>131</v>
      </c>
      <c r="D246" s="39" t="s">
        <v>202</v>
      </c>
      <c r="E246" s="40">
        <v>565.67777000000001</v>
      </c>
      <c r="F246" s="40">
        <v>515</v>
      </c>
      <c r="G246" s="40">
        <v>39.549999999999997</v>
      </c>
      <c r="H246" s="40">
        <v>39.549999999999997</v>
      </c>
      <c r="I246" s="40">
        <v>0</v>
      </c>
      <c r="J246" s="40">
        <v>0</v>
      </c>
      <c r="K246" s="40">
        <f t="shared" si="40"/>
        <v>0</v>
      </c>
      <c r="L246" s="40">
        <v>0</v>
      </c>
      <c r="M246" s="40">
        <f t="shared" si="41"/>
        <v>0</v>
      </c>
      <c r="N246" s="40">
        <f t="shared" si="42"/>
        <v>0</v>
      </c>
    </row>
    <row r="247" spans="2:14" s="6" customFormat="1" ht="21" hidden="1" outlineLevel="1" thickTop="1" thickBot="1" x14ac:dyDescent="0.3">
      <c r="B247" s="6" t="str">
        <f t="shared" si="39"/>
        <v>a</v>
      </c>
      <c r="C247" s="33" t="s">
        <v>131</v>
      </c>
      <c r="D247" s="39" t="s">
        <v>203</v>
      </c>
      <c r="E247" s="40">
        <v>25.668810000000001</v>
      </c>
      <c r="F247" s="40">
        <v>21</v>
      </c>
      <c r="G247" s="40">
        <v>19.68</v>
      </c>
      <c r="H247" s="40">
        <v>12.107479999999999</v>
      </c>
      <c r="I247" s="40">
        <v>21</v>
      </c>
      <c r="J247" s="40">
        <v>21</v>
      </c>
      <c r="K247" s="40">
        <f t="shared" si="40"/>
        <v>0</v>
      </c>
      <c r="L247" s="40">
        <v>21</v>
      </c>
      <c r="M247" s="40">
        <f t="shared" si="41"/>
        <v>0</v>
      </c>
      <c r="N247" s="40">
        <f t="shared" si="42"/>
        <v>0</v>
      </c>
    </row>
    <row r="248" spans="2:14" s="6" customFormat="1" ht="18.75" hidden="1" outlineLevel="1" thickTop="1" thickBot="1" x14ac:dyDescent="0.3">
      <c r="B248" s="6" t="str">
        <f t="shared" si="39"/>
        <v>b</v>
      </c>
      <c r="C248" s="11" t="s">
        <v>131</v>
      </c>
      <c r="D248" s="17" t="s">
        <v>197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f t="shared" si="40"/>
        <v>0</v>
      </c>
      <c r="L248" s="18">
        <v>0</v>
      </c>
      <c r="M248" s="18">
        <f t="shared" si="41"/>
        <v>0</v>
      </c>
      <c r="N248" s="18">
        <f t="shared" si="42"/>
        <v>0</v>
      </c>
    </row>
    <row r="249" spans="2:14" s="6" customFormat="1" ht="18.75" hidden="1" outlineLevel="1" thickTop="1" thickBot="1" x14ac:dyDescent="0.3">
      <c r="B249" s="6" t="str">
        <f t="shared" si="39"/>
        <v>b</v>
      </c>
      <c r="C249" s="11" t="s">
        <v>131</v>
      </c>
      <c r="D249" s="17" t="s">
        <v>198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f t="shared" si="40"/>
        <v>0</v>
      </c>
      <c r="L249" s="18">
        <v>0</v>
      </c>
      <c r="M249" s="18">
        <f t="shared" si="41"/>
        <v>0</v>
      </c>
      <c r="N249" s="18">
        <f t="shared" si="42"/>
        <v>0</v>
      </c>
    </row>
    <row r="250" spans="2:14" s="6" customFormat="1" ht="18.75" hidden="1" outlineLevel="1" thickTop="1" thickBot="1" x14ac:dyDescent="0.3">
      <c r="B250" s="6" t="str">
        <f t="shared" si="39"/>
        <v>b</v>
      </c>
      <c r="C250" s="11" t="s">
        <v>131</v>
      </c>
      <c r="D250" s="17" t="s">
        <v>199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f t="shared" si="40"/>
        <v>0</v>
      </c>
      <c r="L250" s="18">
        <v>0</v>
      </c>
      <c r="M250" s="18">
        <f t="shared" si="41"/>
        <v>0</v>
      </c>
      <c r="N250" s="18">
        <f t="shared" si="42"/>
        <v>0</v>
      </c>
    </row>
    <row r="251" spans="2:14" s="6" customFormat="1" ht="21" hidden="1" outlineLevel="1" thickTop="1" thickBot="1" x14ac:dyDescent="0.3">
      <c r="B251" s="6" t="str">
        <f t="shared" si="39"/>
        <v>a</v>
      </c>
      <c r="C251" s="33" t="s">
        <v>131</v>
      </c>
      <c r="D251" s="39" t="s">
        <v>205</v>
      </c>
      <c r="E251" s="40">
        <v>12.077590000000001</v>
      </c>
      <c r="F251" s="40">
        <v>3</v>
      </c>
      <c r="G251" s="40">
        <v>4.5</v>
      </c>
      <c r="H251" s="40">
        <v>2.5126500000000003</v>
      </c>
      <c r="I251" s="40">
        <v>5</v>
      </c>
      <c r="J251" s="40">
        <v>5</v>
      </c>
      <c r="K251" s="40">
        <f t="shared" si="40"/>
        <v>0</v>
      </c>
      <c r="L251" s="40">
        <v>5</v>
      </c>
      <c r="M251" s="40">
        <f t="shared" si="41"/>
        <v>0</v>
      </c>
      <c r="N251" s="40">
        <f t="shared" si="42"/>
        <v>0</v>
      </c>
    </row>
    <row r="252" spans="2:14" s="6" customFormat="1" ht="21" hidden="1" outlineLevel="1" thickTop="1" thickBot="1" x14ac:dyDescent="0.3">
      <c r="B252" s="6" t="str">
        <f t="shared" si="39"/>
        <v>a</v>
      </c>
      <c r="C252" s="33" t="s">
        <v>131</v>
      </c>
      <c r="D252" s="39" t="s">
        <v>206</v>
      </c>
      <c r="E252" s="40">
        <v>0.28799999999999998</v>
      </c>
      <c r="F252" s="40">
        <v>0</v>
      </c>
      <c r="G252" s="40">
        <v>0.32</v>
      </c>
      <c r="H252" s="40">
        <v>0.216</v>
      </c>
      <c r="I252" s="40">
        <v>1</v>
      </c>
      <c r="J252" s="40">
        <v>1</v>
      </c>
      <c r="K252" s="40">
        <f t="shared" si="40"/>
        <v>0</v>
      </c>
      <c r="L252" s="40">
        <v>1</v>
      </c>
      <c r="M252" s="40">
        <f t="shared" si="41"/>
        <v>0</v>
      </c>
      <c r="N252" s="40">
        <f t="shared" si="42"/>
        <v>0</v>
      </c>
    </row>
    <row r="253" spans="2:14" s="6" customFormat="1" ht="18.75" hidden="1" outlineLevel="1" thickTop="1" thickBot="1" x14ac:dyDescent="0.3">
      <c r="B253" s="6" t="str">
        <f t="shared" si="39"/>
        <v>b</v>
      </c>
      <c r="C253" s="14" t="s">
        <v>131</v>
      </c>
      <c r="D253" s="15" t="s">
        <v>6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f t="shared" si="40"/>
        <v>0</v>
      </c>
      <c r="L253" s="16">
        <v>0</v>
      </c>
      <c r="M253" s="16">
        <f t="shared" si="41"/>
        <v>0</v>
      </c>
      <c r="N253" s="16">
        <f t="shared" si="42"/>
        <v>0</v>
      </c>
    </row>
    <row r="254" spans="2:14" s="6" customFormat="1" ht="18.75" hidden="1" outlineLevel="1" thickTop="1" thickBot="1" x14ac:dyDescent="0.3">
      <c r="B254" s="6" t="str">
        <f t="shared" si="39"/>
        <v>b</v>
      </c>
      <c r="C254" s="14" t="s">
        <v>131</v>
      </c>
      <c r="D254" s="15" t="s">
        <v>7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f t="shared" si="40"/>
        <v>0</v>
      </c>
      <c r="L254" s="16">
        <v>0</v>
      </c>
      <c r="M254" s="16">
        <f t="shared" si="41"/>
        <v>0</v>
      </c>
      <c r="N254" s="16">
        <f t="shared" si="42"/>
        <v>0</v>
      </c>
    </row>
    <row r="255" spans="2:14" s="6" customFormat="1" ht="18.75" hidden="1" outlineLevel="1" thickTop="1" thickBot="1" x14ac:dyDescent="0.3">
      <c r="B255" s="6" t="str">
        <f t="shared" si="39"/>
        <v>b</v>
      </c>
      <c r="C255" s="19" t="s">
        <v>131</v>
      </c>
      <c r="D255" s="20" t="s">
        <v>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21">
        <f t="shared" si="40"/>
        <v>0</v>
      </c>
      <c r="L255" s="21">
        <v>0</v>
      </c>
      <c r="M255" s="21">
        <f t="shared" si="41"/>
        <v>0</v>
      </c>
      <c r="N255" s="21">
        <f t="shared" si="42"/>
        <v>0</v>
      </c>
    </row>
    <row r="256" spans="2:14" s="6" customFormat="1" ht="60" hidden="1" outlineLevel="1" thickTop="1" thickBot="1" x14ac:dyDescent="0.3">
      <c r="B256" s="6" t="str">
        <f t="shared" si="39"/>
        <v>a</v>
      </c>
      <c r="C256" s="30" t="s">
        <v>34</v>
      </c>
      <c r="D256" s="31" t="s">
        <v>141</v>
      </c>
      <c r="E256" s="32">
        <f t="shared" ref="E256:L256" si="51">E259+E267+E268+E269</f>
        <v>501.36775</v>
      </c>
      <c r="F256" s="32">
        <f t="shared" si="51"/>
        <v>433</v>
      </c>
      <c r="G256" s="32">
        <f t="shared" si="51"/>
        <v>48.605000000000004</v>
      </c>
      <c r="H256" s="32">
        <f t="shared" si="51"/>
        <v>42.154649999999997</v>
      </c>
      <c r="I256" s="32">
        <f t="shared" si="51"/>
        <v>18</v>
      </c>
      <c r="J256" s="32">
        <f t="shared" si="51"/>
        <v>18</v>
      </c>
      <c r="K256" s="32">
        <f t="shared" si="40"/>
        <v>0</v>
      </c>
      <c r="L256" s="32">
        <f t="shared" si="51"/>
        <v>18</v>
      </c>
      <c r="M256" s="32">
        <f t="shared" si="41"/>
        <v>0</v>
      </c>
      <c r="N256" s="32">
        <f t="shared" si="42"/>
        <v>0</v>
      </c>
    </row>
    <row r="257" spans="2:14" s="6" customFormat="1" ht="36" hidden="1" outlineLevel="1" thickTop="1" thickBot="1" x14ac:dyDescent="0.3">
      <c r="B257" s="6" t="str">
        <f t="shared" si="39"/>
        <v>b</v>
      </c>
      <c r="C257" s="11"/>
      <c r="D257" s="12" t="s">
        <v>190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f t="shared" si="40"/>
        <v>0</v>
      </c>
      <c r="L257" s="13">
        <v>0</v>
      </c>
      <c r="M257" s="13">
        <f t="shared" si="41"/>
        <v>0</v>
      </c>
      <c r="N257" s="13">
        <f t="shared" si="42"/>
        <v>0</v>
      </c>
    </row>
    <row r="258" spans="2:14" s="6" customFormat="1" ht="18.75" hidden="1" outlineLevel="1" thickTop="1" thickBot="1" x14ac:dyDescent="0.3">
      <c r="B258" s="6" t="str">
        <f t="shared" si="39"/>
        <v>b</v>
      </c>
      <c r="C258" s="11"/>
      <c r="D258" s="12" t="s">
        <v>189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f t="shared" si="40"/>
        <v>0</v>
      </c>
      <c r="L258" s="13">
        <v>0</v>
      </c>
      <c r="M258" s="13">
        <f t="shared" si="41"/>
        <v>0</v>
      </c>
      <c r="N258" s="13">
        <f t="shared" si="42"/>
        <v>0</v>
      </c>
    </row>
    <row r="259" spans="2:14" s="6" customFormat="1" ht="21" hidden="1" outlineLevel="1" thickTop="1" thickBot="1" x14ac:dyDescent="0.3">
      <c r="B259" s="6" t="str">
        <f t="shared" si="39"/>
        <v>a</v>
      </c>
      <c r="C259" s="36" t="s">
        <v>131</v>
      </c>
      <c r="D259" s="37" t="s">
        <v>4</v>
      </c>
      <c r="E259" s="38">
        <f t="shared" ref="E259:L259" si="52">E260+E261+E262+E263+E264+E265+E266</f>
        <v>501.36775</v>
      </c>
      <c r="F259" s="38">
        <f t="shared" si="52"/>
        <v>433</v>
      </c>
      <c r="G259" s="38">
        <f t="shared" si="52"/>
        <v>48.605000000000004</v>
      </c>
      <c r="H259" s="38">
        <f t="shared" si="52"/>
        <v>42.154649999999997</v>
      </c>
      <c r="I259" s="38">
        <f t="shared" si="52"/>
        <v>18</v>
      </c>
      <c r="J259" s="38">
        <f t="shared" si="52"/>
        <v>18</v>
      </c>
      <c r="K259" s="38">
        <f t="shared" si="40"/>
        <v>0</v>
      </c>
      <c r="L259" s="38">
        <f t="shared" si="52"/>
        <v>18</v>
      </c>
      <c r="M259" s="38">
        <f t="shared" si="41"/>
        <v>0</v>
      </c>
      <c r="N259" s="38">
        <f t="shared" si="42"/>
        <v>0</v>
      </c>
    </row>
    <row r="260" spans="2:14" s="6" customFormat="1" ht="21" hidden="1" outlineLevel="1" thickTop="1" thickBot="1" x14ac:dyDescent="0.3">
      <c r="B260" s="6" t="str">
        <f t="shared" si="39"/>
        <v>a</v>
      </c>
      <c r="C260" s="33" t="s">
        <v>131</v>
      </c>
      <c r="D260" s="39" t="s">
        <v>202</v>
      </c>
      <c r="E260" s="40">
        <v>483.95479999999998</v>
      </c>
      <c r="F260" s="40">
        <v>418</v>
      </c>
      <c r="G260" s="40">
        <v>33.365000000000002</v>
      </c>
      <c r="H260" s="40">
        <v>33.364440000000002</v>
      </c>
      <c r="I260" s="40">
        <v>0</v>
      </c>
      <c r="J260" s="40">
        <v>0</v>
      </c>
      <c r="K260" s="40">
        <f t="shared" si="40"/>
        <v>0</v>
      </c>
      <c r="L260" s="40">
        <v>0</v>
      </c>
      <c r="M260" s="40">
        <f t="shared" si="41"/>
        <v>0</v>
      </c>
      <c r="N260" s="40">
        <f t="shared" si="42"/>
        <v>0</v>
      </c>
    </row>
    <row r="261" spans="2:14" s="6" customFormat="1" ht="21" hidden="1" outlineLevel="1" thickTop="1" thickBot="1" x14ac:dyDescent="0.3">
      <c r="B261" s="6" t="str">
        <f t="shared" ref="B261:B324" si="53">IF(OR(E261&lt;&gt;0,F261&lt;&gt;0,G261&lt;&gt;0,H261&lt;&gt;0,I261&lt;&gt;0,L261&lt;&gt;0,M261&lt;&gt;0),"a","b")</f>
        <v>a</v>
      </c>
      <c r="C261" s="33" t="s">
        <v>131</v>
      </c>
      <c r="D261" s="39" t="s">
        <v>203</v>
      </c>
      <c r="E261" s="40">
        <v>15.53891</v>
      </c>
      <c r="F261" s="40">
        <v>13</v>
      </c>
      <c r="G261" s="40">
        <v>13</v>
      </c>
      <c r="H261" s="40">
        <v>8.5629599999999986</v>
      </c>
      <c r="I261" s="40">
        <v>16</v>
      </c>
      <c r="J261" s="40">
        <v>16</v>
      </c>
      <c r="K261" s="40">
        <f t="shared" ref="K261:K324" si="54">J261-I261</f>
        <v>0</v>
      </c>
      <c r="L261" s="40">
        <v>16</v>
      </c>
      <c r="M261" s="40">
        <f t="shared" ref="M261:M324" si="55">L261-J261</f>
        <v>0</v>
      </c>
      <c r="N261" s="40">
        <f t="shared" ref="N261:N324" si="56">L261-J261</f>
        <v>0</v>
      </c>
    </row>
    <row r="262" spans="2:14" s="6" customFormat="1" ht="18.75" hidden="1" outlineLevel="1" thickTop="1" thickBot="1" x14ac:dyDescent="0.3">
      <c r="B262" s="6" t="str">
        <f t="shared" si="53"/>
        <v>b</v>
      </c>
      <c r="C262" s="11" t="s">
        <v>131</v>
      </c>
      <c r="D262" s="17" t="s">
        <v>197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f t="shared" si="54"/>
        <v>0</v>
      </c>
      <c r="L262" s="18">
        <v>0</v>
      </c>
      <c r="M262" s="18">
        <f t="shared" si="55"/>
        <v>0</v>
      </c>
      <c r="N262" s="18">
        <f t="shared" si="56"/>
        <v>0</v>
      </c>
    </row>
    <row r="263" spans="2:14" s="6" customFormat="1" ht="18.75" hidden="1" outlineLevel="1" thickTop="1" thickBot="1" x14ac:dyDescent="0.3">
      <c r="B263" s="6" t="str">
        <f t="shared" si="53"/>
        <v>b</v>
      </c>
      <c r="C263" s="11" t="s">
        <v>131</v>
      </c>
      <c r="D263" s="17" t="s">
        <v>198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f t="shared" si="54"/>
        <v>0</v>
      </c>
      <c r="L263" s="18">
        <v>0</v>
      </c>
      <c r="M263" s="18">
        <f t="shared" si="55"/>
        <v>0</v>
      </c>
      <c r="N263" s="18">
        <f t="shared" si="56"/>
        <v>0</v>
      </c>
    </row>
    <row r="264" spans="2:14" s="6" customFormat="1" ht="18.75" hidden="1" outlineLevel="1" thickTop="1" thickBot="1" x14ac:dyDescent="0.3">
      <c r="B264" s="6" t="str">
        <f t="shared" si="53"/>
        <v>b</v>
      </c>
      <c r="C264" s="11" t="s">
        <v>131</v>
      </c>
      <c r="D264" s="17" t="s">
        <v>199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f t="shared" si="54"/>
        <v>0</v>
      </c>
      <c r="L264" s="18">
        <v>0</v>
      </c>
      <c r="M264" s="18">
        <f t="shared" si="55"/>
        <v>0</v>
      </c>
      <c r="N264" s="18">
        <f t="shared" si="56"/>
        <v>0</v>
      </c>
    </row>
    <row r="265" spans="2:14" s="6" customFormat="1" ht="21" hidden="1" outlineLevel="1" thickTop="1" thickBot="1" x14ac:dyDescent="0.3">
      <c r="B265" s="6" t="str">
        <f t="shared" si="53"/>
        <v>a</v>
      </c>
      <c r="C265" s="33" t="s">
        <v>131</v>
      </c>
      <c r="D265" s="39" t="s">
        <v>205</v>
      </c>
      <c r="E265" s="40">
        <v>1.8460399999999999</v>
      </c>
      <c r="F265" s="40">
        <v>2</v>
      </c>
      <c r="G265" s="40">
        <v>2</v>
      </c>
      <c r="H265" s="40">
        <v>0.22725000000000001</v>
      </c>
      <c r="I265" s="40">
        <v>2</v>
      </c>
      <c r="J265" s="40">
        <v>2</v>
      </c>
      <c r="K265" s="40">
        <f t="shared" si="54"/>
        <v>0</v>
      </c>
      <c r="L265" s="40">
        <v>2</v>
      </c>
      <c r="M265" s="40">
        <f t="shared" si="55"/>
        <v>0</v>
      </c>
      <c r="N265" s="40">
        <f t="shared" si="56"/>
        <v>0</v>
      </c>
    </row>
    <row r="266" spans="2:14" s="6" customFormat="1" ht="21" hidden="1" outlineLevel="1" thickTop="1" thickBot="1" x14ac:dyDescent="0.3">
      <c r="B266" s="6" t="str">
        <f t="shared" si="53"/>
        <v>a</v>
      </c>
      <c r="C266" s="33" t="s">
        <v>131</v>
      </c>
      <c r="D266" s="39" t="s">
        <v>206</v>
      </c>
      <c r="E266" s="40">
        <v>2.8000000000000001E-2</v>
      </c>
      <c r="F266" s="40">
        <v>0</v>
      </c>
      <c r="G266" s="40">
        <v>0.24</v>
      </c>
      <c r="H266" s="40">
        <v>0</v>
      </c>
      <c r="I266" s="40">
        <v>0</v>
      </c>
      <c r="J266" s="40">
        <v>0</v>
      </c>
      <c r="K266" s="40">
        <f t="shared" si="54"/>
        <v>0</v>
      </c>
      <c r="L266" s="40">
        <v>0</v>
      </c>
      <c r="M266" s="40">
        <f t="shared" si="55"/>
        <v>0</v>
      </c>
      <c r="N266" s="40">
        <f t="shared" si="56"/>
        <v>0</v>
      </c>
    </row>
    <row r="267" spans="2:14" s="6" customFormat="1" ht="18.75" hidden="1" outlineLevel="1" thickTop="1" thickBot="1" x14ac:dyDescent="0.3">
      <c r="B267" s="6" t="str">
        <f t="shared" si="53"/>
        <v>b</v>
      </c>
      <c r="C267" s="14" t="s">
        <v>131</v>
      </c>
      <c r="D267" s="15" t="s">
        <v>6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f t="shared" si="54"/>
        <v>0</v>
      </c>
      <c r="L267" s="16">
        <v>0</v>
      </c>
      <c r="M267" s="16">
        <f t="shared" si="55"/>
        <v>0</v>
      </c>
      <c r="N267" s="16">
        <f t="shared" si="56"/>
        <v>0</v>
      </c>
    </row>
    <row r="268" spans="2:14" s="6" customFormat="1" ht="18.75" hidden="1" outlineLevel="1" thickTop="1" thickBot="1" x14ac:dyDescent="0.3">
      <c r="B268" s="6" t="str">
        <f t="shared" si="53"/>
        <v>b</v>
      </c>
      <c r="C268" s="14" t="s">
        <v>131</v>
      </c>
      <c r="D268" s="15" t="s">
        <v>7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f t="shared" si="54"/>
        <v>0</v>
      </c>
      <c r="L268" s="16">
        <v>0</v>
      </c>
      <c r="M268" s="16">
        <f t="shared" si="55"/>
        <v>0</v>
      </c>
      <c r="N268" s="16">
        <f t="shared" si="56"/>
        <v>0</v>
      </c>
    </row>
    <row r="269" spans="2:14" s="6" customFormat="1" ht="18.75" hidden="1" outlineLevel="1" thickTop="1" thickBot="1" x14ac:dyDescent="0.3">
      <c r="B269" s="6" t="str">
        <f t="shared" si="53"/>
        <v>b</v>
      </c>
      <c r="C269" s="19" t="s">
        <v>131</v>
      </c>
      <c r="D269" s="20" t="s">
        <v>8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f t="shared" si="54"/>
        <v>0</v>
      </c>
      <c r="L269" s="21">
        <v>0</v>
      </c>
      <c r="M269" s="21">
        <f t="shared" si="55"/>
        <v>0</v>
      </c>
      <c r="N269" s="21">
        <f t="shared" si="56"/>
        <v>0</v>
      </c>
    </row>
    <row r="270" spans="2:14" s="6" customFormat="1" ht="40.5" hidden="1" outlineLevel="1" thickTop="1" thickBot="1" x14ac:dyDescent="0.3">
      <c r="B270" s="6" t="str">
        <f t="shared" si="53"/>
        <v>a</v>
      </c>
      <c r="C270" s="30" t="s">
        <v>35</v>
      </c>
      <c r="D270" s="31" t="s">
        <v>36</v>
      </c>
      <c r="E270" s="32">
        <f t="shared" ref="E270:L270" si="57">E273+E281+E282+E283</f>
        <v>1058.6008400000001</v>
      </c>
      <c r="F270" s="32">
        <f t="shared" si="57"/>
        <v>971</v>
      </c>
      <c r="G270" s="32">
        <f t="shared" si="57"/>
        <v>109.001</v>
      </c>
      <c r="H270" s="32">
        <f t="shared" si="57"/>
        <v>96.880970000000005</v>
      </c>
      <c r="I270" s="32">
        <f t="shared" si="57"/>
        <v>41</v>
      </c>
      <c r="J270" s="32">
        <f t="shared" si="57"/>
        <v>41</v>
      </c>
      <c r="K270" s="32">
        <f t="shared" si="54"/>
        <v>0</v>
      </c>
      <c r="L270" s="32">
        <f t="shared" si="57"/>
        <v>41</v>
      </c>
      <c r="M270" s="32">
        <f t="shared" si="55"/>
        <v>0</v>
      </c>
      <c r="N270" s="32">
        <f t="shared" si="56"/>
        <v>0</v>
      </c>
    </row>
    <row r="271" spans="2:14" s="6" customFormat="1" ht="36" hidden="1" outlineLevel="1" thickTop="1" thickBot="1" x14ac:dyDescent="0.3">
      <c r="B271" s="6" t="str">
        <f t="shared" si="53"/>
        <v>b</v>
      </c>
      <c r="C271" s="11"/>
      <c r="D271" s="12" t="s">
        <v>190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f t="shared" si="54"/>
        <v>0</v>
      </c>
      <c r="L271" s="13">
        <v>0</v>
      </c>
      <c r="M271" s="13">
        <f t="shared" si="55"/>
        <v>0</v>
      </c>
      <c r="N271" s="13">
        <f t="shared" si="56"/>
        <v>0</v>
      </c>
    </row>
    <row r="272" spans="2:14" s="6" customFormat="1" ht="18.75" hidden="1" outlineLevel="1" thickTop="1" thickBot="1" x14ac:dyDescent="0.3">
      <c r="B272" s="6" t="str">
        <f t="shared" si="53"/>
        <v>b</v>
      </c>
      <c r="C272" s="11"/>
      <c r="D272" s="12" t="s">
        <v>189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f t="shared" si="54"/>
        <v>0</v>
      </c>
      <c r="L272" s="13">
        <v>0</v>
      </c>
      <c r="M272" s="13">
        <f t="shared" si="55"/>
        <v>0</v>
      </c>
      <c r="N272" s="13">
        <f t="shared" si="56"/>
        <v>0</v>
      </c>
    </row>
    <row r="273" spans="1:14" s="6" customFormat="1" ht="21" hidden="1" outlineLevel="1" thickTop="1" thickBot="1" x14ac:dyDescent="0.3">
      <c r="B273" s="6" t="str">
        <f t="shared" si="53"/>
        <v>a</v>
      </c>
      <c r="C273" s="36" t="s">
        <v>131</v>
      </c>
      <c r="D273" s="37" t="s">
        <v>4</v>
      </c>
      <c r="E273" s="38">
        <f t="shared" ref="E273:L273" si="58">E274+E275+E276+E277+E278+E279+E280</f>
        <v>1058.6008400000001</v>
      </c>
      <c r="F273" s="38">
        <f t="shared" si="58"/>
        <v>971</v>
      </c>
      <c r="G273" s="38">
        <f t="shared" si="58"/>
        <v>109.001</v>
      </c>
      <c r="H273" s="38">
        <f t="shared" si="58"/>
        <v>96.880970000000005</v>
      </c>
      <c r="I273" s="38">
        <f t="shared" si="58"/>
        <v>41</v>
      </c>
      <c r="J273" s="38">
        <f t="shared" si="58"/>
        <v>41</v>
      </c>
      <c r="K273" s="38">
        <f t="shared" si="54"/>
        <v>0</v>
      </c>
      <c r="L273" s="38">
        <f t="shared" si="58"/>
        <v>41</v>
      </c>
      <c r="M273" s="38">
        <f t="shared" si="55"/>
        <v>0</v>
      </c>
      <c r="N273" s="38">
        <f t="shared" si="56"/>
        <v>0</v>
      </c>
    </row>
    <row r="274" spans="1:14" s="6" customFormat="1" ht="21" hidden="1" outlineLevel="1" thickTop="1" thickBot="1" x14ac:dyDescent="0.3">
      <c r="B274" s="6" t="str">
        <f t="shared" si="53"/>
        <v>a</v>
      </c>
      <c r="C274" s="33" t="s">
        <v>131</v>
      </c>
      <c r="D274" s="39" t="s">
        <v>202</v>
      </c>
      <c r="E274" s="40">
        <v>1019.6256500000001</v>
      </c>
      <c r="F274" s="40">
        <v>933</v>
      </c>
      <c r="G274" s="40">
        <v>73.650999999999996</v>
      </c>
      <c r="H274" s="40">
        <v>73.650999999999996</v>
      </c>
      <c r="I274" s="40">
        <v>0</v>
      </c>
      <c r="J274" s="40">
        <v>0</v>
      </c>
      <c r="K274" s="40">
        <f t="shared" si="54"/>
        <v>0</v>
      </c>
      <c r="L274" s="40">
        <v>0</v>
      </c>
      <c r="M274" s="40">
        <f t="shared" si="55"/>
        <v>0</v>
      </c>
      <c r="N274" s="40">
        <f t="shared" si="56"/>
        <v>0</v>
      </c>
    </row>
    <row r="275" spans="1:14" s="6" customFormat="1" ht="21" hidden="1" outlineLevel="1" thickTop="1" thickBot="1" x14ac:dyDescent="0.3">
      <c r="B275" s="6" t="str">
        <f t="shared" si="53"/>
        <v>a</v>
      </c>
      <c r="C275" s="33" t="s">
        <v>131</v>
      </c>
      <c r="D275" s="39" t="s">
        <v>203</v>
      </c>
      <c r="E275" s="40">
        <v>36.749720000000003</v>
      </c>
      <c r="F275" s="40">
        <v>35</v>
      </c>
      <c r="G275" s="40">
        <v>29.35</v>
      </c>
      <c r="H275" s="40">
        <v>18.744880000000002</v>
      </c>
      <c r="I275" s="40">
        <v>35</v>
      </c>
      <c r="J275" s="40">
        <v>35</v>
      </c>
      <c r="K275" s="40">
        <f t="shared" si="54"/>
        <v>0</v>
      </c>
      <c r="L275" s="40">
        <v>35</v>
      </c>
      <c r="M275" s="40">
        <f t="shared" si="55"/>
        <v>0</v>
      </c>
      <c r="N275" s="40">
        <f t="shared" si="56"/>
        <v>0</v>
      </c>
    </row>
    <row r="276" spans="1:14" s="6" customFormat="1" ht="18.75" hidden="1" outlineLevel="1" thickTop="1" thickBot="1" x14ac:dyDescent="0.3">
      <c r="B276" s="6" t="str">
        <f t="shared" si="53"/>
        <v>b</v>
      </c>
      <c r="C276" s="11" t="s">
        <v>131</v>
      </c>
      <c r="D276" s="17" t="s">
        <v>197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f t="shared" si="54"/>
        <v>0</v>
      </c>
      <c r="L276" s="18">
        <v>0</v>
      </c>
      <c r="M276" s="18">
        <f t="shared" si="55"/>
        <v>0</v>
      </c>
      <c r="N276" s="18">
        <f t="shared" si="56"/>
        <v>0</v>
      </c>
    </row>
    <row r="277" spans="1:14" s="6" customFormat="1" ht="18.75" hidden="1" outlineLevel="1" thickTop="1" thickBot="1" x14ac:dyDescent="0.3">
      <c r="B277" s="6" t="str">
        <f t="shared" si="53"/>
        <v>b</v>
      </c>
      <c r="C277" s="11" t="s">
        <v>131</v>
      </c>
      <c r="D277" s="17" t="s">
        <v>198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f t="shared" si="54"/>
        <v>0</v>
      </c>
      <c r="L277" s="18">
        <v>0</v>
      </c>
      <c r="M277" s="18">
        <f t="shared" si="55"/>
        <v>0</v>
      </c>
      <c r="N277" s="18">
        <f t="shared" si="56"/>
        <v>0</v>
      </c>
    </row>
    <row r="278" spans="1:14" s="6" customFormat="1" ht="18.75" hidden="1" outlineLevel="1" thickTop="1" thickBot="1" x14ac:dyDescent="0.3">
      <c r="B278" s="6" t="str">
        <f t="shared" si="53"/>
        <v>b</v>
      </c>
      <c r="C278" s="11" t="s">
        <v>131</v>
      </c>
      <c r="D278" s="17" t="s">
        <v>199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f t="shared" si="54"/>
        <v>0</v>
      </c>
      <c r="L278" s="18">
        <v>0</v>
      </c>
      <c r="M278" s="18">
        <f t="shared" si="55"/>
        <v>0</v>
      </c>
      <c r="N278" s="18">
        <f t="shared" si="56"/>
        <v>0</v>
      </c>
    </row>
    <row r="279" spans="1:14" s="6" customFormat="1" ht="21" hidden="1" outlineLevel="1" thickTop="1" thickBot="1" x14ac:dyDescent="0.3">
      <c r="B279" s="6" t="str">
        <f t="shared" si="53"/>
        <v>a</v>
      </c>
      <c r="C279" s="33" t="s">
        <v>131</v>
      </c>
      <c r="D279" s="39" t="s">
        <v>205</v>
      </c>
      <c r="E279" s="40">
        <v>1.7215</v>
      </c>
      <c r="F279" s="40">
        <v>3</v>
      </c>
      <c r="G279" s="40">
        <v>5.5</v>
      </c>
      <c r="H279" s="40">
        <v>4.2620100000000001</v>
      </c>
      <c r="I279" s="40">
        <v>5</v>
      </c>
      <c r="J279" s="40">
        <v>5</v>
      </c>
      <c r="K279" s="40">
        <f t="shared" si="54"/>
        <v>0</v>
      </c>
      <c r="L279" s="40">
        <v>5</v>
      </c>
      <c r="M279" s="40">
        <f t="shared" si="55"/>
        <v>0</v>
      </c>
      <c r="N279" s="40">
        <f t="shared" si="56"/>
        <v>0</v>
      </c>
    </row>
    <row r="280" spans="1:14" s="6" customFormat="1" ht="21" hidden="1" outlineLevel="1" thickTop="1" thickBot="1" x14ac:dyDescent="0.3">
      <c r="B280" s="6" t="str">
        <f t="shared" si="53"/>
        <v>a</v>
      </c>
      <c r="C280" s="33" t="s">
        <v>131</v>
      </c>
      <c r="D280" s="39" t="s">
        <v>206</v>
      </c>
      <c r="E280" s="40">
        <v>0.50397000000000003</v>
      </c>
      <c r="F280" s="40">
        <v>0</v>
      </c>
      <c r="G280" s="40">
        <v>0.5</v>
      </c>
      <c r="H280" s="40">
        <v>0.22308</v>
      </c>
      <c r="I280" s="40">
        <v>1</v>
      </c>
      <c r="J280" s="40">
        <v>1</v>
      </c>
      <c r="K280" s="40">
        <f t="shared" si="54"/>
        <v>0</v>
      </c>
      <c r="L280" s="40">
        <v>1</v>
      </c>
      <c r="M280" s="40">
        <f t="shared" si="55"/>
        <v>0</v>
      </c>
      <c r="N280" s="40">
        <f t="shared" si="56"/>
        <v>0</v>
      </c>
    </row>
    <row r="281" spans="1:14" s="6" customFormat="1" ht="18.75" hidden="1" outlineLevel="1" thickTop="1" thickBot="1" x14ac:dyDescent="0.3">
      <c r="B281" s="6" t="str">
        <f t="shared" si="53"/>
        <v>b</v>
      </c>
      <c r="C281" s="14" t="s">
        <v>131</v>
      </c>
      <c r="D281" s="15" t="s">
        <v>6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f t="shared" si="54"/>
        <v>0</v>
      </c>
      <c r="L281" s="16">
        <v>0</v>
      </c>
      <c r="M281" s="16">
        <f t="shared" si="55"/>
        <v>0</v>
      </c>
      <c r="N281" s="16">
        <f t="shared" si="56"/>
        <v>0</v>
      </c>
    </row>
    <row r="282" spans="1:14" s="6" customFormat="1" ht="18.75" hidden="1" outlineLevel="1" thickTop="1" thickBot="1" x14ac:dyDescent="0.3">
      <c r="B282" s="6" t="str">
        <f t="shared" si="53"/>
        <v>b</v>
      </c>
      <c r="C282" s="14" t="s">
        <v>131</v>
      </c>
      <c r="D282" s="15" t="s">
        <v>7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f t="shared" si="54"/>
        <v>0</v>
      </c>
      <c r="L282" s="16">
        <v>0</v>
      </c>
      <c r="M282" s="16">
        <f t="shared" si="55"/>
        <v>0</v>
      </c>
      <c r="N282" s="16">
        <f t="shared" si="56"/>
        <v>0</v>
      </c>
    </row>
    <row r="283" spans="1:14" s="6" customFormat="1" ht="18.75" hidden="1" outlineLevel="1" thickTop="1" thickBot="1" x14ac:dyDescent="0.3">
      <c r="B283" s="6" t="str">
        <f t="shared" si="53"/>
        <v>b</v>
      </c>
      <c r="C283" s="19" t="s">
        <v>131</v>
      </c>
      <c r="D283" s="20" t="s">
        <v>8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21">
        <f t="shared" si="54"/>
        <v>0</v>
      </c>
      <c r="L283" s="21">
        <v>0</v>
      </c>
      <c r="M283" s="21">
        <f t="shared" si="55"/>
        <v>0</v>
      </c>
      <c r="N283" s="21">
        <f t="shared" si="56"/>
        <v>0</v>
      </c>
    </row>
    <row r="284" spans="1:14" s="6" customFormat="1" ht="85.5" customHeight="1" collapsed="1" thickTop="1" thickBot="1" x14ac:dyDescent="0.3">
      <c r="A284" s="6" t="s">
        <v>213</v>
      </c>
      <c r="B284" s="6" t="str">
        <f t="shared" si="53"/>
        <v>a</v>
      </c>
      <c r="C284" s="30" t="s">
        <v>37</v>
      </c>
      <c r="D284" s="31" t="s">
        <v>38</v>
      </c>
      <c r="E284" s="32">
        <f t="shared" ref="E284:L284" si="59">E287+E295+E296+E297</f>
        <v>6640.0945699999993</v>
      </c>
      <c r="F284" s="32">
        <f t="shared" si="59"/>
        <v>6600</v>
      </c>
      <c r="G284" s="32">
        <f t="shared" si="59"/>
        <v>6294.2630000000008</v>
      </c>
      <c r="H284" s="32">
        <f t="shared" si="59"/>
        <v>3850.9525800000001</v>
      </c>
      <c r="I284" s="32">
        <f t="shared" si="59"/>
        <v>6490</v>
      </c>
      <c r="J284" s="32">
        <f t="shared" si="59"/>
        <v>6610</v>
      </c>
      <c r="K284" s="32">
        <f t="shared" si="54"/>
        <v>120</v>
      </c>
      <c r="L284" s="32">
        <f t="shared" si="59"/>
        <v>6739</v>
      </c>
      <c r="M284" s="32">
        <f t="shared" si="55"/>
        <v>129</v>
      </c>
      <c r="N284" s="32">
        <f t="shared" si="56"/>
        <v>129</v>
      </c>
    </row>
    <row r="285" spans="1:14" s="6" customFormat="1" ht="40.5" hidden="1" thickTop="1" thickBot="1" x14ac:dyDescent="0.3">
      <c r="B285" s="6" t="str">
        <f t="shared" si="53"/>
        <v>a</v>
      </c>
      <c r="C285" s="33"/>
      <c r="D285" s="34" t="s">
        <v>190</v>
      </c>
      <c r="E285" s="35">
        <v>615</v>
      </c>
      <c r="F285" s="35">
        <v>615</v>
      </c>
      <c r="G285" s="35">
        <v>615</v>
      </c>
      <c r="H285" s="35">
        <v>615</v>
      </c>
      <c r="I285" s="35">
        <v>574</v>
      </c>
      <c r="J285" s="35">
        <v>574</v>
      </c>
      <c r="K285" s="35">
        <f t="shared" si="54"/>
        <v>0</v>
      </c>
      <c r="L285" s="35">
        <v>574</v>
      </c>
      <c r="M285" s="35">
        <f t="shared" si="55"/>
        <v>0</v>
      </c>
      <c r="N285" s="35">
        <f t="shared" si="56"/>
        <v>0</v>
      </c>
    </row>
    <row r="286" spans="1:14" s="6" customFormat="1" ht="21" hidden="1" thickTop="1" thickBot="1" x14ac:dyDescent="0.3">
      <c r="B286" s="6" t="str">
        <f t="shared" si="53"/>
        <v>a</v>
      </c>
      <c r="C286" s="33"/>
      <c r="D286" s="34" t="s">
        <v>189</v>
      </c>
      <c r="E286" s="35">
        <v>12</v>
      </c>
      <c r="F286" s="35">
        <v>12</v>
      </c>
      <c r="G286" s="35">
        <v>12</v>
      </c>
      <c r="H286" s="35">
        <v>12</v>
      </c>
      <c r="I286" s="35">
        <v>11</v>
      </c>
      <c r="J286" s="35">
        <v>11</v>
      </c>
      <c r="K286" s="35">
        <f t="shared" si="54"/>
        <v>0</v>
      </c>
      <c r="L286" s="35">
        <v>11</v>
      </c>
      <c r="M286" s="35">
        <f t="shared" si="55"/>
        <v>0</v>
      </c>
      <c r="N286" s="35">
        <f t="shared" si="56"/>
        <v>0</v>
      </c>
    </row>
    <row r="287" spans="1:14" s="6" customFormat="1" ht="21" hidden="1" thickTop="1" thickBot="1" x14ac:dyDescent="0.3">
      <c r="B287" s="6" t="str">
        <f t="shared" si="53"/>
        <v>a</v>
      </c>
      <c r="C287" s="36" t="s">
        <v>131</v>
      </c>
      <c r="D287" s="37" t="s">
        <v>4</v>
      </c>
      <c r="E287" s="38">
        <f t="shared" ref="E287:L287" si="60">E288+E289+E290+E291+E292+E293+E294</f>
        <v>6188.3316399999994</v>
      </c>
      <c r="F287" s="38">
        <f t="shared" si="60"/>
        <v>6250</v>
      </c>
      <c r="G287" s="38">
        <f t="shared" si="60"/>
        <v>6028.9330000000009</v>
      </c>
      <c r="H287" s="38">
        <f t="shared" si="60"/>
        <v>3707.22993</v>
      </c>
      <c r="I287" s="38">
        <f t="shared" si="60"/>
        <v>6236</v>
      </c>
      <c r="J287" s="38">
        <f t="shared" si="60"/>
        <v>6286</v>
      </c>
      <c r="K287" s="38">
        <f t="shared" si="54"/>
        <v>50</v>
      </c>
      <c r="L287" s="38">
        <f t="shared" si="60"/>
        <v>6289</v>
      </c>
      <c r="M287" s="38">
        <f t="shared" si="55"/>
        <v>3</v>
      </c>
      <c r="N287" s="38">
        <f t="shared" si="56"/>
        <v>3</v>
      </c>
    </row>
    <row r="288" spans="1:14" s="6" customFormat="1" ht="21" hidden="1" thickTop="1" thickBot="1" x14ac:dyDescent="0.3">
      <c r="B288" s="6" t="str">
        <f t="shared" si="53"/>
        <v>a</v>
      </c>
      <c r="C288" s="33" t="s">
        <v>131</v>
      </c>
      <c r="D288" s="39" t="s">
        <v>202</v>
      </c>
      <c r="E288" s="40">
        <v>3801.4829</v>
      </c>
      <c r="F288" s="40">
        <v>3580</v>
      </c>
      <c r="G288" s="40">
        <v>3514.4</v>
      </c>
      <c r="H288" s="40">
        <v>2151.2782699999998</v>
      </c>
      <c r="I288" s="40">
        <v>3513</v>
      </c>
      <c r="J288" s="40">
        <v>3513</v>
      </c>
      <c r="K288" s="40">
        <f t="shared" si="54"/>
        <v>0</v>
      </c>
      <c r="L288" s="40">
        <v>3513</v>
      </c>
      <c r="M288" s="40">
        <f t="shared" si="55"/>
        <v>0</v>
      </c>
      <c r="N288" s="40">
        <f t="shared" si="56"/>
        <v>0</v>
      </c>
    </row>
    <row r="289" spans="1:14" s="6" customFormat="1" ht="21" hidden="1" thickTop="1" thickBot="1" x14ac:dyDescent="0.3">
      <c r="B289" s="6" t="str">
        <f t="shared" si="53"/>
        <v>a</v>
      </c>
      <c r="C289" s="33" t="s">
        <v>131</v>
      </c>
      <c r="D289" s="39" t="s">
        <v>203</v>
      </c>
      <c r="E289" s="40">
        <v>2223.3178700000003</v>
      </c>
      <c r="F289" s="40">
        <v>2600</v>
      </c>
      <c r="G289" s="40">
        <v>2380.7359999999999</v>
      </c>
      <c r="H289" s="40">
        <v>1444.4721200000001</v>
      </c>
      <c r="I289" s="40">
        <f>2600</f>
        <v>2600</v>
      </c>
      <c r="J289" s="40">
        <f>2600+50</f>
        <v>2650</v>
      </c>
      <c r="K289" s="40">
        <f t="shared" si="54"/>
        <v>50</v>
      </c>
      <c r="L289" s="40">
        <v>2653</v>
      </c>
      <c r="M289" s="40">
        <f t="shared" si="55"/>
        <v>3</v>
      </c>
      <c r="N289" s="40">
        <f t="shared" si="56"/>
        <v>3</v>
      </c>
    </row>
    <row r="290" spans="1:14" s="6" customFormat="1" ht="18.75" hidden="1" thickTop="1" thickBot="1" x14ac:dyDescent="0.3">
      <c r="A290" s="6" t="s">
        <v>213</v>
      </c>
      <c r="B290" s="6" t="str">
        <f t="shared" si="53"/>
        <v>b</v>
      </c>
      <c r="C290" s="11" t="s">
        <v>131</v>
      </c>
      <c r="D290" s="17" t="s">
        <v>197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f t="shared" si="54"/>
        <v>0</v>
      </c>
      <c r="L290" s="18">
        <v>0</v>
      </c>
      <c r="M290" s="18">
        <f t="shared" si="55"/>
        <v>0</v>
      </c>
      <c r="N290" s="18">
        <f t="shared" si="56"/>
        <v>0</v>
      </c>
    </row>
    <row r="291" spans="1:14" s="6" customFormat="1" ht="18.75" hidden="1" thickTop="1" thickBot="1" x14ac:dyDescent="0.3">
      <c r="A291" s="6" t="s">
        <v>213</v>
      </c>
      <c r="B291" s="6" t="str">
        <f t="shared" si="53"/>
        <v>b</v>
      </c>
      <c r="C291" s="11" t="s">
        <v>131</v>
      </c>
      <c r="D291" s="17" t="s">
        <v>198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f t="shared" si="54"/>
        <v>0</v>
      </c>
      <c r="L291" s="18">
        <v>0</v>
      </c>
      <c r="M291" s="18">
        <f t="shared" si="55"/>
        <v>0</v>
      </c>
      <c r="N291" s="18">
        <f t="shared" si="56"/>
        <v>0</v>
      </c>
    </row>
    <row r="292" spans="1:14" s="6" customFormat="1" ht="18.75" hidden="1" thickTop="1" thickBot="1" x14ac:dyDescent="0.3">
      <c r="A292" s="6" t="s">
        <v>213</v>
      </c>
      <c r="B292" s="6" t="str">
        <f t="shared" si="53"/>
        <v>b</v>
      </c>
      <c r="C292" s="11" t="s">
        <v>131</v>
      </c>
      <c r="D292" s="17" t="s">
        <v>199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f t="shared" si="54"/>
        <v>0</v>
      </c>
      <c r="L292" s="18">
        <v>0</v>
      </c>
      <c r="M292" s="18">
        <f t="shared" si="55"/>
        <v>0</v>
      </c>
      <c r="N292" s="18">
        <f t="shared" si="56"/>
        <v>0</v>
      </c>
    </row>
    <row r="293" spans="1:14" s="6" customFormat="1" ht="21" hidden="1" thickTop="1" thickBot="1" x14ac:dyDescent="0.3">
      <c r="B293" s="6" t="str">
        <f t="shared" si="53"/>
        <v>a</v>
      </c>
      <c r="C293" s="33" t="s">
        <v>131</v>
      </c>
      <c r="D293" s="39" t="s">
        <v>205</v>
      </c>
      <c r="E293" s="40">
        <v>72.945100000000011</v>
      </c>
      <c r="F293" s="40">
        <v>50</v>
      </c>
      <c r="G293" s="40">
        <v>115.6</v>
      </c>
      <c r="H293" s="40">
        <v>97.520449999999997</v>
      </c>
      <c r="I293" s="40">
        <v>80</v>
      </c>
      <c r="J293" s="40">
        <v>80</v>
      </c>
      <c r="K293" s="40">
        <f t="shared" si="54"/>
        <v>0</v>
      </c>
      <c r="L293" s="40">
        <v>80</v>
      </c>
      <c r="M293" s="40">
        <f t="shared" si="55"/>
        <v>0</v>
      </c>
      <c r="N293" s="40">
        <f t="shared" si="56"/>
        <v>0</v>
      </c>
    </row>
    <row r="294" spans="1:14" s="6" customFormat="1" ht="21" hidden="1" thickTop="1" thickBot="1" x14ac:dyDescent="0.3">
      <c r="B294" s="6" t="str">
        <f t="shared" si="53"/>
        <v>a</v>
      </c>
      <c r="C294" s="33" t="s">
        <v>131</v>
      </c>
      <c r="D294" s="39" t="s">
        <v>206</v>
      </c>
      <c r="E294" s="40">
        <v>90.585770000000011</v>
      </c>
      <c r="F294" s="40">
        <v>20</v>
      </c>
      <c r="G294" s="40">
        <v>18.196999999999999</v>
      </c>
      <c r="H294" s="40">
        <v>13.95909</v>
      </c>
      <c r="I294" s="40">
        <v>43</v>
      </c>
      <c r="J294" s="40">
        <v>43</v>
      </c>
      <c r="K294" s="40">
        <f t="shared" si="54"/>
        <v>0</v>
      </c>
      <c r="L294" s="40">
        <v>43</v>
      </c>
      <c r="M294" s="40">
        <f t="shared" si="55"/>
        <v>0</v>
      </c>
      <c r="N294" s="40">
        <f t="shared" si="56"/>
        <v>0</v>
      </c>
    </row>
    <row r="295" spans="1:14" s="6" customFormat="1" ht="21" hidden="1" thickTop="1" thickBot="1" x14ac:dyDescent="0.3">
      <c r="B295" s="6" t="str">
        <f t="shared" si="53"/>
        <v>a</v>
      </c>
      <c r="C295" s="36" t="s">
        <v>131</v>
      </c>
      <c r="D295" s="37" t="s">
        <v>6</v>
      </c>
      <c r="E295" s="38">
        <v>384.52992999999998</v>
      </c>
      <c r="F295" s="38">
        <v>350</v>
      </c>
      <c r="G295" s="38">
        <v>238.63800000000001</v>
      </c>
      <c r="H295" s="38">
        <v>117.03294</v>
      </c>
      <c r="I295" s="38">
        <f>254</f>
        <v>254</v>
      </c>
      <c r="J295" s="38">
        <f>254+100-30</f>
        <v>324</v>
      </c>
      <c r="K295" s="38">
        <f t="shared" si="54"/>
        <v>70</v>
      </c>
      <c r="L295" s="38">
        <v>450</v>
      </c>
      <c r="M295" s="38">
        <f t="shared" si="55"/>
        <v>126</v>
      </c>
      <c r="N295" s="38">
        <f t="shared" si="56"/>
        <v>126</v>
      </c>
    </row>
    <row r="296" spans="1:14" s="6" customFormat="1" ht="18.75" hidden="1" thickTop="1" thickBot="1" x14ac:dyDescent="0.3">
      <c r="A296" s="6" t="s">
        <v>213</v>
      </c>
      <c r="B296" s="6" t="str">
        <f t="shared" si="53"/>
        <v>b</v>
      </c>
      <c r="C296" s="14" t="s">
        <v>131</v>
      </c>
      <c r="D296" s="15" t="s">
        <v>7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f t="shared" si="54"/>
        <v>0</v>
      </c>
      <c r="L296" s="16">
        <v>0</v>
      </c>
      <c r="M296" s="16">
        <f t="shared" si="55"/>
        <v>0</v>
      </c>
      <c r="N296" s="16">
        <f t="shared" si="56"/>
        <v>0</v>
      </c>
    </row>
    <row r="297" spans="1:14" s="6" customFormat="1" ht="21" hidden="1" thickTop="1" thickBot="1" x14ac:dyDescent="0.3">
      <c r="B297" s="6" t="str">
        <f t="shared" si="53"/>
        <v>a</v>
      </c>
      <c r="C297" s="41" t="s">
        <v>131</v>
      </c>
      <c r="D297" s="42" t="s">
        <v>8</v>
      </c>
      <c r="E297" s="43">
        <v>67.233000000000004</v>
      </c>
      <c r="F297" s="43">
        <v>0</v>
      </c>
      <c r="G297" s="43">
        <v>26.692</v>
      </c>
      <c r="H297" s="43">
        <v>26.689709999999998</v>
      </c>
      <c r="I297" s="43">
        <v>0</v>
      </c>
      <c r="J297" s="43">
        <v>0</v>
      </c>
      <c r="K297" s="43">
        <f t="shared" si="54"/>
        <v>0</v>
      </c>
      <c r="L297" s="43">
        <v>0</v>
      </c>
      <c r="M297" s="43">
        <f t="shared" si="55"/>
        <v>0</v>
      </c>
      <c r="N297" s="43">
        <f t="shared" si="56"/>
        <v>0</v>
      </c>
    </row>
    <row r="298" spans="1:14" s="6" customFormat="1" ht="60" customHeight="1" thickTop="1" thickBot="1" x14ac:dyDescent="0.3">
      <c r="A298" s="6" t="s">
        <v>213</v>
      </c>
      <c r="B298" s="6" t="str">
        <f t="shared" si="53"/>
        <v>a</v>
      </c>
      <c r="C298" s="30" t="s">
        <v>39</v>
      </c>
      <c r="D298" s="31" t="s">
        <v>40</v>
      </c>
      <c r="E298" s="32">
        <f t="shared" ref="E298:L298" si="61">E301+E309+E310+E311</f>
        <v>493.37126999999998</v>
      </c>
      <c r="F298" s="32">
        <f t="shared" si="61"/>
        <v>430</v>
      </c>
      <c r="G298" s="32">
        <f t="shared" si="61"/>
        <v>215.4</v>
      </c>
      <c r="H298" s="32">
        <f t="shared" si="61"/>
        <v>175.8629</v>
      </c>
      <c r="I298" s="32">
        <v>0</v>
      </c>
      <c r="J298" s="32">
        <v>0</v>
      </c>
      <c r="K298" s="32">
        <f t="shared" si="54"/>
        <v>0</v>
      </c>
      <c r="L298" s="32">
        <f t="shared" si="61"/>
        <v>0</v>
      </c>
      <c r="M298" s="32">
        <f t="shared" si="55"/>
        <v>0</v>
      </c>
      <c r="N298" s="32">
        <f t="shared" si="56"/>
        <v>0</v>
      </c>
    </row>
    <row r="299" spans="1:14" s="6" customFormat="1" ht="36" hidden="1" thickTop="1" thickBot="1" x14ac:dyDescent="0.3">
      <c r="B299" s="6" t="str">
        <f t="shared" si="53"/>
        <v>b</v>
      </c>
      <c r="C299" s="11"/>
      <c r="D299" s="12" t="s">
        <v>190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f t="shared" si="54"/>
        <v>0</v>
      </c>
      <c r="L299" s="13">
        <v>0</v>
      </c>
      <c r="M299" s="13">
        <f t="shared" si="55"/>
        <v>0</v>
      </c>
      <c r="N299" s="13">
        <f t="shared" si="56"/>
        <v>0</v>
      </c>
    </row>
    <row r="300" spans="1:14" s="6" customFormat="1" ht="18.75" hidden="1" thickTop="1" thickBot="1" x14ac:dyDescent="0.3">
      <c r="B300" s="6" t="str">
        <f t="shared" si="53"/>
        <v>b</v>
      </c>
      <c r="C300" s="11"/>
      <c r="D300" s="12" t="s">
        <v>189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f t="shared" si="54"/>
        <v>0</v>
      </c>
      <c r="L300" s="13">
        <v>0</v>
      </c>
      <c r="M300" s="13">
        <f t="shared" si="55"/>
        <v>0</v>
      </c>
      <c r="N300" s="13">
        <f t="shared" si="56"/>
        <v>0</v>
      </c>
    </row>
    <row r="301" spans="1:14" s="6" customFormat="1" ht="21" hidden="1" thickTop="1" thickBot="1" x14ac:dyDescent="0.3">
      <c r="B301" s="6" t="str">
        <f t="shared" si="53"/>
        <v>a</v>
      </c>
      <c r="C301" s="36" t="s">
        <v>131</v>
      </c>
      <c r="D301" s="37" t="s">
        <v>4</v>
      </c>
      <c r="E301" s="38">
        <f t="shared" ref="E301:L301" si="62">E302+E303+E304+E305+E306+E307+E308</f>
        <v>487.70758000000001</v>
      </c>
      <c r="F301" s="38">
        <f t="shared" si="62"/>
        <v>430</v>
      </c>
      <c r="G301" s="38">
        <f t="shared" si="62"/>
        <v>215.4</v>
      </c>
      <c r="H301" s="38">
        <f t="shared" si="62"/>
        <v>175.8629</v>
      </c>
      <c r="I301" s="38">
        <f t="shared" si="62"/>
        <v>0</v>
      </c>
      <c r="J301" s="38">
        <f t="shared" si="62"/>
        <v>0</v>
      </c>
      <c r="K301" s="38">
        <f t="shared" si="54"/>
        <v>0</v>
      </c>
      <c r="L301" s="38">
        <f t="shared" si="62"/>
        <v>0</v>
      </c>
      <c r="M301" s="38">
        <f t="shared" si="55"/>
        <v>0</v>
      </c>
      <c r="N301" s="38">
        <f t="shared" si="56"/>
        <v>0</v>
      </c>
    </row>
    <row r="302" spans="1:14" s="6" customFormat="1" ht="21" hidden="1" thickTop="1" thickBot="1" x14ac:dyDescent="0.3">
      <c r="B302" s="6" t="str">
        <f t="shared" si="53"/>
        <v>a</v>
      </c>
      <c r="C302" s="33" t="s">
        <v>131</v>
      </c>
      <c r="D302" s="39" t="s">
        <v>202</v>
      </c>
      <c r="E302" s="40">
        <v>362.99662000000001</v>
      </c>
      <c r="F302" s="40">
        <v>329</v>
      </c>
      <c r="G302" s="40">
        <v>164.5</v>
      </c>
      <c r="H302" s="40">
        <v>131.99045999999998</v>
      </c>
      <c r="I302" s="40">
        <v>0</v>
      </c>
      <c r="J302" s="40">
        <v>0</v>
      </c>
      <c r="K302" s="40">
        <f t="shared" si="54"/>
        <v>0</v>
      </c>
      <c r="L302" s="40">
        <v>0</v>
      </c>
      <c r="M302" s="40">
        <f t="shared" si="55"/>
        <v>0</v>
      </c>
      <c r="N302" s="40">
        <f t="shared" si="56"/>
        <v>0</v>
      </c>
    </row>
    <row r="303" spans="1:14" s="6" customFormat="1" ht="21" hidden="1" thickTop="1" thickBot="1" x14ac:dyDescent="0.3">
      <c r="B303" s="6" t="str">
        <f t="shared" si="53"/>
        <v>a</v>
      </c>
      <c r="C303" s="33" t="s">
        <v>131</v>
      </c>
      <c r="D303" s="39" t="s">
        <v>203</v>
      </c>
      <c r="E303" s="40">
        <v>124.46583</v>
      </c>
      <c r="F303" s="40">
        <v>101</v>
      </c>
      <c r="G303" s="40">
        <v>50.9</v>
      </c>
      <c r="H303" s="40">
        <v>43.872440000000005</v>
      </c>
      <c r="I303" s="40">
        <v>0</v>
      </c>
      <c r="J303" s="40">
        <v>0</v>
      </c>
      <c r="K303" s="40">
        <f t="shared" si="54"/>
        <v>0</v>
      </c>
      <c r="L303" s="40">
        <v>0</v>
      </c>
      <c r="M303" s="40">
        <f t="shared" si="55"/>
        <v>0</v>
      </c>
      <c r="N303" s="40">
        <f t="shared" si="56"/>
        <v>0</v>
      </c>
    </row>
    <row r="304" spans="1:14" s="6" customFormat="1" ht="18.75" hidden="1" thickTop="1" thickBot="1" x14ac:dyDescent="0.3">
      <c r="B304" s="6" t="str">
        <f t="shared" si="53"/>
        <v>b</v>
      </c>
      <c r="C304" s="11" t="s">
        <v>131</v>
      </c>
      <c r="D304" s="17" t="s">
        <v>197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f t="shared" si="54"/>
        <v>0</v>
      </c>
      <c r="L304" s="18">
        <v>0</v>
      </c>
      <c r="M304" s="18">
        <f t="shared" si="55"/>
        <v>0</v>
      </c>
      <c r="N304" s="18">
        <f t="shared" si="56"/>
        <v>0</v>
      </c>
    </row>
    <row r="305" spans="1:14" s="6" customFormat="1" ht="18.75" hidden="1" thickTop="1" thickBot="1" x14ac:dyDescent="0.3">
      <c r="B305" s="6" t="str">
        <f t="shared" si="53"/>
        <v>b</v>
      </c>
      <c r="C305" s="11" t="s">
        <v>131</v>
      </c>
      <c r="D305" s="17" t="s">
        <v>198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f t="shared" si="54"/>
        <v>0</v>
      </c>
      <c r="L305" s="18">
        <v>0</v>
      </c>
      <c r="M305" s="18">
        <f t="shared" si="55"/>
        <v>0</v>
      </c>
      <c r="N305" s="18">
        <f t="shared" si="56"/>
        <v>0</v>
      </c>
    </row>
    <row r="306" spans="1:14" s="6" customFormat="1" ht="18.75" hidden="1" thickTop="1" thickBot="1" x14ac:dyDescent="0.3">
      <c r="B306" s="6" t="str">
        <f t="shared" si="53"/>
        <v>b</v>
      </c>
      <c r="C306" s="11" t="s">
        <v>131</v>
      </c>
      <c r="D306" s="17" t="s">
        <v>199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f t="shared" si="54"/>
        <v>0</v>
      </c>
      <c r="L306" s="18">
        <v>0</v>
      </c>
      <c r="M306" s="18">
        <f t="shared" si="55"/>
        <v>0</v>
      </c>
      <c r="N306" s="18">
        <f t="shared" si="56"/>
        <v>0</v>
      </c>
    </row>
    <row r="307" spans="1:14" s="6" customFormat="1" ht="18.75" hidden="1" thickTop="1" thickBot="1" x14ac:dyDescent="0.3">
      <c r="B307" s="6" t="str">
        <f t="shared" si="53"/>
        <v>b</v>
      </c>
      <c r="C307" s="11" t="s">
        <v>131</v>
      </c>
      <c r="D307" s="17" t="s">
        <v>200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f t="shared" si="54"/>
        <v>0</v>
      </c>
      <c r="L307" s="18">
        <v>0</v>
      </c>
      <c r="M307" s="18">
        <f t="shared" si="55"/>
        <v>0</v>
      </c>
      <c r="N307" s="18">
        <f t="shared" si="56"/>
        <v>0</v>
      </c>
    </row>
    <row r="308" spans="1:14" s="6" customFormat="1" ht="21" hidden="1" thickTop="1" thickBot="1" x14ac:dyDescent="0.3">
      <c r="B308" s="6" t="str">
        <f t="shared" si="53"/>
        <v>a</v>
      </c>
      <c r="C308" s="33" t="s">
        <v>131</v>
      </c>
      <c r="D308" s="39" t="s">
        <v>206</v>
      </c>
      <c r="E308" s="40">
        <v>0.24512999999999999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f t="shared" si="54"/>
        <v>0</v>
      </c>
      <c r="L308" s="40">
        <v>0</v>
      </c>
      <c r="M308" s="40">
        <f t="shared" si="55"/>
        <v>0</v>
      </c>
      <c r="N308" s="40">
        <f t="shared" si="56"/>
        <v>0</v>
      </c>
    </row>
    <row r="309" spans="1:14" s="6" customFormat="1" ht="21" hidden="1" thickTop="1" thickBot="1" x14ac:dyDescent="0.3">
      <c r="B309" s="6" t="str">
        <f t="shared" si="53"/>
        <v>a</v>
      </c>
      <c r="C309" s="36" t="s">
        <v>131</v>
      </c>
      <c r="D309" s="37" t="s">
        <v>6</v>
      </c>
      <c r="E309" s="38">
        <v>4.45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f t="shared" si="54"/>
        <v>0</v>
      </c>
      <c r="L309" s="38">
        <v>0</v>
      </c>
      <c r="M309" s="38">
        <f t="shared" si="55"/>
        <v>0</v>
      </c>
      <c r="N309" s="38">
        <f t="shared" si="56"/>
        <v>0</v>
      </c>
    </row>
    <row r="310" spans="1:14" s="6" customFormat="1" ht="18.75" hidden="1" thickTop="1" thickBot="1" x14ac:dyDescent="0.3">
      <c r="B310" s="6" t="str">
        <f t="shared" si="53"/>
        <v>b</v>
      </c>
      <c r="C310" s="14" t="s">
        <v>131</v>
      </c>
      <c r="D310" s="15" t="s">
        <v>7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f t="shared" si="54"/>
        <v>0</v>
      </c>
      <c r="L310" s="16">
        <v>0</v>
      </c>
      <c r="M310" s="16">
        <f t="shared" si="55"/>
        <v>0</v>
      </c>
      <c r="N310" s="16">
        <f t="shared" si="56"/>
        <v>0</v>
      </c>
    </row>
    <row r="311" spans="1:14" s="6" customFormat="1" ht="21" hidden="1" thickTop="1" thickBot="1" x14ac:dyDescent="0.3">
      <c r="B311" s="6" t="str">
        <f t="shared" si="53"/>
        <v>a</v>
      </c>
      <c r="C311" s="41" t="s">
        <v>131</v>
      </c>
      <c r="D311" s="42" t="s">
        <v>8</v>
      </c>
      <c r="E311" s="43">
        <v>1.2136900000000002</v>
      </c>
      <c r="F311" s="43">
        <v>0</v>
      </c>
      <c r="G311" s="43">
        <v>0</v>
      </c>
      <c r="H311" s="43">
        <v>0</v>
      </c>
      <c r="I311" s="43">
        <v>0</v>
      </c>
      <c r="J311" s="43">
        <v>0</v>
      </c>
      <c r="K311" s="43">
        <f t="shared" si="54"/>
        <v>0</v>
      </c>
      <c r="L311" s="43">
        <v>0</v>
      </c>
      <c r="M311" s="43">
        <f t="shared" si="55"/>
        <v>0</v>
      </c>
      <c r="N311" s="43">
        <f t="shared" si="56"/>
        <v>0</v>
      </c>
    </row>
    <row r="312" spans="1:14" s="6" customFormat="1" ht="78.75" customHeight="1" thickTop="1" thickBot="1" x14ac:dyDescent="0.3">
      <c r="A312" s="6" t="s">
        <v>213</v>
      </c>
      <c r="B312" s="6" t="str">
        <f t="shared" si="53"/>
        <v>a</v>
      </c>
      <c r="C312" s="30" t="s">
        <v>41</v>
      </c>
      <c r="D312" s="31" t="s">
        <v>142</v>
      </c>
      <c r="E312" s="32">
        <f t="shared" ref="E312:L312" si="63">E315+E323+E324+E325</f>
        <v>273.07225</v>
      </c>
      <c r="F312" s="32">
        <f t="shared" si="63"/>
        <v>300</v>
      </c>
      <c r="G312" s="32">
        <f t="shared" si="63"/>
        <v>31.200000000000003</v>
      </c>
      <c r="H312" s="32">
        <f t="shared" si="63"/>
        <v>31.116010000000003</v>
      </c>
      <c r="I312" s="32">
        <v>0</v>
      </c>
      <c r="J312" s="32">
        <v>0</v>
      </c>
      <c r="K312" s="32">
        <f t="shared" si="54"/>
        <v>0</v>
      </c>
      <c r="L312" s="32">
        <f t="shared" si="63"/>
        <v>0</v>
      </c>
      <c r="M312" s="32">
        <f t="shared" si="55"/>
        <v>0</v>
      </c>
      <c r="N312" s="32">
        <f t="shared" si="56"/>
        <v>0</v>
      </c>
    </row>
    <row r="313" spans="1:14" s="6" customFormat="1" ht="36" hidden="1" thickTop="1" thickBot="1" x14ac:dyDescent="0.3">
      <c r="B313" s="6" t="str">
        <f t="shared" si="53"/>
        <v>b</v>
      </c>
      <c r="C313" s="11"/>
      <c r="D313" s="12" t="s">
        <v>190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f t="shared" si="54"/>
        <v>0</v>
      </c>
      <c r="L313" s="13">
        <v>0</v>
      </c>
      <c r="M313" s="13">
        <f t="shared" si="55"/>
        <v>0</v>
      </c>
      <c r="N313" s="13">
        <f t="shared" si="56"/>
        <v>0</v>
      </c>
    </row>
    <row r="314" spans="1:14" s="6" customFormat="1" ht="18.75" hidden="1" thickTop="1" thickBot="1" x14ac:dyDescent="0.3">
      <c r="B314" s="6" t="str">
        <f t="shared" si="53"/>
        <v>b</v>
      </c>
      <c r="C314" s="11"/>
      <c r="D314" s="12" t="s">
        <v>189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f t="shared" si="54"/>
        <v>0</v>
      </c>
      <c r="L314" s="13">
        <v>0</v>
      </c>
      <c r="M314" s="13">
        <f t="shared" si="55"/>
        <v>0</v>
      </c>
      <c r="N314" s="13">
        <f t="shared" si="56"/>
        <v>0</v>
      </c>
    </row>
    <row r="315" spans="1:14" s="6" customFormat="1" ht="21" hidden="1" thickTop="1" thickBot="1" x14ac:dyDescent="0.3">
      <c r="B315" s="6" t="str">
        <f t="shared" si="53"/>
        <v>a</v>
      </c>
      <c r="C315" s="36" t="s">
        <v>131</v>
      </c>
      <c r="D315" s="37" t="s">
        <v>4</v>
      </c>
      <c r="E315" s="38">
        <f t="shared" ref="E315:L315" si="64">E316+E317+E318+E319+E320+E321+E322</f>
        <v>273.07225</v>
      </c>
      <c r="F315" s="38">
        <f t="shared" si="64"/>
        <v>300</v>
      </c>
      <c r="G315" s="38">
        <f t="shared" si="64"/>
        <v>31.200000000000003</v>
      </c>
      <c r="H315" s="38">
        <f t="shared" si="64"/>
        <v>31.116010000000003</v>
      </c>
      <c r="I315" s="38">
        <f t="shared" si="64"/>
        <v>0</v>
      </c>
      <c r="J315" s="38">
        <f t="shared" si="64"/>
        <v>0</v>
      </c>
      <c r="K315" s="38">
        <f t="shared" si="54"/>
        <v>0</v>
      </c>
      <c r="L315" s="38">
        <f t="shared" si="64"/>
        <v>0</v>
      </c>
      <c r="M315" s="38">
        <f t="shared" si="55"/>
        <v>0</v>
      </c>
      <c r="N315" s="38">
        <f t="shared" si="56"/>
        <v>0</v>
      </c>
    </row>
    <row r="316" spans="1:14" s="6" customFormat="1" ht="21" hidden="1" thickTop="1" thickBot="1" x14ac:dyDescent="0.3">
      <c r="B316" s="6" t="str">
        <f t="shared" si="53"/>
        <v>a</v>
      </c>
      <c r="C316" s="33" t="s">
        <v>131</v>
      </c>
      <c r="D316" s="39" t="s">
        <v>202</v>
      </c>
      <c r="E316" s="40">
        <v>180.61089999999999</v>
      </c>
      <c r="F316" s="40">
        <v>185</v>
      </c>
      <c r="G316" s="40">
        <v>19.920000000000002</v>
      </c>
      <c r="H316" s="40">
        <v>19.911110000000001</v>
      </c>
      <c r="I316" s="40">
        <v>0</v>
      </c>
      <c r="J316" s="40">
        <v>0</v>
      </c>
      <c r="K316" s="40">
        <f t="shared" si="54"/>
        <v>0</v>
      </c>
      <c r="L316" s="40">
        <v>0</v>
      </c>
      <c r="M316" s="40">
        <f t="shared" si="55"/>
        <v>0</v>
      </c>
      <c r="N316" s="40">
        <f t="shared" si="56"/>
        <v>0</v>
      </c>
    </row>
    <row r="317" spans="1:14" s="6" customFormat="1" ht="21" hidden="1" thickTop="1" thickBot="1" x14ac:dyDescent="0.3">
      <c r="B317" s="6" t="str">
        <f t="shared" si="53"/>
        <v>a</v>
      </c>
      <c r="C317" s="33" t="s">
        <v>131</v>
      </c>
      <c r="D317" s="39" t="s">
        <v>203</v>
      </c>
      <c r="E317" s="40">
        <v>90.131350000000012</v>
      </c>
      <c r="F317" s="40">
        <v>115</v>
      </c>
      <c r="G317" s="40">
        <v>11.28</v>
      </c>
      <c r="H317" s="40">
        <v>11.2049</v>
      </c>
      <c r="I317" s="40">
        <v>0</v>
      </c>
      <c r="J317" s="40">
        <v>0</v>
      </c>
      <c r="K317" s="40">
        <f t="shared" si="54"/>
        <v>0</v>
      </c>
      <c r="L317" s="40">
        <v>0</v>
      </c>
      <c r="M317" s="40">
        <f t="shared" si="55"/>
        <v>0</v>
      </c>
      <c r="N317" s="40">
        <f t="shared" si="56"/>
        <v>0</v>
      </c>
    </row>
    <row r="318" spans="1:14" s="6" customFormat="1" ht="18.75" hidden="1" thickTop="1" thickBot="1" x14ac:dyDescent="0.3">
      <c r="B318" s="6" t="str">
        <f t="shared" si="53"/>
        <v>b</v>
      </c>
      <c r="C318" s="11" t="s">
        <v>131</v>
      </c>
      <c r="D318" s="17" t="s">
        <v>197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f t="shared" si="54"/>
        <v>0</v>
      </c>
      <c r="L318" s="18">
        <v>0</v>
      </c>
      <c r="M318" s="18">
        <f t="shared" si="55"/>
        <v>0</v>
      </c>
      <c r="N318" s="18">
        <f t="shared" si="56"/>
        <v>0</v>
      </c>
    </row>
    <row r="319" spans="1:14" s="6" customFormat="1" ht="18.75" hidden="1" thickTop="1" thickBot="1" x14ac:dyDescent="0.3">
      <c r="B319" s="6" t="str">
        <f t="shared" si="53"/>
        <v>b</v>
      </c>
      <c r="C319" s="11" t="s">
        <v>131</v>
      </c>
      <c r="D319" s="17" t="s">
        <v>198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f t="shared" si="54"/>
        <v>0</v>
      </c>
      <c r="L319" s="18">
        <v>0</v>
      </c>
      <c r="M319" s="18">
        <f t="shared" si="55"/>
        <v>0</v>
      </c>
      <c r="N319" s="18">
        <f t="shared" si="56"/>
        <v>0</v>
      </c>
    </row>
    <row r="320" spans="1:14" s="6" customFormat="1" ht="18.75" hidden="1" thickTop="1" thickBot="1" x14ac:dyDescent="0.3">
      <c r="B320" s="6" t="str">
        <f t="shared" si="53"/>
        <v>b</v>
      </c>
      <c r="C320" s="11" t="s">
        <v>131</v>
      </c>
      <c r="D320" s="17" t="s">
        <v>199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f t="shared" si="54"/>
        <v>0</v>
      </c>
      <c r="L320" s="18">
        <v>0</v>
      </c>
      <c r="M320" s="18">
        <f t="shared" si="55"/>
        <v>0</v>
      </c>
      <c r="N320" s="18">
        <f t="shared" si="56"/>
        <v>0</v>
      </c>
    </row>
    <row r="321" spans="1:14" s="6" customFormat="1" ht="18.75" hidden="1" thickTop="1" thickBot="1" x14ac:dyDescent="0.3">
      <c r="B321" s="6" t="str">
        <f t="shared" si="53"/>
        <v>b</v>
      </c>
      <c r="C321" s="11" t="s">
        <v>131</v>
      </c>
      <c r="D321" s="17" t="s">
        <v>200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f t="shared" si="54"/>
        <v>0</v>
      </c>
      <c r="L321" s="18">
        <v>0</v>
      </c>
      <c r="M321" s="18">
        <f t="shared" si="55"/>
        <v>0</v>
      </c>
      <c r="N321" s="18">
        <f t="shared" si="56"/>
        <v>0</v>
      </c>
    </row>
    <row r="322" spans="1:14" s="6" customFormat="1" ht="21" hidden="1" thickTop="1" thickBot="1" x14ac:dyDescent="0.3">
      <c r="B322" s="6" t="str">
        <f t="shared" si="53"/>
        <v>a</v>
      </c>
      <c r="C322" s="33" t="s">
        <v>131</v>
      </c>
      <c r="D322" s="39" t="s">
        <v>206</v>
      </c>
      <c r="E322" s="40">
        <v>2.33</v>
      </c>
      <c r="F322" s="40">
        <v>0</v>
      </c>
      <c r="G322" s="40">
        <v>0</v>
      </c>
      <c r="H322" s="40">
        <v>0</v>
      </c>
      <c r="I322" s="40">
        <v>0</v>
      </c>
      <c r="J322" s="40">
        <v>0</v>
      </c>
      <c r="K322" s="40">
        <f t="shared" si="54"/>
        <v>0</v>
      </c>
      <c r="L322" s="40">
        <v>0</v>
      </c>
      <c r="M322" s="40">
        <f t="shared" si="55"/>
        <v>0</v>
      </c>
      <c r="N322" s="40">
        <f t="shared" si="56"/>
        <v>0</v>
      </c>
    </row>
    <row r="323" spans="1:14" s="6" customFormat="1" ht="18.75" hidden="1" thickTop="1" thickBot="1" x14ac:dyDescent="0.3">
      <c r="B323" s="6" t="str">
        <f t="shared" si="53"/>
        <v>b</v>
      </c>
      <c r="C323" s="14" t="s">
        <v>131</v>
      </c>
      <c r="D323" s="15" t="s">
        <v>6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f t="shared" si="54"/>
        <v>0</v>
      </c>
      <c r="L323" s="16">
        <v>0</v>
      </c>
      <c r="M323" s="16">
        <f t="shared" si="55"/>
        <v>0</v>
      </c>
      <c r="N323" s="16">
        <f t="shared" si="56"/>
        <v>0</v>
      </c>
    </row>
    <row r="324" spans="1:14" s="6" customFormat="1" ht="18.75" hidden="1" thickTop="1" thickBot="1" x14ac:dyDescent="0.3">
      <c r="B324" s="6" t="str">
        <f t="shared" si="53"/>
        <v>b</v>
      </c>
      <c r="C324" s="14" t="s">
        <v>131</v>
      </c>
      <c r="D324" s="15" t="s">
        <v>7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f t="shared" si="54"/>
        <v>0</v>
      </c>
      <c r="L324" s="16">
        <v>0</v>
      </c>
      <c r="M324" s="16">
        <f t="shared" si="55"/>
        <v>0</v>
      </c>
      <c r="N324" s="16">
        <f t="shared" si="56"/>
        <v>0</v>
      </c>
    </row>
    <row r="325" spans="1:14" s="6" customFormat="1" ht="18.75" hidden="1" thickTop="1" thickBot="1" x14ac:dyDescent="0.3">
      <c r="B325" s="6" t="str">
        <f t="shared" ref="B325:B388" si="65">IF(OR(E325&lt;&gt;0,F325&lt;&gt;0,G325&lt;&gt;0,H325&lt;&gt;0,I325&lt;&gt;0,L325&lt;&gt;0,M325&lt;&gt;0),"a","b")</f>
        <v>b</v>
      </c>
      <c r="C325" s="19" t="s">
        <v>131</v>
      </c>
      <c r="D325" s="20" t="s">
        <v>8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f t="shared" ref="K325:K388" si="66">J325-I325</f>
        <v>0</v>
      </c>
      <c r="L325" s="21">
        <v>0</v>
      </c>
      <c r="M325" s="21">
        <f t="shared" ref="M325:M388" si="67">L325-J325</f>
        <v>0</v>
      </c>
      <c r="N325" s="21">
        <f t="shared" ref="N325:N388" si="68">L325-J325</f>
        <v>0</v>
      </c>
    </row>
    <row r="326" spans="1:14" s="6" customFormat="1" ht="45" customHeight="1" thickTop="1" thickBot="1" x14ac:dyDescent="0.3">
      <c r="A326" s="6" t="s">
        <v>213</v>
      </c>
      <c r="B326" s="6" t="str">
        <f t="shared" si="65"/>
        <v>a</v>
      </c>
      <c r="C326" s="30" t="s">
        <v>129</v>
      </c>
      <c r="D326" s="31" t="s">
        <v>143</v>
      </c>
      <c r="E326" s="32">
        <f t="shared" ref="E326:L326" si="69">E329+E337+E338+E339</f>
        <v>396.21807000000001</v>
      </c>
      <c r="F326" s="32">
        <f t="shared" si="69"/>
        <v>1750</v>
      </c>
      <c r="G326" s="32">
        <f t="shared" si="69"/>
        <v>1420.34</v>
      </c>
      <c r="H326" s="32">
        <f t="shared" si="69"/>
        <v>657.66291999999999</v>
      </c>
      <c r="I326" s="32">
        <f t="shared" si="69"/>
        <v>2339</v>
      </c>
      <c r="J326" s="32">
        <f t="shared" si="69"/>
        <v>2469</v>
      </c>
      <c r="K326" s="32">
        <f t="shared" si="66"/>
        <v>130</v>
      </c>
      <c r="L326" s="32">
        <f t="shared" si="69"/>
        <v>2712</v>
      </c>
      <c r="M326" s="32">
        <f t="shared" si="67"/>
        <v>243</v>
      </c>
      <c r="N326" s="32">
        <f t="shared" si="68"/>
        <v>243</v>
      </c>
    </row>
    <row r="327" spans="1:14" s="6" customFormat="1" ht="40.5" hidden="1" thickTop="1" thickBot="1" x14ac:dyDescent="0.3">
      <c r="B327" s="6" t="str">
        <f t="shared" si="65"/>
        <v>a</v>
      </c>
      <c r="C327" s="33"/>
      <c r="D327" s="34" t="s">
        <v>190</v>
      </c>
      <c r="E327" s="35">
        <v>97</v>
      </c>
      <c r="F327" s="35">
        <v>97</v>
      </c>
      <c r="G327" s="35">
        <v>97</v>
      </c>
      <c r="H327" s="35">
        <v>97</v>
      </c>
      <c r="I327" s="35">
        <v>97</v>
      </c>
      <c r="J327" s="35">
        <v>97</v>
      </c>
      <c r="K327" s="35">
        <f t="shared" si="66"/>
        <v>0</v>
      </c>
      <c r="L327" s="35">
        <v>97</v>
      </c>
      <c r="M327" s="35">
        <f t="shared" si="67"/>
        <v>0</v>
      </c>
      <c r="N327" s="35">
        <f t="shared" si="68"/>
        <v>0</v>
      </c>
    </row>
    <row r="328" spans="1:14" s="6" customFormat="1" ht="21" hidden="1" thickTop="1" thickBot="1" x14ac:dyDescent="0.3">
      <c r="B328" s="6" t="str">
        <f t="shared" si="65"/>
        <v>a</v>
      </c>
      <c r="C328" s="33"/>
      <c r="D328" s="34" t="s">
        <v>189</v>
      </c>
      <c r="E328" s="35">
        <v>0</v>
      </c>
      <c r="F328" s="35">
        <v>0</v>
      </c>
      <c r="G328" s="35">
        <v>0</v>
      </c>
      <c r="H328" s="35">
        <v>0</v>
      </c>
      <c r="I328" s="35">
        <v>106</v>
      </c>
      <c r="J328" s="35">
        <v>106</v>
      </c>
      <c r="K328" s="35">
        <f t="shared" si="66"/>
        <v>0</v>
      </c>
      <c r="L328" s="35">
        <v>106</v>
      </c>
      <c r="M328" s="35">
        <f t="shared" si="67"/>
        <v>0</v>
      </c>
      <c r="N328" s="35">
        <f t="shared" si="68"/>
        <v>0</v>
      </c>
    </row>
    <row r="329" spans="1:14" s="6" customFormat="1" ht="21" hidden="1" thickTop="1" thickBot="1" x14ac:dyDescent="0.3">
      <c r="B329" s="6" t="str">
        <f t="shared" si="65"/>
        <v>a</v>
      </c>
      <c r="C329" s="36" t="s">
        <v>131</v>
      </c>
      <c r="D329" s="37" t="s">
        <v>4</v>
      </c>
      <c r="E329" s="38">
        <f t="shared" ref="E329:L329" si="70">E330+E331+E332+E333+E334+E335+E336</f>
        <v>394.65807000000001</v>
      </c>
      <c r="F329" s="38">
        <f t="shared" si="70"/>
        <v>1750</v>
      </c>
      <c r="G329" s="38">
        <f t="shared" si="70"/>
        <v>1419.742</v>
      </c>
      <c r="H329" s="38">
        <f t="shared" si="70"/>
        <v>657.06492000000003</v>
      </c>
      <c r="I329" s="38">
        <f t="shared" si="70"/>
        <v>2319</v>
      </c>
      <c r="J329" s="38">
        <f t="shared" si="70"/>
        <v>2449</v>
      </c>
      <c r="K329" s="38">
        <f t="shared" si="66"/>
        <v>130</v>
      </c>
      <c r="L329" s="38">
        <f t="shared" si="70"/>
        <v>2687</v>
      </c>
      <c r="M329" s="38">
        <f t="shared" si="67"/>
        <v>238</v>
      </c>
      <c r="N329" s="38">
        <f t="shared" si="68"/>
        <v>238</v>
      </c>
    </row>
    <row r="330" spans="1:14" s="6" customFormat="1" ht="21" hidden="1" thickTop="1" thickBot="1" x14ac:dyDescent="0.3">
      <c r="B330" s="6" t="str">
        <f t="shared" si="65"/>
        <v>a</v>
      </c>
      <c r="C330" s="33" t="s">
        <v>131</v>
      </c>
      <c r="D330" s="39" t="s">
        <v>202</v>
      </c>
      <c r="E330" s="40">
        <v>384.08262000000002</v>
      </c>
      <c r="F330" s="40">
        <v>1248</v>
      </c>
      <c r="G330" s="40">
        <v>1127.5</v>
      </c>
      <c r="H330" s="40">
        <v>617.13091000000009</v>
      </c>
      <c r="I330" s="40">
        <v>1248</v>
      </c>
      <c r="J330" s="40">
        <v>1248</v>
      </c>
      <c r="K330" s="40">
        <f t="shared" si="66"/>
        <v>0</v>
      </c>
      <c r="L330" s="40">
        <v>1248</v>
      </c>
      <c r="M330" s="40">
        <f t="shared" si="67"/>
        <v>0</v>
      </c>
      <c r="N330" s="40">
        <f t="shared" si="68"/>
        <v>0</v>
      </c>
    </row>
    <row r="331" spans="1:14" s="6" customFormat="1" ht="21" hidden="1" thickTop="1" thickBot="1" x14ac:dyDescent="0.3">
      <c r="B331" s="6" t="str">
        <f t="shared" si="65"/>
        <v>a</v>
      </c>
      <c r="C331" s="33" t="s">
        <v>131</v>
      </c>
      <c r="D331" s="39" t="s">
        <v>203</v>
      </c>
      <c r="E331" s="40">
        <v>10.57545</v>
      </c>
      <c r="F331" s="40">
        <v>497</v>
      </c>
      <c r="G331" s="40">
        <v>288.40199999999999</v>
      </c>
      <c r="H331" s="40">
        <v>37.914739999999995</v>
      </c>
      <c r="I331" s="40">
        <f>1055</f>
        <v>1055</v>
      </c>
      <c r="J331" s="40">
        <f>1055+130</f>
        <v>1185</v>
      </c>
      <c r="K331" s="40">
        <f t="shared" si="66"/>
        <v>130</v>
      </c>
      <c r="L331" s="40">
        <v>1415</v>
      </c>
      <c r="M331" s="40">
        <f t="shared" si="67"/>
        <v>230</v>
      </c>
      <c r="N331" s="40">
        <f t="shared" si="68"/>
        <v>230</v>
      </c>
    </row>
    <row r="332" spans="1:14" s="6" customFormat="1" ht="18.75" hidden="1" thickTop="1" thickBot="1" x14ac:dyDescent="0.3">
      <c r="A332" s="6" t="s">
        <v>213</v>
      </c>
      <c r="B332" s="6" t="str">
        <f t="shared" si="65"/>
        <v>b</v>
      </c>
      <c r="C332" s="11" t="s">
        <v>131</v>
      </c>
      <c r="D332" s="17" t="s">
        <v>197</v>
      </c>
      <c r="E332" s="18">
        <v>0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f t="shared" si="66"/>
        <v>0</v>
      </c>
      <c r="L332" s="18">
        <v>0</v>
      </c>
      <c r="M332" s="18">
        <f t="shared" si="67"/>
        <v>0</v>
      </c>
      <c r="N332" s="18">
        <f t="shared" si="68"/>
        <v>0</v>
      </c>
    </row>
    <row r="333" spans="1:14" s="6" customFormat="1" ht="18.75" hidden="1" thickTop="1" thickBot="1" x14ac:dyDescent="0.3">
      <c r="A333" s="6" t="s">
        <v>213</v>
      </c>
      <c r="B333" s="6" t="str">
        <f t="shared" si="65"/>
        <v>b</v>
      </c>
      <c r="C333" s="11" t="s">
        <v>131</v>
      </c>
      <c r="D333" s="17" t="s">
        <v>198</v>
      </c>
      <c r="E333" s="18">
        <v>0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f t="shared" si="66"/>
        <v>0</v>
      </c>
      <c r="L333" s="18">
        <v>0</v>
      </c>
      <c r="M333" s="18">
        <f t="shared" si="67"/>
        <v>0</v>
      </c>
      <c r="N333" s="18">
        <f t="shared" si="68"/>
        <v>0</v>
      </c>
    </row>
    <row r="334" spans="1:14" s="6" customFormat="1" ht="18.75" hidden="1" thickTop="1" thickBot="1" x14ac:dyDescent="0.3">
      <c r="A334" s="6" t="s">
        <v>213</v>
      </c>
      <c r="B334" s="6" t="str">
        <f t="shared" si="65"/>
        <v>b</v>
      </c>
      <c r="C334" s="11" t="s">
        <v>131</v>
      </c>
      <c r="D334" s="17" t="s">
        <v>199</v>
      </c>
      <c r="E334" s="18">
        <v>0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f t="shared" si="66"/>
        <v>0</v>
      </c>
      <c r="L334" s="18">
        <v>0</v>
      </c>
      <c r="M334" s="18">
        <f t="shared" si="67"/>
        <v>0</v>
      </c>
      <c r="N334" s="18">
        <f t="shared" si="68"/>
        <v>0</v>
      </c>
    </row>
    <row r="335" spans="1:14" s="6" customFormat="1" ht="21" hidden="1" thickTop="1" thickBot="1" x14ac:dyDescent="0.3">
      <c r="B335" s="6" t="str">
        <f t="shared" si="65"/>
        <v>a</v>
      </c>
      <c r="C335" s="33" t="s">
        <v>131</v>
      </c>
      <c r="D335" s="39" t="s">
        <v>205</v>
      </c>
      <c r="E335" s="40">
        <v>0</v>
      </c>
      <c r="F335" s="40">
        <v>0</v>
      </c>
      <c r="G335" s="40">
        <v>0.5</v>
      </c>
      <c r="H335" s="40">
        <v>0.46667000000000003</v>
      </c>
      <c r="I335" s="40">
        <v>10</v>
      </c>
      <c r="J335" s="40">
        <v>10</v>
      </c>
      <c r="K335" s="40">
        <f t="shared" si="66"/>
        <v>0</v>
      </c>
      <c r="L335" s="40">
        <v>10</v>
      </c>
      <c r="M335" s="40">
        <f t="shared" si="67"/>
        <v>0</v>
      </c>
      <c r="N335" s="40">
        <f t="shared" si="68"/>
        <v>0</v>
      </c>
    </row>
    <row r="336" spans="1:14" s="6" customFormat="1" ht="21" hidden="1" thickTop="1" thickBot="1" x14ac:dyDescent="0.3">
      <c r="B336" s="6" t="str">
        <f t="shared" si="65"/>
        <v>a</v>
      </c>
      <c r="C336" s="33" t="s">
        <v>131</v>
      </c>
      <c r="D336" s="39" t="s">
        <v>206</v>
      </c>
      <c r="E336" s="40">
        <v>0</v>
      </c>
      <c r="F336" s="40">
        <v>5</v>
      </c>
      <c r="G336" s="40">
        <v>3.34</v>
      </c>
      <c r="H336" s="40">
        <v>1.5526</v>
      </c>
      <c r="I336" s="40">
        <v>6</v>
      </c>
      <c r="J336" s="40">
        <v>6</v>
      </c>
      <c r="K336" s="40">
        <f t="shared" si="66"/>
        <v>0</v>
      </c>
      <c r="L336" s="40">
        <v>14</v>
      </c>
      <c r="M336" s="40">
        <f t="shared" si="67"/>
        <v>8</v>
      </c>
      <c r="N336" s="40">
        <f t="shared" si="68"/>
        <v>8</v>
      </c>
    </row>
    <row r="337" spans="1:14" s="6" customFormat="1" ht="21" hidden="1" thickTop="1" thickBot="1" x14ac:dyDescent="0.3">
      <c r="B337" s="6" t="str">
        <f t="shared" si="65"/>
        <v>a</v>
      </c>
      <c r="C337" s="36" t="s">
        <v>131</v>
      </c>
      <c r="D337" s="37" t="s">
        <v>6</v>
      </c>
      <c r="E337" s="38">
        <v>1.56</v>
      </c>
      <c r="F337" s="38">
        <v>0</v>
      </c>
      <c r="G337" s="38">
        <v>0</v>
      </c>
      <c r="H337" s="38">
        <v>0</v>
      </c>
      <c r="I337" s="38">
        <v>20</v>
      </c>
      <c r="J337" s="38">
        <v>20</v>
      </c>
      <c r="K337" s="38">
        <f t="shared" si="66"/>
        <v>0</v>
      </c>
      <c r="L337" s="38">
        <v>25</v>
      </c>
      <c r="M337" s="38">
        <f t="shared" si="67"/>
        <v>5</v>
      </c>
      <c r="N337" s="38">
        <f t="shared" si="68"/>
        <v>5</v>
      </c>
    </row>
    <row r="338" spans="1:14" s="6" customFormat="1" ht="18.75" hidden="1" thickTop="1" thickBot="1" x14ac:dyDescent="0.3">
      <c r="A338" s="6" t="s">
        <v>213</v>
      </c>
      <c r="B338" s="6" t="str">
        <f t="shared" si="65"/>
        <v>b</v>
      </c>
      <c r="C338" s="14" t="s">
        <v>131</v>
      </c>
      <c r="D338" s="15" t="s">
        <v>7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f t="shared" si="66"/>
        <v>0</v>
      </c>
      <c r="L338" s="16">
        <v>0</v>
      </c>
      <c r="M338" s="16">
        <f t="shared" si="67"/>
        <v>0</v>
      </c>
      <c r="N338" s="16">
        <f t="shared" si="68"/>
        <v>0</v>
      </c>
    </row>
    <row r="339" spans="1:14" s="6" customFormat="1" ht="21" hidden="1" thickTop="1" thickBot="1" x14ac:dyDescent="0.3">
      <c r="B339" s="6" t="str">
        <f t="shared" si="65"/>
        <v>a</v>
      </c>
      <c r="C339" s="41" t="s">
        <v>131</v>
      </c>
      <c r="D339" s="42" t="s">
        <v>8</v>
      </c>
      <c r="E339" s="43">
        <v>0</v>
      </c>
      <c r="F339" s="43">
        <v>0</v>
      </c>
      <c r="G339" s="43">
        <v>0.59799999999999998</v>
      </c>
      <c r="H339" s="43">
        <v>0.59799999999999998</v>
      </c>
      <c r="I339" s="43">
        <v>0</v>
      </c>
      <c r="J339" s="43">
        <v>0</v>
      </c>
      <c r="K339" s="43">
        <f t="shared" si="66"/>
        <v>0</v>
      </c>
      <c r="L339" s="43">
        <v>0</v>
      </c>
      <c r="M339" s="43">
        <f t="shared" si="67"/>
        <v>0</v>
      </c>
      <c r="N339" s="43">
        <f t="shared" si="68"/>
        <v>0</v>
      </c>
    </row>
    <row r="340" spans="1:14" s="6" customFormat="1" ht="55.5" customHeight="1" thickTop="1" thickBot="1" x14ac:dyDescent="0.3">
      <c r="A340" s="6" t="s">
        <v>213</v>
      </c>
      <c r="B340" s="6" t="str">
        <f t="shared" si="65"/>
        <v>a</v>
      </c>
      <c r="C340" s="59" t="s">
        <v>42</v>
      </c>
      <c r="D340" s="60" t="s">
        <v>215</v>
      </c>
      <c r="E340" s="61">
        <f t="shared" ref="E340:J353" si="71">E354+E368+E382</f>
        <v>1971490.5832999998</v>
      </c>
      <c r="F340" s="61">
        <f t="shared" si="71"/>
        <v>2041000</v>
      </c>
      <c r="G340" s="61">
        <f t="shared" si="71"/>
        <v>2041000</v>
      </c>
      <c r="H340" s="61">
        <f t="shared" si="71"/>
        <v>1325636.1679800001</v>
      </c>
      <c r="I340" s="59">
        <f t="shared" si="71"/>
        <v>1921621</v>
      </c>
      <c r="J340" s="61">
        <f t="shared" si="71"/>
        <v>2183000</v>
      </c>
      <c r="K340" s="61">
        <f t="shared" si="66"/>
        <v>261379</v>
      </c>
      <c r="L340" s="61">
        <f t="shared" ref="L340:L353" si="72">L354+L368+L382</f>
        <v>2256341</v>
      </c>
      <c r="M340" s="61">
        <f t="shared" si="67"/>
        <v>73341</v>
      </c>
      <c r="N340" s="61">
        <f t="shared" si="68"/>
        <v>73341</v>
      </c>
    </row>
    <row r="341" spans="1:14" s="6" customFormat="1" ht="36" hidden="1" thickTop="1" thickBot="1" x14ac:dyDescent="0.3">
      <c r="B341" s="6" t="str">
        <f t="shared" si="65"/>
        <v>b</v>
      </c>
      <c r="C341" s="11"/>
      <c r="D341" s="12" t="s">
        <v>190</v>
      </c>
      <c r="E341" s="13">
        <f t="shared" si="71"/>
        <v>0</v>
      </c>
      <c r="F341" s="13">
        <f t="shared" si="71"/>
        <v>0</v>
      </c>
      <c r="G341" s="13">
        <f t="shared" si="71"/>
        <v>0</v>
      </c>
      <c r="H341" s="13">
        <f t="shared" si="71"/>
        <v>0</v>
      </c>
      <c r="I341" s="13">
        <f t="shared" si="71"/>
        <v>0</v>
      </c>
      <c r="J341" s="13">
        <f t="shared" si="71"/>
        <v>0</v>
      </c>
      <c r="K341" s="13">
        <f t="shared" si="66"/>
        <v>0</v>
      </c>
      <c r="L341" s="13">
        <f t="shared" si="72"/>
        <v>0</v>
      </c>
      <c r="M341" s="13">
        <f t="shared" si="67"/>
        <v>0</v>
      </c>
      <c r="N341" s="13">
        <f t="shared" si="68"/>
        <v>0</v>
      </c>
    </row>
    <row r="342" spans="1:14" s="6" customFormat="1" ht="21" hidden="1" thickTop="1" thickBot="1" x14ac:dyDescent="0.3">
      <c r="B342" s="6" t="str">
        <f t="shared" si="65"/>
        <v>a</v>
      </c>
      <c r="C342" s="33"/>
      <c r="D342" s="34" t="s">
        <v>189</v>
      </c>
      <c r="E342" s="35">
        <f t="shared" si="71"/>
        <v>484</v>
      </c>
      <c r="F342" s="35">
        <f t="shared" si="71"/>
        <v>484</v>
      </c>
      <c r="G342" s="35">
        <f t="shared" si="71"/>
        <v>484</v>
      </c>
      <c r="H342" s="35">
        <f t="shared" si="71"/>
        <v>484</v>
      </c>
      <c r="I342" s="35">
        <f t="shared" si="71"/>
        <v>484</v>
      </c>
      <c r="J342" s="35">
        <f t="shared" si="71"/>
        <v>484</v>
      </c>
      <c r="K342" s="35">
        <f t="shared" si="66"/>
        <v>0</v>
      </c>
      <c r="L342" s="35">
        <f t="shared" si="72"/>
        <v>484</v>
      </c>
      <c r="M342" s="35">
        <f t="shared" si="67"/>
        <v>0</v>
      </c>
      <c r="N342" s="35">
        <f t="shared" si="68"/>
        <v>0</v>
      </c>
    </row>
    <row r="343" spans="1:14" s="6" customFormat="1" ht="21" hidden="1" thickTop="1" thickBot="1" x14ac:dyDescent="0.3">
      <c r="B343" s="6" t="str">
        <f t="shared" si="65"/>
        <v>a</v>
      </c>
      <c r="C343" s="36" t="s">
        <v>131</v>
      </c>
      <c r="D343" s="37" t="s">
        <v>4</v>
      </c>
      <c r="E343" s="38">
        <f t="shared" si="71"/>
        <v>1971462.3222999999</v>
      </c>
      <c r="F343" s="38">
        <f t="shared" si="71"/>
        <v>2041000</v>
      </c>
      <c r="G343" s="38">
        <f t="shared" si="71"/>
        <v>2040994.308</v>
      </c>
      <c r="H343" s="38">
        <f t="shared" si="71"/>
        <v>1325630.47676</v>
      </c>
      <c r="I343" s="38">
        <f t="shared" si="71"/>
        <v>1921621</v>
      </c>
      <c r="J343" s="38">
        <f t="shared" si="71"/>
        <v>2183000</v>
      </c>
      <c r="K343" s="38">
        <f t="shared" si="66"/>
        <v>261379</v>
      </c>
      <c r="L343" s="38">
        <f t="shared" si="72"/>
        <v>2256341</v>
      </c>
      <c r="M343" s="38">
        <f t="shared" si="67"/>
        <v>73341</v>
      </c>
      <c r="N343" s="38">
        <f t="shared" si="68"/>
        <v>73341</v>
      </c>
    </row>
    <row r="344" spans="1:14" s="6" customFormat="1" ht="18.75" hidden="1" thickTop="1" thickBot="1" x14ac:dyDescent="0.3">
      <c r="B344" s="6" t="str">
        <f t="shared" si="65"/>
        <v>b</v>
      </c>
      <c r="C344" s="11" t="s">
        <v>131</v>
      </c>
      <c r="D344" s="17" t="s">
        <v>195</v>
      </c>
      <c r="E344" s="18">
        <f t="shared" si="71"/>
        <v>0</v>
      </c>
      <c r="F344" s="18">
        <f t="shared" si="71"/>
        <v>0</v>
      </c>
      <c r="G344" s="18">
        <f t="shared" si="71"/>
        <v>0</v>
      </c>
      <c r="H344" s="18">
        <f t="shared" si="71"/>
        <v>0</v>
      </c>
      <c r="I344" s="18">
        <f t="shared" si="71"/>
        <v>0</v>
      </c>
      <c r="J344" s="18">
        <f t="shared" si="71"/>
        <v>0</v>
      </c>
      <c r="K344" s="18">
        <f t="shared" si="66"/>
        <v>0</v>
      </c>
      <c r="L344" s="18">
        <f t="shared" si="72"/>
        <v>0</v>
      </c>
      <c r="M344" s="18">
        <f t="shared" si="67"/>
        <v>0</v>
      </c>
      <c r="N344" s="18">
        <f t="shared" si="68"/>
        <v>0</v>
      </c>
    </row>
    <row r="345" spans="1:14" s="6" customFormat="1" ht="21" hidden="1" thickTop="1" thickBot="1" x14ac:dyDescent="0.3">
      <c r="B345" s="6" t="str">
        <f t="shared" si="65"/>
        <v>a</v>
      </c>
      <c r="C345" s="33" t="s">
        <v>131</v>
      </c>
      <c r="D345" s="39" t="s">
        <v>203</v>
      </c>
      <c r="E345" s="40">
        <f t="shared" si="71"/>
        <v>2813.9374500000004</v>
      </c>
      <c r="F345" s="40">
        <f t="shared" si="71"/>
        <v>6200</v>
      </c>
      <c r="G345" s="40">
        <f t="shared" si="71"/>
        <v>5363.1</v>
      </c>
      <c r="H345" s="40">
        <f t="shared" si="71"/>
        <v>2037.32485</v>
      </c>
      <c r="I345" s="40">
        <f t="shared" si="71"/>
        <v>5000</v>
      </c>
      <c r="J345" s="40">
        <f t="shared" si="71"/>
        <v>4960</v>
      </c>
      <c r="K345" s="40">
        <f t="shared" si="66"/>
        <v>-40</v>
      </c>
      <c r="L345" s="40">
        <f t="shared" si="72"/>
        <v>5000</v>
      </c>
      <c r="M345" s="40">
        <f t="shared" si="67"/>
        <v>40</v>
      </c>
      <c r="N345" s="40">
        <f t="shared" si="68"/>
        <v>40</v>
      </c>
    </row>
    <row r="346" spans="1:14" s="6" customFormat="1" ht="18.75" hidden="1" thickTop="1" thickBot="1" x14ac:dyDescent="0.3">
      <c r="B346" s="6" t="str">
        <f t="shared" si="65"/>
        <v>b</v>
      </c>
      <c r="C346" s="11" t="s">
        <v>131</v>
      </c>
      <c r="D346" s="17" t="s">
        <v>197</v>
      </c>
      <c r="E346" s="18">
        <f t="shared" si="71"/>
        <v>0</v>
      </c>
      <c r="F346" s="18">
        <f t="shared" si="71"/>
        <v>0</v>
      </c>
      <c r="G346" s="18">
        <f t="shared" si="71"/>
        <v>0</v>
      </c>
      <c r="H346" s="18">
        <f t="shared" si="71"/>
        <v>0</v>
      </c>
      <c r="I346" s="18">
        <f t="shared" si="71"/>
        <v>0</v>
      </c>
      <c r="J346" s="18">
        <f t="shared" si="71"/>
        <v>0</v>
      </c>
      <c r="K346" s="18">
        <f t="shared" si="66"/>
        <v>0</v>
      </c>
      <c r="L346" s="18">
        <f t="shared" si="72"/>
        <v>0</v>
      </c>
      <c r="M346" s="18">
        <f t="shared" si="67"/>
        <v>0</v>
      </c>
      <c r="N346" s="18">
        <f t="shared" si="68"/>
        <v>0</v>
      </c>
    </row>
    <row r="347" spans="1:14" s="6" customFormat="1" ht="18.75" hidden="1" thickTop="1" thickBot="1" x14ac:dyDescent="0.3">
      <c r="B347" s="6" t="str">
        <f t="shared" si="65"/>
        <v>b</v>
      </c>
      <c r="C347" s="11" t="s">
        <v>131</v>
      </c>
      <c r="D347" s="17" t="s">
        <v>198</v>
      </c>
      <c r="E347" s="18">
        <f t="shared" si="71"/>
        <v>0</v>
      </c>
      <c r="F347" s="18">
        <f t="shared" si="71"/>
        <v>0</v>
      </c>
      <c r="G347" s="18">
        <f t="shared" si="71"/>
        <v>0</v>
      </c>
      <c r="H347" s="18">
        <f t="shared" si="71"/>
        <v>0</v>
      </c>
      <c r="I347" s="18">
        <f t="shared" si="71"/>
        <v>0</v>
      </c>
      <c r="J347" s="18">
        <f t="shared" si="71"/>
        <v>0</v>
      </c>
      <c r="K347" s="18">
        <f t="shared" si="66"/>
        <v>0</v>
      </c>
      <c r="L347" s="18">
        <f t="shared" si="72"/>
        <v>0</v>
      </c>
      <c r="M347" s="18">
        <f t="shared" si="67"/>
        <v>0</v>
      </c>
      <c r="N347" s="18">
        <f t="shared" si="68"/>
        <v>0</v>
      </c>
    </row>
    <row r="348" spans="1:14" s="6" customFormat="1" ht="18.75" hidden="1" thickTop="1" thickBot="1" x14ac:dyDescent="0.3">
      <c r="B348" s="6" t="str">
        <f t="shared" si="65"/>
        <v>b</v>
      </c>
      <c r="C348" s="11" t="s">
        <v>131</v>
      </c>
      <c r="D348" s="17" t="s">
        <v>199</v>
      </c>
      <c r="E348" s="18">
        <f t="shared" si="71"/>
        <v>0</v>
      </c>
      <c r="F348" s="18">
        <f t="shared" si="71"/>
        <v>0</v>
      </c>
      <c r="G348" s="18">
        <f t="shared" si="71"/>
        <v>0</v>
      </c>
      <c r="H348" s="18">
        <f t="shared" si="71"/>
        <v>0</v>
      </c>
      <c r="I348" s="18">
        <f t="shared" si="71"/>
        <v>0</v>
      </c>
      <c r="J348" s="18">
        <f t="shared" si="71"/>
        <v>0</v>
      </c>
      <c r="K348" s="18">
        <f t="shared" si="66"/>
        <v>0</v>
      </c>
      <c r="L348" s="18">
        <f t="shared" si="72"/>
        <v>0</v>
      </c>
      <c r="M348" s="18">
        <f t="shared" si="67"/>
        <v>0</v>
      </c>
      <c r="N348" s="18">
        <f t="shared" si="68"/>
        <v>0</v>
      </c>
    </row>
    <row r="349" spans="1:14" s="6" customFormat="1" ht="21" hidden="1" thickTop="1" thickBot="1" x14ac:dyDescent="0.3">
      <c r="B349" s="6" t="str">
        <f t="shared" si="65"/>
        <v>a</v>
      </c>
      <c r="C349" s="33" t="s">
        <v>131</v>
      </c>
      <c r="D349" s="39" t="s">
        <v>205</v>
      </c>
      <c r="E349" s="40">
        <f t="shared" si="71"/>
        <v>1966989.8618900001</v>
      </c>
      <c r="F349" s="40">
        <f t="shared" si="71"/>
        <v>2033800</v>
      </c>
      <c r="G349" s="40">
        <f t="shared" si="71"/>
        <v>2034969.2779999999</v>
      </c>
      <c r="H349" s="40">
        <f t="shared" si="71"/>
        <v>1323437.5056</v>
      </c>
      <c r="I349" s="40">
        <f t="shared" si="71"/>
        <v>1916621</v>
      </c>
      <c r="J349" s="40">
        <f t="shared" si="71"/>
        <v>2178040</v>
      </c>
      <c r="K349" s="40">
        <f t="shared" si="66"/>
        <v>261419</v>
      </c>
      <c r="L349" s="40">
        <f t="shared" si="72"/>
        <v>2251341</v>
      </c>
      <c r="M349" s="40">
        <f t="shared" si="67"/>
        <v>73301</v>
      </c>
      <c r="N349" s="40">
        <f t="shared" si="68"/>
        <v>73301</v>
      </c>
    </row>
    <row r="350" spans="1:14" s="6" customFormat="1" ht="21" hidden="1" thickTop="1" thickBot="1" x14ac:dyDescent="0.3">
      <c r="B350" s="6" t="str">
        <f t="shared" si="65"/>
        <v>a</v>
      </c>
      <c r="C350" s="33" t="s">
        <v>131</v>
      </c>
      <c r="D350" s="39" t="s">
        <v>206</v>
      </c>
      <c r="E350" s="40">
        <f t="shared" si="71"/>
        <v>1658.52296</v>
      </c>
      <c r="F350" s="40">
        <f t="shared" si="71"/>
        <v>1000</v>
      </c>
      <c r="G350" s="40">
        <f t="shared" si="71"/>
        <v>661.93</v>
      </c>
      <c r="H350" s="40">
        <f t="shared" si="71"/>
        <v>155.64631</v>
      </c>
      <c r="I350" s="40">
        <f t="shared" si="71"/>
        <v>0</v>
      </c>
      <c r="J350" s="40">
        <f t="shared" si="71"/>
        <v>0</v>
      </c>
      <c r="K350" s="40">
        <f t="shared" si="66"/>
        <v>0</v>
      </c>
      <c r="L350" s="40">
        <f t="shared" si="72"/>
        <v>0</v>
      </c>
      <c r="M350" s="40">
        <f t="shared" si="67"/>
        <v>0</v>
      </c>
      <c r="N350" s="40">
        <f t="shared" si="68"/>
        <v>0</v>
      </c>
    </row>
    <row r="351" spans="1:14" s="6" customFormat="1" ht="18.75" hidden="1" thickTop="1" thickBot="1" x14ac:dyDescent="0.3">
      <c r="B351" s="6" t="str">
        <f t="shared" si="65"/>
        <v>b</v>
      </c>
      <c r="C351" s="14" t="s">
        <v>131</v>
      </c>
      <c r="D351" s="15" t="s">
        <v>6</v>
      </c>
      <c r="E351" s="16">
        <f t="shared" si="71"/>
        <v>0</v>
      </c>
      <c r="F351" s="16">
        <f t="shared" si="71"/>
        <v>0</v>
      </c>
      <c r="G351" s="16">
        <f t="shared" si="71"/>
        <v>0</v>
      </c>
      <c r="H351" s="16">
        <f t="shared" si="71"/>
        <v>0</v>
      </c>
      <c r="I351" s="16">
        <f t="shared" si="71"/>
        <v>0</v>
      </c>
      <c r="J351" s="16">
        <f t="shared" si="71"/>
        <v>0</v>
      </c>
      <c r="K351" s="16">
        <f t="shared" si="66"/>
        <v>0</v>
      </c>
      <c r="L351" s="16">
        <f t="shared" si="72"/>
        <v>0</v>
      </c>
      <c r="M351" s="16">
        <f t="shared" si="67"/>
        <v>0</v>
      </c>
      <c r="N351" s="16">
        <f t="shared" si="68"/>
        <v>0</v>
      </c>
    </row>
    <row r="352" spans="1:14" s="6" customFormat="1" ht="18.75" hidden="1" thickTop="1" thickBot="1" x14ac:dyDescent="0.3">
      <c r="B352" s="6" t="str">
        <f t="shared" si="65"/>
        <v>b</v>
      </c>
      <c r="C352" s="14" t="s">
        <v>131</v>
      </c>
      <c r="D352" s="15" t="s">
        <v>7</v>
      </c>
      <c r="E352" s="16">
        <f t="shared" si="71"/>
        <v>0</v>
      </c>
      <c r="F352" s="16">
        <f t="shared" si="71"/>
        <v>0</v>
      </c>
      <c r="G352" s="16">
        <f t="shared" si="71"/>
        <v>0</v>
      </c>
      <c r="H352" s="16">
        <f t="shared" si="71"/>
        <v>0</v>
      </c>
      <c r="I352" s="16">
        <f t="shared" si="71"/>
        <v>0</v>
      </c>
      <c r="J352" s="16">
        <f t="shared" si="71"/>
        <v>0</v>
      </c>
      <c r="K352" s="16">
        <f t="shared" si="66"/>
        <v>0</v>
      </c>
      <c r="L352" s="16">
        <f t="shared" si="72"/>
        <v>0</v>
      </c>
      <c r="M352" s="16">
        <f t="shared" si="67"/>
        <v>0</v>
      </c>
      <c r="N352" s="16">
        <f t="shared" si="68"/>
        <v>0</v>
      </c>
    </row>
    <row r="353" spans="1:14" s="6" customFormat="1" ht="21" hidden="1" thickTop="1" thickBot="1" x14ac:dyDescent="0.3">
      <c r="B353" s="6" t="str">
        <f t="shared" si="65"/>
        <v>a</v>
      </c>
      <c r="C353" s="41" t="s">
        <v>131</v>
      </c>
      <c r="D353" s="42" t="s">
        <v>8</v>
      </c>
      <c r="E353" s="43">
        <f t="shared" si="71"/>
        <v>28.260999999999999</v>
      </c>
      <c r="F353" s="43">
        <f t="shared" si="71"/>
        <v>0</v>
      </c>
      <c r="G353" s="43">
        <f t="shared" si="71"/>
        <v>5.6920000000000002</v>
      </c>
      <c r="H353" s="43">
        <f t="shared" si="71"/>
        <v>5.6912200000000004</v>
      </c>
      <c r="I353" s="43">
        <f t="shared" si="71"/>
        <v>0</v>
      </c>
      <c r="J353" s="43">
        <f t="shared" si="71"/>
        <v>0</v>
      </c>
      <c r="K353" s="43">
        <f t="shared" si="66"/>
        <v>0</v>
      </c>
      <c r="L353" s="43">
        <f t="shared" si="72"/>
        <v>0</v>
      </c>
      <c r="M353" s="43">
        <f t="shared" si="67"/>
        <v>0</v>
      </c>
      <c r="N353" s="43">
        <f t="shared" si="68"/>
        <v>0</v>
      </c>
    </row>
    <row r="354" spans="1:14" s="6" customFormat="1" ht="46.5" customHeight="1" thickTop="1" thickBot="1" x14ac:dyDescent="0.3">
      <c r="A354" s="6" t="s">
        <v>213</v>
      </c>
      <c r="B354" s="6" t="str">
        <f>IF(OR(E354&lt;&gt;0,F354&lt;&gt;0,G354&lt;&gt;0,H354&lt;&gt;0,I354&lt;&gt;0,L354&lt;&gt;0,M354&lt;&gt;0),"a","b")</f>
        <v>a</v>
      </c>
      <c r="C354" s="63" t="s">
        <v>43</v>
      </c>
      <c r="D354" s="64" t="s">
        <v>216</v>
      </c>
      <c r="E354" s="32">
        <f t="shared" ref="E354:L354" si="73">E357+E365+E366+E367</f>
        <v>1334853.5582699999</v>
      </c>
      <c r="F354" s="32">
        <f t="shared" si="73"/>
        <v>1390000</v>
      </c>
      <c r="G354" s="32">
        <f t="shared" si="73"/>
        <v>1390000</v>
      </c>
      <c r="H354" s="32">
        <f t="shared" si="73"/>
        <v>910178.08317999996</v>
      </c>
      <c r="I354" s="32">
        <f t="shared" si="73"/>
        <v>1201798</v>
      </c>
      <c r="J354" s="32">
        <f t="shared" si="73"/>
        <v>1480000</v>
      </c>
      <c r="K354" s="32">
        <f t="shared" si="66"/>
        <v>278202</v>
      </c>
      <c r="L354" s="32">
        <f t="shared" si="73"/>
        <v>1532618</v>
      </c>
      <c r="M354" s="32">
        <f t="shared" si="67"/>
        <v>52618</v>
      </c>
      <c r="N354" s="32">
        <f t="shared" si="68"/>
        <v>52618</v>
      </c>
    </row>
    <row r="355" spans="1:14" s="6" customFormat="1" ht="36" hidden="1" thickTop="1" thickBot="1" x14ac:dyDescent="0.3">
      <c r="B355" s="6" t="str">
        <f t="shared" si="65"/>
        <v>b</v>
      </c>
      <c r="C355" s="11"/>
      <c r="D355" s="12" t="s">
        <v>190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f t="shared" si="66"/>
        <v>0</v>
      </c>
      <c r="L355" s="13">
        <v>0</v>
      </c>
      <c r="M355" s="13">
        <f t="shared" si="67"/>
        <v>0</v>
      </c>
      <c r="N355" s="13">
        <f t="shared" si="68"/>
        <v>0</v>
      </c>
    </row>
    <row r="356" spans="1:14" s="6" customFormat="1" ht="18.75" hidden="1" thickTop="1" thickBot="1" x14ac:dyDescent="0.3">
      <c r="B356" s="6" t="str">
        <f t="shared" si="65"/>
        <v>b</v>
      </c>
      <c r="C356" s="11"/>
      <c r="D356" s="12" t="s">
        <v>189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f t="shared" si="66"/>
        <v>0</v>
      </c>
      <c r="L356" s="13">
        <v>0</v>
      </c>
      <c r="M356" s="13">
        <f t="shared" si="67"/>
        <v>0</v>
      </c>
      <c r="N356" s="13">
        <f t="shared" si="68"/>
        <v>0</v>
      </c>
    </row>
    <row r="357" spans="1:14" s="6" customFormat="1" ht="21" hidden="1" thickTop="1" thickBot="1" x14ac:dyDescent="0.3">
      <c r="B357" s="6" t="str">
        <f t="shared" si="65"/>
        <v>a</v>
      </c>
      <c r="C357" s="36" t="s">
        <v>131</v>
      </c>
      <c r="D357" s="37" t="s">
        <v>4</v>
      </c>
      <c r="E357" s="38">
        <f t="shared" ref="E357:L357" si="74">E358+E359+E360+E361+E362+E363+E364</f>
        <v>1334825.4172699999</v>
      </c>
      <c r="F357" s="38">
        <f t="shared" si="74"/>
        <v>1390000</v>
      </c>
      <c r="G357" s="38">
        <f t="shared" si="74"/>
        <v>1389994.943</v>
      </c>
      <c r="H357" s="38">
        <f t="shared" si="74"/>
        <v>910173.02695999993</v>
      </c>
      <c r="I357" s="38">
        <f t="shared" si="74"/>
        <v>1201798</v>
      </c>
      <c r="J357" s="38">
        <f t="shared" si="74"/>
        <v>1480000</v>
      </c>
      <c r="K357" s="38">
        <f t="shared" si="66"/>
        <v>278202</v>
      </c>
      <c r="L357" s="38">
        <f t="shared" si="74"/>
        <v>1532618</v>
      </c>
      <c r="M357" s="38">
        <f t="shared" si="67"/>
        <v>52618</v>
      </c>
      <c r="N357" s="38">
        <f t="shared" si="68"/>
        <v>52618</v>
      </c>
    </row>
    <row r="358" spans="1:14" s="6" customFormat="1" ht="18.75" hidden="1" thickTop="1" thickBot="1" x14ac:dyDescent="0.3">
      <c r="B358" s="6" t="str">
        <f t="shared" si="65"/>
        <v>b</v>
      </c>
      <c r="C358" s="11" t="s">
        <v>131</v>
      </c>
      <c r="D358" s="17" t="s">
        <v>195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f t="shared" si="66"/>
        <v>0</v>
      </c>
      <c r="L358" s="18">
        <v>0</v>
      </c>
      <c r="M358" s="18">
        <f t="shared" si="67"/>
        <v>0</v>
      </c>
      <c r="N358" s="18">
        <f t="shared" si="68"/>
        <v>0</v>
      </c>
    </row>
    <row r="359" spans="1:14" s="6" customFormat="1" ht="18.75" hidden="1" thickTop="1" thickBot="1" x14ac:dyDescent="0.3">
      <c r="B359" s="6" t="str">
        <f t="shared" si="65"/>
        <v>b</v>
      </c>
      <c r="C359" s="11" t="s">
        <v>131</v>
      </c>
      <c r="D359" s="17" t="s">
        <v>196</v>
      </c>
      <c r="E359" s="18">
        <v>0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f t="shared" si="66"/>
        <v>0</v>
      </c>
      <c r="L359" s="18">
        <v>0</v>
      </c>
      <c r="M359" s="18">
        <f t="shared" si="67"/>
        <v>0</v>
      </c>
      <c r="N359" s="18">
        <f t="shared" si="68"/>
        <v>0</v>
      </c>
    </row>
    <row r="360" spans="1:14" s="6" customFormat="1" ht="18.75" hidden="1" thickTop="1" thickBot="1" x14ac:dyDescent="0.3">
      <c r="B360" s="6" t="str">
        <f t="shared" si="65"/>
        <v>b</v>
      </c>
      <c r="C360" s="11" t="s">
        <v>131</v>
      </c>
      <c r="D360" s="17" t="s">
        <v>197</v>
      </c>
      <c r="E360" s="18"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f t="shared" si="66"/>
        <v>0</v>
      </c>
      <c r="L360" s="18">
        <v>0</v>
      </c>
      <c r="M360" s="18">
        <f t="shared" si="67"/>
        <v>0</v>
      </c>
      <c r="N360" s="18">
        <f t="shared" si="68"/>
        <v>0</v>
      </c>
    </row>
    <row r="361" spans="1:14" s="6" customFormat="1" ht="18.75" hidden="1" thickTop="1" thickBot="1" x14ac:dyDescent="0.3">
      <c r="B361" s="6" t="str">
        <f t="shared" si="65"/>
        <v>b</v>
      </c>
      <c r="C361" s="11" t="s">
        <v>131</v>
      </c>
      <c r="D361" s="17" t="s">
        <v>198</v>
      </c>
      <c r="E361" s="18"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f t="shared" si="66"/>
        <v>0</v>
      </c>
      <c r="L361" s="18">
        <v>0</v>
      </c>
      <c r="M361" s="18">
        <f t="shared" si="67"/>
        <v>0</v>
      </c>
      <c r="N361" s="18">
        <f t="shared" si="68"/>
        <v>0</v>
      </c>
    </row>
    <row r="362" spans="1:14" s="6" customFormat="1" ht="18.75" hidden="1" thickTop="1" thickBot="1" x14ac:dyDescent="0.3">
      <c r="B362" s="6" t="str">
        <f t="shared" si="65"/>
        <v>b</v>
      </c>
      <c r="C362" s="11" t="s">
        <v>131</v>
      </c>
      <c r="D362" s="17" t="s">
        <v>199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f t="shared" si="66"/>
        <v>0</v>
      </c>
      <c r="L362" s="18">
        <v>0</v>
      </c>
      <c r="M362" s="18">
        <f t="shared" si="67"/>
        <v>0</v>
      </c>
      <c r="N362" s="18">
        <f t="shared" si="68"/>
        <v>0</v>
      </c>
    </row>
    <row r="363" spans="1:14" s="6" customFormat="1" ht="21" hidden="1" thickTop="1" thickBot="1" x14ac:dyDescent="0.3">
      <c r="B363" s="6" t="str">
        <f t="shared" si="65"/>
        <v>a</v>
      </c>
      <c r="C363" s="33" t="s">
        <v>131</v>
      </c>
      <c r="D363" s="39" t="s">
        <v>205</v>
      </c>
      <c r="E363" s="40">
        <v>1334787.4670499999</v>
      </c>
      <c r="F363" s="40">
        <v>1390000</v>
      </c>
      <c r="G363" s="40">
        <v>1389969.9029999999</v>
      </c>
      <c r="H363" s="40">
        <v>910148.68784999999</v>
      </c>
      <c r="I363" s="40">
        <f>1201798</f>
        <v>1201798</v>
      </c>
      <c r="J363" s="40">
        <v>1480000</v>
      </c>
      <c r="K363" s="40">
        <f t="shared" si="66"/>
        <v>278202</v>
      </c>
      <c r="L363" s="40">
        <v>1532618</v>
      </c>
      <c r="M363" s="40">
        <f t="shared" si="67"/>
        <v>52618</v>
      </c>
      <c r="N363" s="40">
        <f t="shared" si="68"/>
        <v>52618</v>
      </c>
    </row>
    <row r="364" spans="1:14" s="6" customFormat="1" ht="21" hidden="1" thickTop="1" thickBot="1" x14ac:dyDescent="0.3">
      <c r="B364" s="6" t="str">
        <f t="shared" si="65"/>
        <v>a</v>
      </c>
      <c r="C364" s="33" t="s">
        <v>131</v>
      </c>
      <c r="D364" s="39" t="s">
        <v>206</v>
      </c>
      <c r="E364" s="40">
        <v>37.950220000000002</v>
      </c>
      <c r="F364" s="40">
        <v>0</v>
      </c>
      <c r="G364" s="40">
        <v>25.04</v>
      </c>
      <c r="H364" s="40">
        <v>24.339110000000002</v>
      </c>
      <c r="I364" s="40">
        <v>0</v>
      </c>
      <c r="J364" s="40">
        <v>0</v>
      </c>
      <c r="K364" s="40">
        <f t="shared" si="66"/>
        <v>0</v>
      </c>
      <c r="L364" s="40">
        <v>0</v>
      </c>
      <c r="M364" s="40">
        <f t="shared" si="67"/>
        <v>0</v>
      </c>
      <c r="N364" s="40">
        <f t="shared" si="68"/>
        <v>0</v>
      </c>
    </row>
    <row r="365" spans="1:14" s="6" customFormat="1" ht="18.75" hidden="1" thickTop="1" thickBot="1" x14ac:dyDescent="0.3">
      <c r="B365" s="6" t="str">
        <f t="shared" si="65"/>
        <v>b</v>
      </c>
      <c r="C365" s="14" t="s">
        <v>131</v>
      </c>
      <c r="D365" s="15" t="s">
        <v>6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f t="shared" si="66"/>
        <v>0</v>
      </c>
      <c r="L365" s="16">
        <v>0</v>
      </c>
      <c r="M365" s="16">
        <f t="shared" si="67"/>
        <v>0</v>
      </c>
      <c r="N365" s="16">
        <f t="shared" si="68"/>
        <v>0</v>
      </c>
    </row>
    <row r="366" spans="1:14" s="6" customFormat="1" ht="18.75" hidden="1" thickTop="1" thickBot="1" x14ac:dyDescent="0.3">
      <c r="B366" s="6" t="str">
        <f t="shared" si="65"/>
        <v>b</v>
      </c>
      <c r="C366" s="14" t="s">
        <v>131</v>
      </c>
      <c r="D366" s="15" t="s">
        <v>7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f t="shared" si="66"/>
        <v>0</v>
      </c>
      <c r="L366" s="16">
        <v>0</v>
      </c>
      <c r="M366" s="16">
        <f t="shared" si="67"/>
        <v>0</v>
      </c>
      <c r="N366" s="16">
        <f t="shared" si="68"/>
        <v>0</v>
      </c>
    </row>
    <row r="367" spans="1:14" s="6" customFormat="1" ht="15.75" hidden="1" customHeight="1" thickBot="1" x14ac:dyDescent="0.3">
      <c r="B367" s="6" t="str">
        <f t="shared" si="65"/>
        <v>a</v>
      </c>
      <c r="C367" s="41" t="s">
        <v>131</v>
      </c>
      <c r="D367" s="42" t="s">
        <v>8</v>
      </c>
      <c r="E367" s="43">
        <v>28.140999999999998</v>
      </c>
      <c r="F367" s="43">
        <v>0</v>
      </c>
      <c r="G367" s="43">
        <v>5.0570000000000004</v>
      </c>
      <c r="H367" s="43">
        <v>5.0562200000000006</v>
      </c>
      <c r="I367" s="43">
        <v>0</v>
      </c>
      <c r="J367" s="43">
        <v>0</v>
      </c>
      <c r="K367" s="43">
        <f t="shared" si="66"/>
        <v>0</v>
      </c>
      <c r="L367" s="43">
        <v>0</v>
      </c>
      <c r="M367" s="43">
        <f t="shared" si="67"/>
        <v>0</v>
      </c>
      <c r="N367" s="43">
        <f t="shared" si="68"/>
        <v>0</v>
      </c>
    </row>
    <row r="368" spans="1:14" s="6" customFormat="1" ht="57.75" customHeight="1" thickTop="1" thickBot="1" x14ac:dyDescent="0.3">
      <c r="A368" s="6" t="s">
        <v>213</v>
      </c>
      <c r="B368" s="6" t="str">
        <f t="shared" si="65"/>
        <v>a</v>
      </c>
      <c r="C368" s="63" t="s">
        <v>44</v>
      </c>
      <c r="D368" s="64" t="s">
        <v>217</v>
      </c>
      <c r="E368" s="32">
        <f>E371+E379+E380+E381</f>
        <v>617479.11332000012</v>
      </c>
      <c r="F368" s="32">
        <f t="shared" ref="F368:L368" si="75">F371+F379+F380+F381</f>
        <v>631000</v>
      </c>
      <c r="G368" s="32">
        <f t="shared" si="75"/>
        <v>631000</v>
      </c>
      <c r="H368" s="32">
        <f t="shared" si="75"/>
        <v>403303.76740000007</v>
      </c>
      <c r="I368" s="32">
        <f t="shared" si="75"/>
        <v>687523</v>
      </c>
      <c r="J368" s="32">
        <f t="shared" si="75"/>
        <v>680000</v>
      </c>
      <c r="K368" s="32">
        <f t="shared" si="66"/>
        <v>-7523</v>
      </c>
      <c r="L368" s="32">
        <f t="shared" si="75"/>
        <v>691423</v>
      </c>
      <c r="M368" s="32">
        <f t="shared" si="67"/>
        <v>11423</v>
      </c>
      <c r="N368" s="32">
        <f t="shared" si="68"/>
        <v>11423</v>
      </c>
    </row>
    <row r="369" spans="1:14" s="6" customFormat="1" ht="36" hidden="1" thickTop="1" thickBot="1" x14ac:dyDescent="0.3">
      <c r="B369" s="6" t="str">
        <f t="shared" si="65"/>
        <v>b</v>
      </c>
      <c r="C369" s="11"/>
      <c r="D369" s="12" t="s">
        <v>190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f t="shared" si="66"/>
        <v>0</v>
      </c>
      <c r="L369" s="13">
        <v>0</v>
      </c>
      <c r="M369" s="13">
        <f t="shared" si="67"/>
        <v>0</v>
      </c>
      <c r="N369" s="13">
        <f t="shared" si="68"/>
        <v>0</v>
      </c>
    </row>
    <row r="370" spans="1:14" s="6" customFormat="1" ht="21" hidden="1" thickTop="1" thickBot="1" x14ac:dyDescent="0.3">
      <c r="B370" s="6" t="str">
        <f t="shared" si="65"/>
        <v>a</v>
      </c>
      <c r="C370" s="33"/>
      <c r="D370" s="34" t="s">
        <v>189</v>
      </c>
      <c r="E370" s="35">
        <v>484</v>
      </c>
      <c r="F370" s="35">
        <v>484</v>
      </c>
      <c r="G370" s="35">
        <v>484</v>
      </c>
      <c r="H370" s="35">
        <v>484</v>
      </c>
      <c r="I370" s="35">
        <v>484</v>
      </c>
      <c r="J370" s="35">
        <v>484</v>
      </c>
      <c r="K370" s="35">
        <f t="shared" si="66"/>
        <v>0</v>
      </c>
      <c r="L370" s="35">
        <v>484</v>
      </c>
      <c r="M370" s="35">
        <f t="shared" si="67"/>
        <v>0</v>
      </c>
      <c r="N370" s="35">
        <f t="shared" si="68"/>
        <v>0</v>
      </c>
    </row>
    <row r="371" spans="1:14" s="6" customFormat="1" ht="21" hidden="1" thickTop="1" thickBot="1" x14ac:dyDescent="0.3">
      <c r="B371" s="6" t="str">
        <f t="shared" si="65"/>
        <v>a</v>
      </c>
      <c r="C371" s="36" t="s">
        <v>131</v>
      </c>
      <c r="D371" s="37" t="s">
        <v>4</v>
      </c>
      <c r="E371" s="38">
        <f>SUM(E372:E378)</f>
        <v>617478.99332000013</v>
      </c>
      <c r="F371" s="38">
        <f t="shared" ref="F371:L371" si="76">SUM(F372:F378)</f>
        <v>631000</v>
      </c>
      <c r="G371" s="38">
        <f t="shared" si="76"/>
        <v>630999.36499999999</v>
      </c>
      <c r="H371" s="38">
        <f t="shared" si="76"/>
        <v>403303.13240000006</v>
      </c>
      <c r="I371" s="38">
        <f t="shared" si="76"/>
        <v>687523</v>
      </c>
      <c r="J371" s="38">
        <f t="shared" si="76"/>
        <v>680000</v>
      </c>
      <c r="K371" s="38">
        <f t="shared" si="66"/>
        <v>-7523</v>
      </c>
      <c r="L371" s="38">
        <f t="shared" si="76"/>
        <v>691423</v>
      </c>
      <c r="M371" s="38">
        <f t="shared" si="67"/>
        <v>11423</v>
      </c>
      <c r="N371" s="38">
        <f t="shared" si="68"/>
        <v>11423</v>
      </c>
    </row>
    <row r="372" spans="1:14" s="6" customFormat="1" ht="18.75" hidden="1" thickTop="1" thickBot="1" x14ac:dyDescent="0.3">
      <c r="B372" s="6" t="str">
        <f t="shared" si="65"/>
        <v>b</v>
      </c>
      <c r="C372" s="11" t="s">
        <v>131</v>
      </c>
      <c r="D372" s="17" t="s">
        <v>195</v>
      </c>
      <c r="E372" s="18">
        <v>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f t="shared" si="66"/>
        <v>0</v>
      </c>
      <c r="L372" s="18">
        <v>0</v>
      </c>
      <c r="M372" s="18">
        <f t="shared" si="67"/>
        <v>0</v>
      </c>
      <c r="N372" s="18">
        <f t="shared" si="68"/>
        <v>0</v>
      </c>
    </row>
    <row r="373" spans="1:14" s="6" customFormat="1" ht="21" hidden="1" thickTop="1" thickBot="1" x14ac:dyDescent="0.3">
      <c r="B373" s="6" t="str">
        <f t="shared" si="65"/>
        <v>a</v>
      </c>
      <c r="C373" s="33" t="s">
        <v>131</v>
      </c>
      <c r="D373" s="39" t="s">
        <v>203</v>
      </c>
      <c r="E373" s="40">
        <v>2570.9374500000004</v>
      </c>
      <c r="F373" s="40">
        <v>5400</v>
      </c>
      <c r="G373" s="40">
        <v>4633</v>
      </c>
      <c r="H373" s="40">
        <v>1703.6758500000001</v>
      </c>
      <c r="I373" s="40">
        <v>4200</v>
      </c>
      <c r="J373" s="40">
        <v>4200</v>
      </c>
      <c r="K373" s="40">
        <f t="shared" si="66"/>
        <v>0</v>
      </c>
      <c r="L373" s="40">
        <v>4200</v>
      </c>
      <c r="M373" s="40">
        <f t="shared" si="67"/>
        <v>0</v>
      </c>
      <c r="N373" s="40">
        <f t="shared" si="68"/>
        <v>0</v>
      </c>
    </row>
    <row r="374" spans="1:14" s="6" customFormat="1" ht="18.75" hidden="1" thickTop="1" thickBot="1" x14ac:dyDescent="0.3">
      <c r="B374" s="6" t="str">
        <f t="shared" si="65"/>
        <v>b</v>
      </c>
      <c r="C374" s="11" t="s">
        <v>131</v>
      </c>
      <c r="D374" s="17" t="s">
        <v>197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f t="shared" si="66"/>
        <v>0</v>
      </c>
      <c r="L374" s="18">
        <v>0</v>
      </c>
      <c r="M374" s="18">
        <f t="shared" si="67"/>
        <v>0</v>
      </c>
      <c r="N374" s="18">
        <f t="shared" si="68"/>
        <v>0</v>
      </c>
    </row>
    <row r="375" spans="1:14" s="6" customFormat="1" ht="18.75" hidden="1" thickTop="1" thickBot="1" x14ac:dyDescent="0.3">
      <c r="B375" s="6" t="str">
        <f t="shared" si="65"/>
        <v>b</v>
      </c>
      <c r="C375" s="11" t="s">
        <v>131</v>
      </c>
      <c r="D375" s="17" t="s">
        <v>198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f t="shared" si="66"/>
        <v>0</v>
      </c>
      <c r="L375" s="18">
        <v>0</v>
      </c>
      <c r="M375" s="18">
        <f t="shared" si="67"/>
        <v>0</v>
      </c>
      <c r="N375" s="18">
        <f t="shared" si="68"/>
        <v>0</v>
      </c>
    </row>
    <row r="376" spans="1:14" s="6" customFormat="1" ht="18.75" hidden="1" thickTop="1" thickBot="1" x14ac:dyDescent="0.3">
      <c r="B376" s="6" t="str">
        <f t="shared" si="65"/>
        <v>b</v>
      </c>
      <c r="C376" s="11" t="s">
        <v>131</v>
      </c>
      <c r="D376" s="17" t="s">
        <v>199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f t="shared" si="66"/>
        <v>0</v>
      </c>
      <c r="L376" s="18">
        <v>0</v>
      </c>
      <c r="M376" s="18">
        <f t="shared" si="67"/>
        <v>0</v>
      </c>
      <c r="N376" s="18">
        <f t="shared" si="68"/>
        <v>0</v>
      </c>
    </row>
    <row r="377" spans="1:14" s="6" customFormat="1" ht="21" hidden="1" thickTop="1" thickBot="1" x14ac:dyDescent="0.3">
      <c r="B377" s="6" t="str">
        <f t="shared" si="65"/>
        <v>a</v>
      </c>
      <c r="C377" s="33" t="s">
        <v>131</v>
      </c>
      <c r="D377" s="39" t="s">
        <v>205</v>
      </c>
      <c r="E377" s="40">
        <v>614895.01213000016</v>
      </c>
      <c r="F377" s="40">
        <v>625600</v>
      </c>
      <c r="G377" s="40">
        <v>626365.77500000002</v>
      </c>
      <c r="H377" s="40">
        <v>401598.86655000004</v>
      </c>
      <c r="I377" s="40">
        <f>683323</f>
        <v>683323</v>
      </c>
      <c r="J377" s="40">
        <f>675800</f>
        <v>675800</v>
      </c>
      <c r="K377" s="40">
        <f t="shared" si="66"/>
        <v>-7523</v>
      </c>
      <c r="L377" s="40">
        <v>687223</v>
      </c>
      <c r="M377" s="40">
        <f t="shared" si="67"/>
        <v>11423</v>
      </c>
      <c r="N377" s="40">
        <f t="shared" si="68"/>
        <v>11423</v>
      </c>
    </row>
    <row r="378" spans="1:14" s="6" customFormat="1" ht="21" hidden="1" thickTop="1" thickBot="1" x14ac:dyDescent="0.3">
      <c r="B378" s="6" t="str">
        <f t="shared" si="65"/>
        <v>a</v>
      </c>
      <c r="C378" s="33" t="s">
        <v>131</v>
      </c>
      <c r="D378" s="39" t="s">
        <v>206</v>
      </c>
      <c r="E378" s="40">
        <v>13.04374</v>
      </c>
      <c r="F378" s="40">
        <v>0</v>
      </c>
      <c r="G378" s="40">
        <v>0.59</v>
      </c>
      <c r="H378" s="40">
        <v>0.59</v>
      </c>
      <c r="I378" s="40">
        <v>0</v>
      </c>
      <c r="J378" s="40">
        <v>0</v>
      </c>
      <c r="K378" s="40">
        <f t="shared" si="66"/>
        <v>0</v>
      </c>
      <c r="L378" s="40">
        <v>0</v>
      </c>
      <c r="M378" s="40">
        <f t="shared" si="67"/>
        <v>0</v>
      </c>
      <c r="N378" s="40">
        <f t="shared" si="68"/>
        <v>0</v>
      </c>
    </row>
    <row r="379" spans="1:14" s="6" customFormat="1" ht="18.75" hidden="1" thickTop="1" thickBot="1" x14ac:dyDescent="0.3">
      <c r="B379" s="6" t="str">
        <f t="shared" si="65"/>
        <v>b</v>
      </c>
      <c r="C379" s="14" t="s">
        <v>131</v>
      </c>
      <c r="D379" s="15" t="s">
        <v>6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f t="shared" si="66"/>
        <v>0</v>
      </c>
      <c r="L379" s="16">
        <v>0</v>
      </c>
      <c r="M379" s="16">
        <f t="shared" si="67"/>
        <v>0</v>
      </c>
      <c r="N379" s="16">
        <f t="shared" si="68"/>
        <v>0</v>
      </c>
    </row>
    <row r="380" spans="1:14" s="6" customFormat="1" ht="18.75" hidden="1" thickTop="1" thickBot="1" x14ac:dyDescent="0.3">
      <c r="B380" s="6" t="str">
        <f t="shared" si="65"/>
        <v>b</v>
      </c>
      <c r="C380" s="14" t="s">
        <v>131</v>
      </c>
      <c r="D380" s="15" t="s">
        <v>7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f t="shared" si="66"/>
        <v>0</v>
      </c>
      <c r="L380" s="16">
        <v>0</v>
      </c>
      <c r="M380" s="16">
        <f t="shared" si="67"/>
        <v>0</v>
      </c>
      <c r="N380" s="16">
        <f t="shared" si="68"/>
        <v>0</v>
      </c>
    </row>
    <row r="381" spans="1:14" s="6" customFormat="1" ht="21" hidden="1" thickTop="1" thickBot="1" x14ac:dyDescent="0.3">
      <c r="B381" s="6" t="str">
        <f t="shared" si="65"/>
        <v>a</v>
      </c>
      <c r="C381" s="41" t="s">
        <v>131</v>
      </c>
      <c r="D381" s="42" t="s">
        <v>8</v>
      </c>
      <c r="E381" s="43">
        <v>0.12</v>
      </c>
      <c r="F381" s="43">
        <v>0</v>
      </c>
      <c r="G381" s="43">
        <v>0.63500000000000001</v>
      </c>
      <c r="H381" s="43">
        <v>0.63500000000000001</v>
      </c>
      <c r="I381" s="43">
        <v>0</v>
      </c>
      <c r="J381" s="43">
        <v>0</v>
      </c>
      <c r="K381" s="43">
        <f t="shared" si="66"/>
        <v>0</v>
      </c>
      <c r="L381" s="43">
        <v>0</v>
      </c>
      <c r="M381" s="43">
        <f t="shared" si="67"/>
        <v>0</v>
      </c>
      <c r="N381" s="43">
        <f t="shared" si="68"/>
        <v>0</v>
      </c>
    </row>
    <row r="382" spans="1:14" s="6" customFormat="1" ht="61.5" customHeight="1" thickTop="1" thickBot="1" x14ac:dyDescent="0.3">
      <c r="A382" s="6" t="s">
        <v>213</v>
      </c>
      <c r="B382" s="6" t="str">
        <f t="shared" si="65"/>
        <v>a</v>
      </c>
      <c r="C382" s="30" t="s">
        <v>45</v>
      </c>
      <c r="D382" s="31" t="s">
        <v>46</v>
      </c>
      <c r="E382" s="32">
        <f>E396+E410+E424+E438+E452+E466+E480+E494+E508+E522+E536+E550+E564+E578+E592</f>
        <v>19157.911709999997</v>
      </c>
      <c r="F382" s="32">
        <f t="shared" ref="F382:L395" si="77">F396+F410+F424+F438+F452+F466+F480+F494+F508+F522+F536+F550+F564+F578+F592</f>
        <v>20000</v>
      </c>
      <c r="G382" s="32">
        <f t="shared" si="77"/>
        <v>20000</v>
      </c>
      <c r="H382" s="32">
        <f t="shared" si="77"/>
        <v>12154.3174</v>
      </c>
      <c r="I382" s="32">
        <f t="shared" si="77"/>
        <v>32300</v>
      </c>
      <c r="J382" s="65">
        <f t="shared" si="77"/>
        <v>23000</v>
      </c>
      <c r="K382" s="65">
        <f t="shared" si="66"/>
        <v>-9300</v>
      </c>
      <c r="L382" s="65">
        <f t="shared" si="77"/>
        <v>32300</v>
      </c>
      <c r="M382" s="65">
        <f t="shared" si="67"/>
        <v>9300</v>
      </c>
      <c r="N382" s="32">
        <f t="shared" si="68"/>
        <v>9300</v>
      </c>
    </row>
    <row r="383" spans="1:14" s="6" customFormat="1" ht="36" hidden="1" thickTop="1" thickBot="1" x14ac:dyDescent="0.3">
      <c r="B383" s="6" t="str">
        <f t="shared" si="65"/>
        <v>b</v>
      </c>
      <c r="C383" s="11"/>
      <c r="D383" s="12" t="s">
        <v>190</v>
      </c>
      <c r="E383" s="13">
        <f t="shared" ref="E383:L395" si="78">E397+E411+E425+E439+E453+E467+E481+E495+E509+E523+E537+E551+E565+E579+E593</f>
        <v>0</v>
      </c>
      <c r="F383" s="13">
        <f t="shared" si="78"/>
        <v>0</v>
      </c>
      <c r="G383" s="13">
        <f t="shared" si="78"/>
        <v>0</v>
      </c>
      <c r="H383" s="13">
        <f t="shared" si="78"/>
        <v>0</v>
      </c>
      <c r="I383" s="13">
        <f t="shared" si="78"/>
        <v>0</v>
      </c>
      <c r="J383" s="13">
        <f t="shared" si="77"/>
        <v>0</v>
      </c>
      <c r="K383" s="13">
        <f t="shared" si="66"/>
        <v>0</v>
      </c>
      <c r="L383" s="13">
        <f t="shared" si="78"/>
        <v>0</v>
      </c>
      <c r="M383" s="13">
        <f t="shared" si="67"/>
        <v>0</v>
      </c>
      <c r="N383" s="13">
        <f t="shared" si="68"/>
        <v>0</v>
      </c>
    </row>
    <row r="384" spans="1:14" s="6" customFormat="1" ht="18.75" hidden="1" thickTop="1" thickBot="1" x14ac:dyDescent="0.3">
      <c r="B384" s="6" t="str">
        <f t="shared" si="65"/>
        <v>b</v>
      </c>
      <c r="C384" s="11"/>
      <c r="D384" s="12" t="s">
        <v>189</v>
      </c>
      <c r="E384" s="13">
        <f t="shared" si="78"/>
        <v>0</v>
      </c>
      <c r="F384" s="13">
        <f t="shared" si="78"/>
        <v>0</v>
      </c>
      <c r="G384" s="13">
        <f t="shared" si="78"/>
        <v>0</v>
      </c>
      <c r="H384" s="13">
        <f t="shared" si="78"/>
        <v>0</v>
      </c>
      <c r="I384" s="13">
        <f t="shared" si="78"/>
        <v>0</v>
      </c>
      <c r="J384" s="13">
        <f t="shared" si="77"/>
        <v>0</v>
      </c>
      <c r="K384" s="13">
        <f t="shared" si="66"/>
        <v>0</v>
      </c>
      <c r="L384" s="13">
        <f t="shared" si="78"/>
        <v>0</v>
      </c>
      <c r="M384" s="13">
        <f t="shared" si="67"/>
        <v>0</v>
      </c>
      <c r="N384" s="13">
        <f t="shared" si="68"/>
        <v>0</v>
      </c>
    </row>
    <row r="385" spans="1:14" s="6" customFormat="1" ht="21" hidden="1" thickTop="1" thickBot="1" x14ac:dyDescent="0.3">
      <c r="B385" s="6" t="str">
        <f t="shared" si="65"/>
        <v>a</v>
      </c>
      <c r="C385" s="36" t="s">
        <v>131</v>
      </c>
      <c r="D385" s="37" t="s">
        <v>4</v>
      </c>
      <c r="E385" s="38">
        <f t="shared" si="78"/>
        <v>19157.911709999997</v>
      </c>
      <c r="F385" s="38">
        <f t="shared" si="78"/>
        <v>20000</v>
      </c>
      <c r="G385" s="38">
        <f t="shared" si="78"/>
        <v>20000</v>
      </c>
      <c r="H385" s="38">
        <f t="shared" si="78"/>
        <v>12154.3174</v>
      </c>
      <c r="I385" s="38">
        <f t="shared" si="78"/>
        <v>32300</v>
      </c>
      <c r="J385" s="38">
        <f t="shared" si="77"/>
        <v>23000</v>
      </c>
      <c r="K385" s="38">
        <f t="shared" si="66"/>
        <v>-9300</v>
      </c>
      <c r="L385" s="38">
        <f t="shared" si="78"/>
        <v>32300</v>
      </c>
      <c r="M385" s="38">
        <f t="shared" si="67"/>
        <v>9300</v>
      </c>
      <c r="N385" s="38">
        <f t="shared" si="68"/>
        <v>9300</v>
      </c>
    </row>
    <row r="386" spans="1:14" s="6" customFormat="1" ht="18.75" hidden="1" thickTop="1" thickBot="1" x14ac:dyDescent="0.3">
      <c r="B386" s="6" t="str">
        <f t="shared" si="65"/>
        <v>b</v>
      </c>
      <c r="C386" s="11" t="s">
        <v>131</v>
      </c>
      <c r="D386" s="17" t="s">
        <v>195</v>
      </c>
      <c r="E386" s="18">
        <f t="shared" si="78"/>
        <v>0</v>
      </c>
      <c r="F386" s="18">
        <f t="shared" si="78"/>
        <v>0</v>
      </c>
      <c r="G386" s="18">
        <f t="shared" si="78"/>
        <v>0</v>
      </c>
      <c r="H386" s="18">
        <f t="shared" si="78"/>
        <v>0</v>
      </c>
      <c r="I386" s="18">
        <f t="shared" si="78"/>
        <v>0</v>
      </c>
      <c r="J386" s="18">
        <f t="shared" si="77"/>
        <v>0</v>
      </c>
      <c r="K386" s="18">
        <f t="shared" si="66"/>
        <v>0</v>
      </c>
      <c r="L386" s="18">
        <f t="shared" si="78"/>
        <v>0</v>
      </c>
      <c r="M386" s="18">
        <f t="shared" si="67"/>
        <v>0</v>
      </c>
      <c r="N386" s="18">
        <f t="shared" si="68"/>
        <v>0</v>
      </c>
    </row>
    <row r="387" spans="1:14" s="6" customFormat="1" ht="21" hidden="1" thickTop="1" thickBot="1" x14ac:dyDescent="0.3">
      <c r="B387" s="6" t="str">
        <f t="shared" si="65"/>
        <v>a</v>
      </c>
      <c r="C387" s="33" t="s">
        <v>131</v>
      </c>
      <c r="D387" s="39" t="s">
        <v>203</v>
      </c>
      <c r="E387" s="40">
        <f t="shared" si="78"/>
        <v>243</v>
      </c>
      <c r="F387" s="40">
        <f t="shared" si="78"/>
        <v>800</v>
      </c>
      <c r="G387" s="40">
        <f t="shared" si="78"/>
        <v>730.1</v>
      </c>
      <c r="H387" s="40">
        <f t="shared" si="78"/>
        <v>333.649</v>
      </c>
      <c r="I387" s="40">
        <f t="shared" si="78"/>
        <v>800</v>
      </c>
      <c r="J387" s="40">
        <f t="shared" si="77"/>
        <v>760</v>
      </c>
      <c r="K387" s="40">
        <f t="shared" si="66"/>
        <v>-40</v>
      </c>
      <c r="L387" s="40">
        <f t="shared" si="78"/>
        <v>800</v>
      </c>
      <c r="M387" s="40">
        <f t="shared" si="67"/>
        <v>40</v>
      </c>
      <c r="N387" s="40">
        <f t="shared" si="68"/>
        <v>40</v>
      </c>
    </row>
    <row r="388" spans="1:14" s="6" customFormat="1" ht="18.75" hidden="1" thickTop="1" thickBot="1" x14ac:dyDescent="0.3">
      <c r="B388" s="6" t="str">
        <f t="shared" si="65"/>
        <v>b</v>
      </c>
      <c r="C388" s="11" t="s">
        <v>131</v>
      </c>
      <c r="D388" s="17" t="s">
        <v>197</v>
      </c>
      <c r="E388" s="18">
        <f t="shared" si="78"/>
        <v>0</v>
      </c>
      <c r="F388" s="18">
        <f t="shared" si="78"/>
        <v>0</v>
      </c>
      <c r="G388" s="18">
        <f t="shared" si="78"/>
        <v>0</v>
      </c>
      <c r="H388" s="18">
        <f t="shared" si="78"/>
        <v>0</v>
      </c>
      <c r="I388" s="18">
        <f t="shared" si="78"/>
        <v>0</v>
      </c>
      <c r="J388" s="18">
        <f t="shared" si="77"/>
        <v>0</v>
      </c>
      <c r="K388" s="18">
        <f t="shared" si="66"/>
        <v>0</v>
      </c>
      <c r="L388" s="18">
        <f t="shared" si="78"/>
        <v>0</v>
      </c>
      <c r="M388" s="18">
        <f t="shared" si="67"/>
        <v>0</v>
      </c>
      <c r="N388" s="18">
        <f t="shared" si="68"/>
        <v>0</v>
      </c>
    </row>
    <row r="389" spans="1:14" s="6" customFormat="1" ht="18.75" hidden="1" thickTop="1" thickBot="1" x14ac:dyDescent="0.3">
      <c r="B389" s="6" t="str">
        <f t="shared" ref="B389:B452" si="79">IF(OR(E389&lt;&gt;0,F389&lt;&gt;0,G389&lt;&gt;0,H389&lt;&gt;0,I389&lt;&gt;0,L389&lt;&gt;0,M389&lt;&gt;0),"a","b")</f>
        <v>b</v>
      </c>
      <c r="C389" s="11" t="s">
        <v>131</v>
      </c>
      <c r="D389" s="17" t="s">
        <v>198</v>
      </c>
      <c r="E389" s="18">
        <f t="shared" si="78"/>
        <v>0</v>
      </c>
      <c r="F389" s="18">
        <f t="shared" si="78"/>
        <v>0</v>
      </c>
      <c r="G389" s="18">
        <f t="shared" si="78"/>
        <v>0</v>
      </c>
      <c r="H389" s="18">
        <f t="shared" si="78"/>
        <v>0</v>
      </c>
      <c r="I389" s="18">
        <f t="shared" si="78"/>
        <v>0</v>
      </c>
      <c r="J389" s="18">
        <f t="shared" si="77"/>
        <v>0</v>
      </c>
      <c r="K389" s="18">
        <f t="shared" ref="K389:K452" si="80">J389-I389</f>
        <v>0</v>
      </c>
      <c r="L389" s="18">
        <f t="shared" si="78"/>
        <v>0</v>
      </c>
      <c r="M389" s="18">
        <f t="shared" ref="M389:M452" si="81">L389-J389</f>
        <v>0</v>
      </c>
      <c r="N389" s="18">
        <f t="shared" ref="N389:N452" si="82">L389-J389</f>
        <v>0</v>
      </c>
    </row>
    <row r="390" spans="1:14" s="6" customFormat="1" ht="18.75" hidden="1" thickTop="1" thickBot="1" x14ac:dyDescent="0.3">
      <c r="B390" s="6" t="str">
        <f t="shared" si="79"/>
        <v>b</v>
      </c>
      <c r="C390" s="11" t="s">
        <v>131</v>
      </c>
      <c r="D390" s="17" t="s">
        <v>199</v>
      </c>
      <c r="E390" s="18">
        <f t="shared" si="78"/>
        <v>0</v>
      </c>
      <c r="F390" s="18">
        <f t="shared" si="78"/>
        <v>0</v>
      </c>
      <c r="G390" s="18">
        <f t="shared" si="78"/>
        <v>0</v>
      </c>
      <c r="H390" s="18">
        <f t="shared" si="78"/>
        <v>0</v>
      </c>
      <c r="I390" s="18">
        <f t="shared" si="78"/>
        <v>0</v>
      </c>
      <c r="J390" s="18">
        <f t="shared" si="77"/>
        <v>0</v>
      </c>
      <c r="K390" s="18">
        <f t="shared" si="80"/>
        <v>0</v>
      </c>
      <c r="L390" s="18">
        <f t="shared" si="78"/>
        <v>0</v>
      </c>
      <c r="M390" s="18">
        <f t="shared" si="81"/>
        <v>0</v>
      </c>
      <c r="N390" s="18">
        <f t="shared" si="82"/>
        <v>0</v>
      </c>
    </row>
    <row r="391" spans="1:14" s="6" customFormat="1" ht="21" hidden="1" thickTop="1" thickBot="1" x14ac:dyDescent="0.3">
      <c r="B391" s="6" t="str">
        <f t="shared" si="79"/>
        <v>a</v>
      </c>
      <c r="C391" s="33" t="s">
        <v>131</v>
      </c>
      <c r="D391" s="39" t="s">
        <v>205</v>
      </c>
      <c r="E391" s="40">
        <f t="shared" si="78"/>
        <v>17307.382710000002</v>
      </c>
      <c r="F391" s="40">
        <f t="shared" si="78"/>
        <v>18200</v>
      </c>
      <c r="G391" s="40">
        <f t="shared" si="78"/>
        <v>18633.600000000002</v>
      </c>
      <c r="H391" s="40">
        <f t="shared" si="78"/>
        <v>11689.9512</v>
      </c>
      <c r="I391" s="40">
        <f t="shared" si="78"/>
        <v>31500</v>
      </c>
      <c r="J391" s="40">
        <f t="shared" si="77"/>
        <v>22240</v>
      </c>
      <c r="K391" s="40">
        <f t="shared" si="80"/>
        <v>-9260</v>
      </c>
      <c r="L391" s="40">
        <f t="shared" si="78"/>
        <v>31500</v>
      </c>
      <c r="M391" s="40">
        <f t="shared" si="81"/>
        <v>9260</v>
      </c>
      <c r="N391" s="40">
        <f t="shared" si="82"/>
        <v>9260</v>
      </c>
    </row>
    <row r="392" spans="1:14" s="6" customFormat="1" ht="21" hidden="1" thickTop="1" thickBot="1" x14ac:dyDescent="0.3">
      <c r="B392" s="6" t="str">
        <f t="shared" si="79"/>
        <v>a</v>
      </c>
      <c r="C392" s="33" t="s">
        <v>131</v>
      </c>
      <c r="D392" s="39" t="s">
        <v>206</v>
      </c>
      <c r="E392" s="40">
        <f t="shared" si="78"/>
        <v>1607.529</v>
      </c>
      <c r="F392" s="40">
        <f t="shared" si="78"/>
        <v>1000</v>
      </c>
      <c r="G392" s="40">
        <f t="shared" si="78"/>
        <v>636.29999999999995</v>
      </c>
      <c r="H392" s="40">
        <f t="shared" si="78"/>
        <v>130.71719999999999</v>
      </c>
      <c r="I392" s="40">
        <f t="shared" si="78"/>
        <v>0</v>
      </c>
      <c r="J392" s="40">
        <f t="shared" si="77"/>
        <v>0</v>
      </c>
      <c r="K392" s="40">
        <f t="shared" si="80"/>
        <v>0</v>
      </c>
      <c r="L392" s="40">
        <f t="shared" si="78"/>
        <v>0</v>
      </c>
      <c r="M392" s="40">
        <f t="shared" si="81"/>
        <v>0</v>
      </c>
      <c r="N392" s="40">
        <f t="shared" si="82"/>
        <v>0</v>
      </c>
    </row>
    <row r="393" spans="1:14" s="6" customFormat="1" ht="18.75" hidden="1" thickTop="1" thickBot="1" x14ac:dyDescent="0.3">
      <c r="B393" s="6" t="str">
        <f t="shared" si="79"/>
        <v>b</v>
      </c>
      <c r="C393" s="14" t="s">
        <v>131</v>
      </c>
      <c r="D393" s="15" t="s">
        <v>6</v>
      </c>
      <c r="E393" s="16">
        <f t="shared" si="78"/>
        <v>0</v>
      </c>
      <c r="F393" s="16">
        <f t="shared" si="78"/>
        <v>0</v>
      </c>
      <c r="G393" s="16">
        <f t="shared" si="78"/>
        <v>0</v>
      </c>
      <c r="H393" s="16">
        <f t="shared" si="78"/>
        <v>0</v>
      </c>
      <c r="I393" s="16">
        <f t="shared" si="78"/>
        <v>0</v>
      </c>
      <c r="J393" s="16">
        <f t="shared" si="77"/>
        <v>0</v>
      </c>
      <c r="K393" s="16">
        <f t="shared" si="80"/>
        <v>0</v>
      </c>
      <c r="L393" s="16">
        <f t="shared" si="78"/>
        <v>0</v>
      </c>
      <c r="M393" s="16">
        <f t="shared" si="81"/>
        <v>0</v>
      </c>
      <c r="N393" s="16">
        <f t="shared" si="82"/>
        <v>0</v>
      </c>
    </row>
    <row r="394" spans="1:14" s="6" customFormat="1" ht="18.75" hidden="1" thickTop="1" thickBot="1" x14ac:dyDescent="0.3">
      <c r="B394" s="6" t="str">
        <f t="shared" si="79"/>
        <v>b</v>
      </c>
      <c r="C394" s="14" t="s">
        <v>131</v>
      </c>
      <c r="D394" s="15" t="s">
        <v>7</v>
      </c>
      <c r="E394" s="16">
        <f t="shared" si="78"/>
        <v>0</v>
      </c>
      <c r="F394" s="16">
        <f t="shared" si="78"/>
        <v>0</v>
      </c>
      <c r="G394" s="16">
        <f t="shared" si="78"/>
        <v>0</v>
      </c>
      <c r="H394" s="16">
        <f t="shared" si="78"/>
        <v>0</v>
      </c>
      <c r="I394" s="16">
        <f t="shared" si="78"/>
        <v>0</v>
      </c>
      <c r="J394" s="16">
        <f t="shared" si="77"/>
        <v>0</v>
      </c>
      <c r="K394" s="16">
        <f t="shared" si="80"/>
        <v>0</v>
      </c>
      <c r="L394" s="16">
        <f t="shared" si="78"/>
        <v>0</v>
      </c>
      <c r="M394" s="16">
        <f t="shared" si="81"/>
        <v>0</v>
      </c>
      <c r="N394" s="16">
        <f t="shared" si="82"/>
        <v>0</v>
      </c>
    </row>
    <row r="395" spans="1:14" s="6" customFormat="1" ht="18.75" hidden="1" thickTop="1" thickBot="1" x14ac:dyDescent="0.3">
      <c r="B395" s="6" t="str">
        <f t="shared" si="79"/>
        <v>b</v>
      </c>
      <c r="C395" s="19" t="s">
        <v>131</v>
      </c>
      <c r="D395" s="20" t="s">
        <v>8</v>
      </c>
      <c r="E395" s="21">
        <f t="shared" si="78"/>
        <v>0</v>
      </c>
      <c r="F395" s="21">
        <f t="shared" si="78"/>
        <v>0</v>
      </c>
      <c r="G395" s="21">
        <f t="shared" si="78"/>
        <v>0</v>
      </c>
      <c r="H395" s="21">
        <f t="shared" si="78"/>
        <v>0</v>
      </c>
      <c r="I395" s="21">
        <f t="shared" si="78"/>
        <v>0</v>
      </c>
      <c r="J395" s="21">
        <f t="shared" si="77"/>
        <v>0</v>
      </c>
      <c r="K395" s="21">
        <f t="shared" si="80"/>
        <v>0</v>
      </c>
      <c r="L395" s="21">
        <f t="shared" si="78"/>
        <v>0</v>
      </c>
      <c r="M395" s="21">
        <f t="shared" si="81"/>
        <v>0</v>
      </c>
      <c r="N395" s="21">
        <f t="shared" si="82"/>
        <v>0</v>
      </c>
    </row>
    <row r="396" spans="1:14" s="6" customFormat="1" ht="60" thickTop="1" thickBot="1" x14ac:dyDescent="0.3">
      <c r="A396" s="6" t="s">
        <v>213</v>
      </c>
      <c r="B396" s="6" t="str">
        <f t="shared" si="79"/>
        <v>a</v>
      </c>
      <c r="C396" s="54" t="s">
        <v>47</v>
      </c>
      <c r="D396" s="55" t="s">
        <v>127</v>
      </c>
      <c r="E396" s="56">
        <f>E399+E407+E408+E409</f>
        <v>1164.5</v>
      </c>
      <c r="F396" s="56">
        <f t="shared" ref="F396:L396" si="83">F399+F407+F408+F409</f>
        <v>1000</v>
      </c>
      <c r="G396" s="56">
        <f t="shared" si="83"/>
        <v>1522.6859999999999</v>
      </c>
      <c r="H396" s="56">
        <f t="shared" si="83"/>
        <v>863.7921</v>
      </c>
      <c r="I396" s="56">
        <f t="shared" si="83"/>
        <v>4837</v>
      </c>
      <c r="J396" s="56">
        <f t="shared" si="83"/>
        <v>2500</v>
      </c>
      <c r="K396" s="56">
        <f t="shared" si="80"/>
        <v>-2337</v>
      </c>
      <c r="L396" s="56">
        <f t="shared" si="83"/>
        <v>4837</v>
      </c>
      <c r="M396" s="56">
        <f t="shared" si="81"/>
        <v>2337</v>
      </c>
      <c r="N396" s="56">
        <f t="shared" si="82"/>
        <v>2337</v>
      </c>
    </row>
    <row r="397" spans="1:14" s="6" customFormat="1" ht="36" hidden="1" thickTop="1" thickBot="1" x14ac:dyDescent="0.3">
      <c r="B397" s="6" t="str">
        <f t="shared" si="79"/>
        <v>b</v>
      </c>
      <c r="C397" s="11"/>
      <c r="D397" s="12" t="s">
        <v>190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f t="shared" si="80"/>
        <v>0</v>
      </c>
      <c r="L397" s="13">
        <v>0</v>
      </c>
      <c r="M397" s="13">
        <f t="shared" si="81"/>
        <v>0</v>
      </c>
      <c r="N397" s="13">
        <f t="shared" si="82"/>
        <v>0</v>
      </c>
    </row>
    <row r="398" spans="1:14" s="6" customFormat="1" ht="18.75" hidden="1" thickTop="1" thickBot="1" x14ac:dyDescent="0.3">
      <c r="B398" s="6" t="str">
        <f t="shared" si="79"/>
        <v>b</v>
      </c>
      <c r="C398" s="11"/>
      <c r="D398" s="12" t="s">
        <v>189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f t="shared" si="80"/>
        <v>0</v>
      </c>
      <c r="L398" s="13">
        <v>0</v>
      </c>
      <c r="M398" s="13">
        <f t="shared" si="81"/>
        <v>0</v>
      </c>
      <c r="N398" s="13">
        <f t="shared" si="82"/>
        <v>0</v>
      </c>
    </row>
    <row r="399" spans="1:14" s="6" customFormat="1" ht="21" hidden="1" thickTop="1" thickBot="1" x14ac:dyDescent="0.3">
      <c r="B399" s="6" t="str">
        <f t="shared" si="79"/>
        <v>a</v>
      </c>
      <c r="C399" s="36" t="s">
        <v>131</v>
      </c>
      <c r="D399" s="37" t="s">
        <v>4</v>
      </c>
      <c r="E399" s="38">
        <f>SUM(E400:E406)</f>
        <v>1164.5</v>
      </c>
      <c r="F399" s="38">
        <f t="shared" ref="F399:L399" si="84">SUM(F400:F406)</f>
        <v>1000</v>
      </c>
      <c r="G399" s="38">
        <f t="shared" si="84"/>
        <v>1522.6859999999999</v>
      </c>
      <c r="H399" s="38">
        <f t="shared" si="84"/>
        <v>863.7921</v>
      </c>
      <c r="I399" s="38">
        <f t="shared" si="84"/>
        <v>4837</v>
      </c>
      <c r="J399" s="38">
        <f t="shared" si="84"/>
        <v>2500</v>
      </c>
      <c r="K399" s="38">
        <f t="shared" si="80"/>
        <v>-2337</v>
      </c>
      <c r="L399" s="38">
        <f t="shared" si="84"/>
        <v>4837</v>
      </c>
      <c r="M399" s="38">
        <f t="shared" si="81"/>
        <v>2337</v>
      </c>
      <c r="N399" s="38">
        <f t="shared" si="82"/>
        <v>2337</v>
      </c>
    </row>
    <row r="400" spans="1:14" s="6" customFormat="1" ht="18.75" hidden="1" thickTop="1" thickBot="1" x14ac:dyDescent="0.3">
      <c r="B400" s="6" t="str">
        <f t="shared" si="79"/>
        <v>b</v>
      </c>
      <c r="C400" s="11" t="s">
        <v>131</v>
      </c>
      <c r="D400" s="17" t="s">
        <v>188</v>
      </c>
      <c r="E400" s="18">
        <v>0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f t="shared" si="80"/>
        <v>0</v>
      </c>
      <c r="L400" s="18">
        <v>0</v>
      </c>
      <c r="M400" s="18">
        <f t="shared" si="81"/>
        <v>0</v>
      </c>
      <c r="N400" s="18">
        <f t="shared" si="82"/>
        <v>0</v>
      </c>
    </row>
    <row r="401" spans="1:14" s="6" customFormat="1" ht="18.75" hidden="1" thickTop="1" thickBot="1" x14ac:dyDescent="0.3">
      <c r="B401" s="6" t="str">
        <f t="shared" si="79"/>
        <v>b</v>
      </c>
      <c r="C401" s="11" t="s">
        <v>131</v>
      </c>
      <c r="D401" s="17" t="s">
        <v>5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f t="shared" si="80"/>
        <v>0</v>
      </c>
      <c r="L401" s="18">
        <v>0</v>
      </c>
      <c r="M401" s="18">
        <f t="shared" si="81"/>
        <v>0</v>
      </c>
      <c r="N401" s="18">
        <f t="shared" si="82"/>
        <v>0</v>
      </c>
    </row>
    <row r="402" spans="1:14" s="6" customFormat="1" ht="18.75" hidden="1" thickTop="1" thickBot="1" x14ac:dyDescent="0.3">
      <c r="B402" s="6" t="str">
        <f t="shared" si="79"/>
        <v>b</v>
      </c>
      <c r="C402" s="11" t="s">
        <v>131</v>
      </c>
      <c r="D402" s="17" t="s">
        <v>187</v>
      </c>
      <c r="E402" s="18">
        <v>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f t="shared" si="80"/>
        <v>0</v>
      </c>
      <c r="L402" s="18">
        <v>0</v>
      </c>
      <c r="M402" s="18">
        <f t="shared" si="81"/>
        <v>0</v>
      </c>
      <c r="N402" s="18">
        <f t="shared" si="82"/>
        <v>0</v>
      </c>
    </row>
    <row r="403" spans="1:14" s="6" customFormat="1" ht="18.75" hidden="1" thickTop="1" thickBot="1" x14ac:dyDescent="0.3">
      <c r="B403" s="6" t="str">
        <f t="shared" si="79"/>
        <v>b</v>
      </c>
      <c r="C403" s="11" t="s">
        <v>131</v>
      </c>
      <c r="D403" s="17" t="s">
        <v>186</v>
      </c>
      <c r="E403" s="18">
        <v>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f t="shared" si="80"/>
        <v>0</v>
      </c>
      <c r="L403" s="18">
        <v>0</v>
      </c>
      <c r="M403" s="18">
        <f t="shared" si="81"/>
        <v>0</v>
      </c>
      <c r="N403" s="18">
        <f t="shared" si="82"/>
        <v>0</v>
      </c>
    </row>
    <row r="404" spans="1:14" s="6" customFormat="1" ht="18.75" hidden="1" thickTop="1" thickBot="1" x14ac:dyDescent="0.3">
      <c r="B404" s="6" t="str">
        <f t="shared" si="79"/>
        <v>b</v>
      </c>
      <c r="C404" s="11" t="s">
        <v>131</v>
      </c>
      <c r="D404" s="17" t="s">
        <v>185</v>
      </c>
      <c r="E404" s="18">
        <v>0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f t="shared" si="80"/>
        <v>0</v>
      </c>
      <c r="L404" s="18">
        <v>0</v>
      </c>
      <c r="M404" s="18">
        <f t="shared" si="81"/>
        <v>0</v>
      </c>
      <c r="N404" s="18">
        <f t="shared" si="82"/>
        <v>0</v>
      </c>
    </row>
    <row r="405" spans="1:14" s="6" customFormat="1" ht="21" hidden="1" thickTop="1" thickBot="1" x14ac:dyDescent="0.3">
      <c r="B405" s="6" t="str">
        <f t="shared" si="79"/>
        <v>a</v>
      </c>
      <c r="C405" s="33" t="s">
        <v>131</v>
      </c>
      <c r="D405" s="39" t="s">
        <v>184</v>
      </c>
      <c r="E405" s="40">
        <v>1164.5</v>
      </c>
      <c r="F405" s="40">
        <v>1000</v>
      </c>
      <c r="G405" s="40">
        <v>1522.6859999999999</v>
      </c>
      <c r="H405" s="40">
        <v>863.7921</v>
      </c>
      <c r="I405" s="40">
        <v>4837</v>
      </c>
      <c r="J405" s="40">
        <f>2500</f>
        <v>2500</v>
      </c>
      <c r="K405" s="40">
        <f t="shared" si="80"/>
        <v>-2337</v>
      </c>
      <c r="L405" s="40">
        <v>4837</v>
      </c>
      <c r="M405" s="40">
        <f t="shared" si="81"/>
        <v>2337</v>
      </c>
      <c r="N405" s="40">
        <f t="shared" si="82"/>
        <v>2337</v>
      </c>
    </row>
    <row r="406" spans="1:14" s="6" customFormat="1" ht="18.75" hidden="1" thickTop="1" thickBot="1" x14ac:dyDescent="0.3">
      <c r="B406" s="6" t="str">
        <f t="shared" si="79"/>
        <v>b</v>
      </c>
      <c r="C406" s="11" t="s">
        <v>131</v>
      </c>
      <c r="D406" s="17" t="s">
        <v>183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f t="shared" si="80"/>
        <v>0</v>
      </c>
      <c r="L406" s="18">
        <v>0</v>
      </c>
      <c r="M406" s="18">
        <f t="shared" si="81"/>
        <v>0</v>
      </c>
      <c r="N406" s="18">
        <f t="shared" si="82"/>
        <v>0</v>
      </c>
    </row>
    <row r="407" spans="1:14" s="6" customFormat="1" ht="18.75" hidden="1" thickTop="1" thickBot="1" x14ac:dyDescent="0.3">
      <c r="B407" s="6" t="str">
        <f t="shared" si="79"/>
        <v>b</v>
      </c>
      <c r="C407" s="14" t="s">
        <v>131</v>
      </c>
      <c r="D407" s="15" t="s">
        <v>6</v>
      </c>
      <c r="E407" s="16">
        <v>0</v>
      </c>
      <c r="F407" s="16">
        <v>0</v>
      </c>
      <c r="G407" s="16">
        <v>0</v>
      </c>
      <c r="H407" s="16">
        <v>0</v>
      </c>
      <c r="I407" s="16">
        <v>0</v>
      </c>
      <c r="J407" s="16">
        <v>0</v>
      </c>
      <c r="K407" s="16">
        <f t="shared" si="80"/>
        <v>0</v>
      </c>
      <c r="L407" s="16">
        <v>0</v>
      </c>
      <c r="M407" s="16">
        <f t="shared" si="81"/>
        <v>0</v>
      </c>
      <c r="N407" s="16">
        <f t="shared" si="82"/>
        <v>0</v>
      </c>
    </row>
    <row r="408" spans="1:14" s="6" customFormat="1" ht="18.75" hidden="1" thickTop="1" thickBot="1" x14ac:dyDescent="0.3">
      <c r="B408" s="6" t="str">
        <f t="shared" si="79"/>
        <v>b</v>
      </c>
      <c r="C408" s="14" t="s">
        <v>131</v>
      </c>
      <c r="D408" s="15" t="s">
        <v>7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6">
        <f t="shared" si="80"/>
        <v>0</v>
      </c>
      <c r="L408" s="16">
        <v>0</v>
      </c>
      <c r="M408" s="16">
        <f t="shared" si="81"/>
        <v>0</v>
      </c>
      <c r="N408" s="16">
        <f t="shared" si="82"/>
        <v>0</v>
      </c>
    </row>
    <row r="409" spans="1:14" s="6" customFormat="1" ht="18.75" hidden="1" thickTop="1" thickBot="1" x14ac:dyDescent="0.3">
      <c r="B409" s="6" t="str">
        <f t="shared" si="79"/>
        <v>b</v>
      </c>
      <c r="C409" s="19" t="s">
        <v>131</v>
      </c>
      <c r="D409" s="20" t="s">
        <v>8</v>
      </c>
      <c r="E409" s="21">
        <v>0</v>
      </c>
      <c r="F409" s="21">
        <v>0</v>
      </c>
      <c r="G409" s="21">
        <v>0</v>
      </c>
      <c r="H409" s="21">
        <v>0</v>
      </c>
      <c r="I409" s="21">
        <v>0</v>
      </c>
      <c r="J409" s="21">
        <v>0</v>
      </c>
      <c r="K409" s="21">
        <f t="shared" si="80"/>
        <v>0</v>
      </c>
      <c r="L409" s="21">
        <v>0</v>
      </c>
      <c r="M409" s="21">
        <f t="shared" si="81"/>
        <v>0</v>
      </c>
      <c r="N409" s="21">
        <f t="shared" si="82"/>
        <v>0</v>
      </c>
    </row>
    <row r="410" spans="1:14" s="6" customFormat="1" ht="37.5" customHeight="1" thickTop="1" thickBot="1" x14ac:dyDescent="0.3">
      <c r="A410" s="6" t="s">
        <v>213</v>
      </c>
      <c r="B410" s="6" t="str">
        <f t="shared" si="79"/>
        <v>a</v>
      </c>
      <c r="C410" s="57" t="s">
        <v>48</v>
      </c>
      <c r="D410" s="58" t="s">
        <v>57</v>
      </c>
      <c r="E410" s="56">
        <f t="shared" ref="E410:L410" si="85">E413+E421+E422+E423</f>
        <v>425.596</v>
      </c>
      <c r="F410" s="56">
        <f t="shared" si="85"/>
        <v>600</v>
      </c>
      <c r="G410" s="56">
        <f t="shared" si="85"/>
        <v>832.8</v>
      </c>
      <c r="H410" s="56">
        <f t="shared" si="85"/>
        <v>476.20699999999999</v>
      </c>
      <c r="I410" s="56">
        <f t="shared" si="85"/>
        <v>1123</v>
      </c>
      <c r="J410" s="56">
        <f t="shared" si="85"/>
        <v>1000</v>
      </c>
      <c r="K410" s="56">
        <f t="shared" si="80"/>
        <v>-123</v>
      </c>
      <c r="L410" s="56">
        <f t="shared" si="85"/>
        <v>1123</v>
      </c>
      <c r="M410" s="56">
        <f t="shared" si="81"/>
        <v>123</v>
      </c>
      <c r="N410" s="56">
        <f t="shared" si="82"/>
        <v>123</v>
      </c>
    </row>
    <row r="411" spans="1:14" s="6" customFormat="1" ht="36" hidden="1" thickTop="1" thickBot="1" x14ac:dyDescent="0.3">
      <c r="B411" s="6" t="str">
        <f t="shared" si="79"/>
        <v>b</v>
      </c>
      <c r="C411" s="11"/>
      <c r="D411" s="12" t="s">
        <v>190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f t="shared" si="80"/>
        <v>0</v>
      </c>
      <c r="L411" s="13">
        <v>0</v>
      </c>
      <c r="M411" s="13">
        <f t="shared" si="81"/>
        <v>0</v>
      </c>
      <c r="N411" s="13">
        <f t="shared" si="82"/>
        <v>0</v>
      </c>
    </row>
    <row r="412" spans="1:14" s="6" customFormat="1" ht="18.75" hidden="1" thickTop="1" thickBot="1" x14ac:dyDescent="0.3">
      <c r="B412" s="6" t="str">
        <f t="shared" si="79"/>
        <v>b</v>
      </c>
      <c r="C412" s="11"/>
      <c r="D412" s="12" t="s">
        <v>189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f t="shared" si="80"/>
        <v>0</v>
      </c>
      <c r="L412" s="13">
        <v>0</v>
      </c>
      <c r="M412" s="13">
        <f t="shared" si="81"/>
        <v>0</v>
      </c>
      <c r="N412" s="13">
        <f t="shared" si="82"/>
        <v>0</v>
      </c>
    </row>
    <row r="413" spans="1:14" s="6" customFormat="1" ht="21" hidden="1" thickTop="1" thickBot="1" x14ac:dyDescent="0.3">
      <c r="B413" s="6" t="str">
        <f t="shared" si="79"/>
        <v>a</v>
      </c>
      <c r="C413" s="36" t="s">
        <v>131</v>
      </c>
      <c r="D413" s="37" t="s">
        <v>4</v>
      </c>
      <c r="E413" s="38">
        <f t="shared" ref="E413:J413" si="86">E414+E415+E416+E417+E418+E419+E420</f>
        <v>425.596</v>
      </c>
      <c r="F413" s="38">
        <f t="shared" si="86"/>
        <v>600</v>
      </c>
      <c r="G413" s="38">
        <f t="shared" si="86"/>
        <v>832.8</v>
      </c>
      <c r="H413" s="38">
        <f t="shared" si="86"/>
        <v>476.20699999999999</v>
      </c>
      <c r="I413" s="38">
        <f t="shared" si="86"/>
        <v>1123</v>
      </c>
      <c r="J413" s="38">
        <f t="shared" si="86"/>
        <v>1000</v>
      </c>
      <c r="K413" s="38">
        <f t="shared" si="80"/>
        <v>-123</v>
      </c>
      <c r="L413" s="38">
        <f t="shared" ref="L413" si="87">L414+L415+L416+L417+L418+L419+L420</f>
        <v>1123</v>
      </c>
      <c r="M413" s="38">
        <f t="shared" si="81"/>
        <v>123</v>
      </c>
      <c r="N413" s="38">
        <f t="shared" si="82"/>
        <v>123</v>
      </c>
    </row>
    <row r="414" spans="1:14" s="6" customFormat="1" ht="18.75" hidden="1" thickTop="1" thickBot="1" x14ac:dyDescent="0.3">
      <c r="B414" s="6" t="str">
        <f t="shared" si="79"/>
        <v>b</v>
      </c>
      <c r="C414" s="11" t="s">
        <v>131</v>
      </c>
      <c r="D414" s="17" t="s">
        <v>195</v>
      </c>
      <c r="E414" s="18">
        <v>0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f t="shared" si="80"/>
        <v>0</v>
      </c>
      <c r="L414" s="18">
        <v>0</v>
      </c>
      <c r="M414" s="18">
        <f t="shared" si="81"/>
        <v>0</v>
      </c>
      <c r="N414" s="18">
        <f t="shared" si="82"/>
        <v>0</v>
      </c>
    </row>
    <row r="415" spans="1:14" s="6" customFormat="1" ht="18.75" hidden="1" thickTop="1" thickBot="1" x14ac:dyDescent="0.3">
      <c r="B415" s="6" t="str">
        <f t="shared" si="79"/>
        <v>b</v>
      </c>
      <c r="C415" s="11" t="s">
        <v>131</v>
      </c>
      <c r="D415" s="17" t="s">
        <v>196</v>
      </c>
      <c r="E415" s="18">
        <v>0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f t="shared" si="80"/>
        <v>0</v>
      </c>
      <c r="L415" s="18">
        <v>0</v>
      </c>
      <c r="M415" s="18">
        <f t="shared" si="81"/>
        <v>0</v>
      </c>
      <c r="N415" s="18">
        <f t="shared" si="82"/>
        <v>0</v>
      </c>
    </row>
    <row r="416" spans="1:14" s="6" customFormat="1" ht="18.75" hidden="1" thickTop="1" thickBot="1" x14ac:dyDescent="0.3">
      <c r="B416" s="6" t="str">
        <f t="shared" si="79"/>
        <v>b</v>
      </c>
      <c r="C416" s="11" t="s">
        <v>131</v>
      </c>
      <c r="D416" s="17" t="s">
        <v>197</v>
      </c>
      <c r="E416" s="18">
        <v>0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f t="shared" si="80"/>
        <v>0</v>
      </c>
      <c r="L416" s="18">
        <v>0</v>
      </c>
      <c r="M416" s="18">
        <f t="shared" si="81"/>
        <v>0</v>
      </c>
      <c r="N416" s="18">
        <f t="shared" si="82"/>
        <v>0</v>
      </c>
    </row>
    <row r="417" spans="1:14" s="6" customFormat="1" ht="18.75" hidden="1" thickTop="1" thickBot="1" x14ac:dyDescent="0.3">
      <c r="B417" s="6" t="str">
        <f t="shared" si="79"/>
        <v>b</v>
      </c>
      <c r="C417" s="11" t="s">
        <v>131</v>
      </c>
      <c r="D417" s="17" t="s">
        <v>198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f t="shared" si="80"/>
        <v>0</v>
      </c>
      <c r="L417" s="18">
        <v>0</v>
      </c>
      <c r="M417" s="18">
        <f t="shared" si="81"/>
        <v>0</v>
      </c>
      <c r="N417" s="18">
        <f t="shared" si="82"/>
        <v>0</v>
      </c>
    </row>
    <row r="418" spans="1:14" s="6" customFormat="1" ht="18.75" hidden="1" thickTop="1" thickBot="1" x14ac:dyDescent="0.3">
      <c r="B418" s="6" t="str">
        <f t="shared" si="79"/>
        <v>b</v>
      </c>
      <c r="C418" s="11" t="s">
        <v>131</v>
      </c>
      <c r="D418" s="17" t="s">
        <v>199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f t="shared" si="80"/>
        <v>0</v>
      </c>
      <c r="L418" s="18">
        <v>0</v>
      </c>
      <c r="M418" s="18">
        <f t="shared" si="81"/>
        <v>0</v>
      </c>
      <c r="N418" s="18">
        <f t="shared" si="82"/>
        <v>0</v>
      </c>
    </row>
    <row r="419" spans="1:14" s="6" customFormat="1" ht="21" hidden="1" thickTop="1" thickBot="1" x14ac:dyDescent="0.3">
      <c r="B419" s="6" t="str">
        <f t="shared" si="79"/>
        <v>a</v>
      </c>
      <c r="C419" s="33" t="s">
        <v>131</v>
      </c>
      <c r="D419" s="39" t="s">
        <v>205</v>
      </c>
      <c r="E419" s="40">
        <v>425.596</v>
      </c>
      <c r="F419" s="40">
        <v>600</v>
      </c>
      <c r="G419" s="40">
        <v>832.8</v>
      </c>
      <c r="H419" s="40">
        <v>476.20699999999999</v>
      </c>
      <c r="I419" s="40">
        <v>1123</v>
      </c>
      <c r="J419" s="40">
        <v>1000</v>
      </c>
      <c r="K419" s="40">
        <f t="shared" si="80"/>
        <v>-123</v>
      </c>
      <c r="L419" s="40">
        <v>1123</v>
      </c>
      <c r="M419" s="40">
        <f t="shared" si="81"/>
        <v>123</v>
      </c>
      <c r="N419" s="40">
        <f t="shared" si="82"/>
        <v>123</v>
      </c>
    </row>
    <row r="420" spans="1:14" s="6" customFormat="1" ht="18.75" hidden="1" thickTop="1" thickBot="1" x14ac:dyDescent="0.3">
      <c r="B420" s="6" t="str">
        <f t="shared" si="79"/>
        <v>b</v>
      </c>
      <c r="C420" s="11" t="s">
        <v>131</v>
      </c>
      <c r="D420" s="17" t="s">
        <v>201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f t="shared" si="80"/>
        <v>0</v>
      </c>
      <c r="L420" s="18">
        <v>0</v>
      </c>
      <c r="M420" s="18">
        <f t="shared" si="81"/>
        <v>0</v>
      </c>
      <c r="N420" s="18">
        <f t="shared" si="82"/>
        <v>0</v>
      </c>
    </row>
    <row r="421" spans="1:14" s="6" customFormat="1" ht="18.75" hidden="1" thickTop="1" thickBot="1" x14ac:dyDescent="0.3">
      <c r="B421" s="6" t="str">
        <f t="shared" si="79"/>
        <v>b</v>
      </c>
      <c r="C421" s="14" t="s">
        <v>131</v>
      </c>
      <c r="D421" s="15" t="s">
        <v>6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f t="shared" si="80"/>
        <v>0</v>
      </c>
      <c r="L421" s="16">
        <v>0</v>
      </c>
      <c r="M421" s="16">
        <f t="shared" si="81"/>
        <v>0</v>
      </c>
      <c r="N421" s="16">
        <f t="shared" si="82"/>
        <v>0</v>
      </c>
    </row>
    <row r="422" spans="1:14" s="6" customFormat="1" ht="18.75" hidden="1" thickTop="1" thickBot="1" x14ac:dyDescent="0.3">
      <c r="B422" s="6" t="str">
        <f t="shared" si="79"/>
        <v>b</v>
      </c>
      <c r="C422" s="14" t="s">
        <v>131</v>
      </c>
      <c r="D422" s="15" t="s">
        <v>7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f t="shared" si="80"/>
        <v>0</v>
      </c>
      <c r="L422" s="16">
        <v>0</v>
      </c>
      <c r="M422" s="16">
        <f t="shared" si="81"/>
        <v>0</v>
      </c>
      <c r="N422" s="16">
        <f t="shared" si="82"/>
        <v>0</v>
      </c>
    </row>
    <row r="423" spans="1:14" s="6" customFormat="1" ht="18.75" hidden="1" thickTop="1" thickBot="1" x14ac:dyDescent="0.3">
      <c r="B423" s="6" t="str">
        <f t="shared" si="79"/>
        <v>b</v>
      </c>
      <c r="C423" s="19" t="s">
        <v>131</v>
      </c>
      <c r="D423" s="20" t="s">
        <v>8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f t="shared" si="80"/>
        <v>0</v>
      </c>
      <c r="L423" s="21">
        <v>0</v>
      </c>
      <c r="M423" s="21">
        <f t="shared" si="81"/>
        <v>0</v>
      </c>
      <c r="N423" s="21">
        <f t="shared" si="82"/>
        <v>0</v>
      </c>
    </row>
    <row r="424" spans="1:14" s="6" customFormat="1" ht="40.5" thickTop="1" thickBot="1" x14ac:dyDescent="0.3">
      <c r="A424" s="6" t="s">
        <v>213</v>
      </c>
      <c r="B424" s="6" t="str">
        <f t="shared" si="79"/>
        <v>a</v>
      </c>
      <c r="C424" s="54" t="s">
        <v>50</v>
      </c>
      <c r="D424" s="55" t="s">
        <v>124</v>
      </c>
      <c r="E424" s="56">
        <f t="shared" ref="E424:J424" si="88">E427+E435+E436+E437</f>
        <v>1357.5211999999999</v>
      </c>
      <c r="F424" s="56">
        <f t="shared" si="88"/>
        <v>1300</v>
      </c>
      <c r="G424" s="56">
        <f t="shared" si="88"/>
        <v>1651.6</v>
      </c>
      <c r="H424" s="56">
        <f t="shared" si="88"/>
        <v>934.43299999999999</v>
      </c>
      <c r="I424" s="56">
        <f t="shared" si="88"/>
        <v>2112</v>
      </c>
      <c r="J424" s="56">
        <f t="shared" si="88"/>
        <v>1700</v>
      </c>
      <c r="K424" s="56">
        <f t="shared" si="80"/>
        <v>-412</v>
      </c>
      <c r="L424" s="56">
        <f t="shared" ref="L424" si="89">L427+L435+L436+L437</f>
        <v>2112</v>
      </c>
      <c r="M424" s="56">
        <f t="shared" si="81"/>
        <v>412</v>
      </c>
      <c r="N424" s="56">
        <f t="shared" si="82"/>
        <v>412</v>
      </c>
    </row>
    <row r="425" spans="1:14" s="6" customFormat="1" ht="36" hidden="1" thickTop="1" thickBot="1" x14ac:dyDescent="0.3">
      <c r="B425" s="6" t="str">
        <f t="shared" si="79"/>
        <v>b</v>
      </c>
      <c r="C425" s="11"/>
      <c r="D425" s="12" t="s">
        <v>190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f t="shared" si="80"/>
        <v>0</v>
      </c>
      <c r="L425" s="13">
        <v>0</v>
      </c>
      <c r="M425" s="13">
        <f t="shared" si="81"/>
        <v>0</v>
      </c>
      <c r="N425" s="13">
        <f t="shared" si="82"/>
        <v>0</v>
      </c>
    </row>
    <row r="426" spans="1:14" s="6" customFormat="1" ht="18.75" hidden="1" thickTop="1" thickBot="1" x14ac:dyDescent="0.3">
      <c r="B426" s="6" t="str">
        <f t="shared" si="79"/>
        <v>b</v>
      </c>
      <c r="C426" s="11"/>
      <c r="D426" s="12" t="s">
        <v>189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f t="shared" si="80"/>
        <v>0</v>
      </c>
      <c r="L426" s="13">
        <v>0</v>
      </c>
      <c r="M426" s="13">
        <f t="shared" si="81"/>
        <v>0</v>
      </c>
      <c r="N426" s="13">
        <f t="shared" si="82"/>
        <v>0</v>
      </c>
    </row>
    <row r="427" spans="1:14" s="6" customFormat="1" ht="21" hidden="1" thickTop="1" thickBot="1" x14ac:dyDescent="0.3">
      <c r="B427" s="6" t="str">
        <f t="shared" si="79"/>
        <v>a</v>
      </c>
      <c r="C427" s="36" t="s">
        <v>131</v>
      </c>
      <c r="D427" s="37" t="s">
        <v>4</v>
      </c>
      <c r="E427" s="38">
        <f t="shared" ref="E427:J427" si="90">E428+E429+E430+E431+E432+E433+E434</f>
        <v>1357.5211999999999</v>
      </c>
      <c r="F427" s="38">
        <f t="shared" si="90"/>
        <v>1300</v>
      </c>
      <c r="G427" s="38">
        <f t="shared" si="90"/>
        <v>1651.6</v>
      </c>
      <c r="H427" s="38">
        <f t="shared" si="90"/>
        <v>934.43299999999999</v>
      </c>
      <c r="I427" s="38">
        <f t="shared" si="90"/>
        <v>2112</v>
      </c>
      <c r="J427" s="38">
        <f t="shared" si="90"/>
        <v>1700</v>
      </c>
      <c r="K427" s="38">
        <f t="shared" si="80"/>
        <v>-412</v>
      </c>
      <c r="L427" s="38">
        <f t="shared" ref="L427" si="91">L428+L429+L430+L431+L432+L433+L434</f>
        <v>2112</v>
      </c>
      <c r="M427" s="38">
        <f t="shared" si="81"/>
        <v>412</v>
      </c>
      <c r="N427" s="38">
        <f t="shared" si="82"/>
        <v>412</v>
      </c>
    </row>
    <row r="428" spans="1:14" s="6" customFormat="1" ht="18.75" hidden="1" thickTop="1" thickBot="1" x14ac:dyDescent="0.3">
      <c r="B428" s="6" t="str">
        <f t="shared" si="79"/>
        <v>b</v>
      </c>
      <c r="C428" s="11" t="s">
        <v>131</v>
      </c>
      <c r="D428" s="17" t="s">
        <v>195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f t="shared" si="80"/>
        <v>0</v>
      </c>
      <c r="L428" s="18">
        <v>0</v>
      </c>
      <c r="M428" s="18">
        <f t="shared" si="81"/>
        <v>0</v>
      </c>
      <c r="N428" s="18">
        <f t="shared" si="82"/>
        <v>0</v>
      </c>
    </row>
    <row r="429" spans="1:14" s="6" customFormat="1" ht="18.75" hidden="1" thickTop="1" thickBot="1" x14ac:dyDescent="0.3">
      <c r="B429" s="6" t="str">
        <f t="shared" si="79"/>
        <v>b</v>
      </c>
      <c r="C429" s="11" t="s">
        <v>131</v>
      </c>
      <c r="D429" s="17" t="s">
        <v>196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f t="shared" si="80"/>
        <v>0</v>
      </c>
      <c r="L429" s="18">
        <v>0</v>
      </c>
      <c r="M429" s="18">
        <f t="shared" si="81"/>
        <v>0</v>
      </c>
      <c r="N429" s="18">
        <f t="shared" si="82"/>
        <v>0</v>
      </c>
    </row>
    <row r="430" spans="1:14" s="6" customFormat="1" ht="18.75" hidden="1" thickTop="1" thickBot="1" x14ac:dyDescent="0.3">
      <c r="B430" s="6" t="str">
        <f t="shared" si="79"/>
        <v>b</v>
      </c>
      <c r="C430" s="11" t="s">
        <v>131</v>
      </c>
      <c r="D430" s="17" t="s">
        <v>197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f t="shared" si="80"/>
        <v>0</v>
      </c>
      <c r="L430" s="18">
        <v>0</v>
      </c>
      <c r="M430" s="18">
        <f t="shared" si="81"/>
        <v>0</v>
      </c>
      <c r="N430" s="18">
        <f t="shared" si="82"/>
        <v>0</v>
      </c>
    </row>
    <row r="431" spans="1:14" s="6" customFormat="1" ht="18.75" hidden="1" thickTop="1" thickBot="1" x14ac:dyDescent="0.3">
      <c r="B431" s="6" t="str">
        <f t="shared" si="79"/>
        <v>b</v>
      </c>
      <c r="C431" s="11" t="s">
        <v>131</v>
      </c>
      <c r="D431" s="17" t="s">
        <v>198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f t="shared" si="80"/>
        <v>0</v>
      </c>
      <c r="L431" s="18">
        <v>0</v>
      </c>
      <c r="M431" s="18">
        <f t="shared" si="81"/>
        <v>0</v>
      </c>
      <c r="N431" s="18">
        <f t="shared" si="82"/>
        <v>0</v>
      </c>
    </row>
    <row r="432" spans="1:14" s="6" customFormat="1" ht="18.75" hidden="1" thickTop="1" thickBot="1" x14ac:dyDescent="0.3">
      <c r="B432" s="6" t="str">
        <f t="shared" si="79"/>
        <v>b</v>
      </c>
      <c r="C432" s="11" t="s">
        <v>131</v>
      </c>
      <c r="D432" s="17" t="s">
        <v>199</v>
      </c>
      <c r="E432" s="18">
        <v>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f t="shared" si="80"/>
        <v>0</v>
      </c>
      <c r="L432" s="18">
        <v>0</v>
      </c>
      <c r="M432" s="18">
        <f t="shared" si="81"/>
        <v>0</v>
      </c>
      <c r="N432" s="18">
        <f t="shared" si="82"/>
        <v>0</v>
      </c>
    </row>
    <row r="433" spans="1:14" s="6" customFormat="1" ht="21" hidden="1" thickTop="1" thickBot="1" x14ac:dyDescent="0.3">
      <c r="B433" s="6" t="str">
        <f t="shared" si="79"/>
        <v>a</v>
      </c>
      <c r="C433" s="33" t="s">
        <v>131</v>
      </c>
      <c r="D433" s="39" t="s">
        <v>205</v>
      </c>
      <c r="E433" s="40">
        <v>1357.5211999999999</v>
      </c>
      <c r="F433" s="40">
        <v>1300</v>
      </c>
      <c r="G433" s="40">
        <v>1651.6</v>
      </c>
      <c r="H433" s="40">
        <v>934.43299999999999</v>
      </c>
      <c r="I433" s="40">
        <v>2112</v>
      </c>
      <c r="J433" s="40">
        <v>1700</v>
      </c>
      <c r="K433" s="40">
        <f t="shared" si="80"/>
        <v>-412</v>
      </c>
      <c r="L433" s="40">
        <v>2112</v>
      </c>
      <c r="M433" s="40">
        <f t="shared" si="81"/>
        <v>412</v>
      </c>
      <c r="N433" s="40">
        <f t="shared" si="82"/>
        <v>412</v>
      </c>
    </row>
    <row r="434" spans="1:14" s="6" customFormat="1" ht="18.75" hidden="1" thickTop="1" thickBot="1" x14ac:dyDescent="0.3">
      <c r="B434" s="6" t="str">
        <f t="shared" si="79"/>
        <v>b</v>
      </c>
      <c r="C434" s="11" t="s">
        <v>131</v>
      </c>
      <c r="D434" s="17" t="s">
        <v>201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f t="shared" si="80"/>
        <v>0</v>
      </c>
      <c r="L434" s="18">
        <v>0</v>
      </c>
      <c r="M434" s="18">
        <f t="shared" si="81"/>
        <v>0</v>
      </c>
      <c r="N434" s="18">
        <f t="shared" si="82"/>
        <v>0</v>
      </c>
    </row>
    <row r="435" spans="1:14" s="6" customFormat="1" ht="18.75" hidden="1" thickTop="1" thickBot="1" x14ac:dyDescent="0.3">
      <c r="B435" s="6" t="str">
        <f t="shared" si="79"/>
        <v>b</v>
      </c>
      <c r="C435" s="14" t="s">
        <v>131</v>
      </c>
      <c r="D435" s="15" t="s">
        <v>6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f t="shared" si="80"/>
        <v>0</v>
      </c>
      <c r="L435" s="16">
        <v>0</v>
      </c>
      <c r="M435" s="16">
        <f t="shared" si="81"/>
        <v>0</v>
      </c>
      <c r="N435" s="16">
        <f t="shared" si="82"/>
        <v>0</v>
      </c>
    </row>
    <row r="436" spans="1:14" s="6" customFormat="1" ht="18.75" hidden="1" thickTop="1" thickBot="1" x14ac:dyDescent="0.3">
      <c r="B436" s="6" t="str">
        <f t="shared" si="79"/>
        <v>b</v>
      </c>
      <c r="C436" s="14" t="s">
        <v>131</v>
      </c>
      <c r="D436" s="15" t="s">
        <v>7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f t="shared" si="80"/>
        <v>0</v>
      </c>
      <c r="L436" s="16">
        <v>0</v>
      </c>
      <c r="M436" s="16">
        <f t="shared" si="81"/>
        <v>0</v>
      </c>
      <c r="N436" s="16">
        <f t="shared" si="82"/>
        <v>0</v>
      </c>
    </row>
    <row r="437" spans="1:14" s="6" customFormat="1" ht="18.75" hidden="1" thickTop="1" thickBot="1" x14ac:dyDescent="0.3">
      <c r="B437" s="6" t="str">
        <f t="shared" si="79"/>
        <v>b</v>
      </c>
      <c r="C437" s="19" t="s">
        <v>131</v>
      </c>
      <c r="D437" s="20" t="s">
        <v>8</v>
      </c>
      <c r="E437" s="21">
        <v>0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f t="shared" si="80"/>
        <v>0</v>
      </c>
      <c r="L437" s="21">
        <v>0</v>
      </c>
      <c r="M437" s="21">
        <f t="shared" si="81"/>
        <v>0</v>
      </c>
      <c r="N437" s="21">
        <f t="shared" si="82"/>
        <v>0</v>
      </c>
    </row>
    <row r="438" spans="1:14" s="6" customFormat="1" ht="40.5" thickTop="1" thickBot="1" x14ac:dyDescent="0.3">
      <c r="A438" s="6" t="s">
        <v>213</v>
      </c>
      <c r="B438" s="6" t="str">
        <f t="shared" si="79"/>
        <v>a</v>
      </c>
      <c r="C438" s="54" t="s">
        <v>52</v>
      </c>
      <c r="D438" s="55" t="s">
        <v>126</v>
      </c>
      <c r="E438" s="56">
        <f t="shared" ref="E438:L438" si="92">E441+E449+E450+E451</f>
        <v>33.85</v>
      </c>
      <c r="F438" s="56">
        <f t="shared" si="92"/>
        <v>40</v>
      </c>
      <c r="G438" s="56">
        <f t="shared" si="92"/>
        <v>40</v>
      </c>
      <c r="H438" s="56">
        <f t="shared" si="92"/>
        <v>23.850999999999999</v>
      </c>
      <c r="I438" s="56">
        <f t="shared" si="92"/>
        <v>40</v>
      </c>
      <c r="J438" s="56">
        <f t="shared" si="92"/>
        <v>40</v>
      </c>
      <c r="K438" s="56">
        <f t="shared" si="80"/>
        <v>0</v>
      </c>
      <c r="L438" s="56">
        <f t="shared" si="92"/>
        <v>40</v>
      </c>
      <c r="M438" s="56">
        <f t="shared" si="81"/>
        <v>0</v>
      </c>
      <c r="N438" s="56">
        <f t="shared" si="82"/>
        <v>0</v>
      </c>
    </row>
    <row r="439" spans="1:14" s="6" customFormat="1" ht="36" hidden="1" thickTop="1" thickBot="1" x14ac:dyDescent="0.3">
      <c r="B439" s="6" t="str">
        <f t="shared" si="79"/>
        <v>b</v>
      </c>
      <c r="C439" s="11"/>
      <c r="D439" s="12" t="s">
        <v>190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f t="shared" si="80"/>
        <v>0</v>
      </c>
      <c r="L439" s="13">
        <v>0</v>
      </c>
      <c r="M439" s="13">
        <f t="shared" si="81"/>
        <v>0</v>
      </c>
      <c r="N439" s="13">
        <f t="shared" si="82"/>
        <v>0</v>
      </c>
    </row>
    <row r="440" spans="1:14" s="6" customFormat="1" ht="18.75" hidden="1" thickTop="1" thickBot="1" x14ac:dyDescent="0.3">
      <c r="B440" s="6" t="str">
        <f t="shared" si="79"/>
        <v>b</v>
      </c>
      <c r="C440" s="11"/>
      <c r="D440" s="12" t="s">
        <v>189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f t="shared" si="80"/>
        <v>0</v>
      </c>
      <c r="L440" s="13">
        <v>0</v>
      </c>
      <c r="M440" s="13">
        <f t="shared" si="81"/>
        <v>0</v>
      </c>
      <c r="N440" s="13">
        <f t="shared" si="82"/>
        <v>0</v>
      </c>
    </row>
    <row r="441" spans="1:14" s="6" customFormat="1" ht="21" hidden="1" thickTop="1" thickBot="1" x14ac:dyDescent="0.3">
      <c r="B441" s="6" t="str">
        <f t="shared" si="79"/>
        <v>a</v>
      </c>
      <c r="C441" s="36" t="s">
        <v>131</v>
      </c>
      <c r="D441" s="37" t="s">
        <v>4</v>
      </c>
      <c r="E441" s="38">
        <f t="shared" ref="E441:L441" si="93">E442+E443+E444+E445+E446+E447+E448</f>
        <v>33.85</v>
      </c>
      <c r="F441" s="38">
        <f t="shared" si="93"/>
        <v>40</v>
      </c>
      <c r="G441" s="38">
        <f t="shared" si="93"/>
        <v>40</v>
      </c>
      <c r="H441" s="38">
        <f t="shared" si="93"/>
        <v>23.850999999999999</v>
      </c>
      <c r="I441" s="38">
        <f t="shared" si="93"/>
        <v>40</v>
      </c>
      <c r="J441" s="38">
        <f t="shared" si="93"/>
        <v>40</v>
      </c>
      <c r="K441" s="38">
        <f t="shared" si="80"/>
        <v>0</v>
      </c>
      <c r="L441" s="38">
        <f t="shared" si="93"/>
        <v>40</v>
      </c>
      <c r="M441" s="38">
        <f t="shared" si="81"/>
        <v>0</v>
      </c>
      <c r="N441" s="38">
        <f t="shared" si="82"/>
        <v>0</v>
      </c>
    </row>
    <row r="442" spans="1:14" s="6" customFormat="1" ht="18.75" hidden="1" thickTop="1" thickBot="1" x14ac:dyDescent="0.3">
      <c r="B442" s="6" t="str">
        <f t="shared" si="79"/>
        <v>b</v>
      </c>
      <c r="C442" s="11" t="s">
        <v>131</v>
      </c>
      <c r="D442" s="17" t="s">
        <v>195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f t="shared" si="80"/>
        <v>0</v>
      </c>
      <c r="L442" s="18">
        <v>0</v>
      </c>
      <c r="M442" s="18">
        <f t="shared" si="81"/>
        <v>0</v>
      </c>
      <c r="N442" s="18">
        <f t="shared" si="82"/>
        <v>0</v>
      </c>
    </row>
    <row r="443" spans="1:14" s="6" customFormat="1" ht="18.75" hidden="1" thickTop="1" thickBot="1" x14ac:dyDescent="0.3">
      <c r="B443" s="6" t="str">
        <f t="shared" si="79"/>
        <v>b</v>
      </c>
      <c r="C443" s="11" t="s">
        <v>131</v>
      </c>
      <c r="D443" s="17" t="s">
        <v>196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f t="shared" si="80"/>
        <v>0</v>
      </c>
      <c r="L443" s="18">
        <v>0</v>
      </c>
      <c r="M443" s="18">
        <f t="shared" si="81"/>
        <v>0</v>
      </c>
      <c r="N443" s="18">
        <f t="shared" si="82"/>
        <v>0</v>
      </c>
    </row>
    <row r="444" spans="1:14" s="6" customFormat="1" ht="18.75" hidden="1" thickTop="1" thickBot="1" x14ac:dyDescent="0.3">
      <c r="B444" s="6" t="str">
        <f t="shared" si="79"/>
        <v>b</v>
      </c>
      <c r="C444" s="11" t="s">
        <v>131</v>
      </c>
      <c r="D444" s="17" t="s">
        <v>197</v>
      </c>
      <c r="E444" s="18">
        <v>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f t="shared" si="80"/>
        <v>0</v>
      </c>
      <c r="L444" s="18">
        <v>0</v>
      </c>
      <c r="M444" s="18">
        <f t="shared" si="81"/>
        <v>0</v>
      </c>
      <c r="N444" s="18">
        <f t="shared" si="82"/>
        <v>0</v>
      </c>
    </row>
    <row r="445" spans="1:14" s="6" customFormat="1" ht="18.75" hidden="1" thickTop="1" thickBot="1" x14ac:dyDescent="0.3">
      <c r="B445" s="6" t="str">
        <f t="shared" si="79"/>
        <v>b</v>
      </c>
      <c r="C445" s="11" t="s">
        <v>131</v>
      </c>
      <c r="D445" s="17" t="s">
        <v>198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f t="shared" si="80"/>
        <v>0</v>
      </c>
      <c r="L445" s="18">
        <v>0</v>
      </c>
      <c r="M445" s="18">
        <f t="shared" si="81"/>
        <v>0</v>
      </c>
      <c r="N445" s="18">
        <f t="shared" si="82"/>
        <v>0</v>
      </c>
    </row>
    <row r="446" spans="1:14" s="6" customFormat="1" ht="18.75" hidden="1" thickTop="1" thickBot="1" x14ac:dyDescent="0.3">
      <c r="B446" s="6" t="str">
        <f t="shared" si="79"/>
        <v>b</v>
      </c>
      <c r="C446" s="11" t="s">
        <v>131</v>
      </c>
      <c r="D446" s="17" t="s">
        <v>199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f t="shared" si="80"/>
        <v>0</v>
      </c>
      <c r="L446" s="18">
        <v>0</v>
      </c>
      <c r="M446" s="18">
        <f t="shared" si="81"/>
        <v>0</v>
      </c>
      <c r="N446" s="18">
        <f t="shared" si="82"/>
        <v>0</v>
      </c>
    </row>
    <row r="447" spans="1:14" s="6" customFormat="1" ht="21" hidden="1" thickTop="1" thickBot="1" x14ac:dyDescent="0.3">
      <c r="B447" s="6" t="str">
        <f t="shared" si="79"/>
        <v>a</v>
      </c>
      <c r="C447" s="33" t="s">
        <v>131</v>
      </c>
      <c r="D447" s="39" t="s">
        <v>205</v>
      </c>
      <c r="E447" s="40">
        <v>33.85</v>
      </c>
      <c r="F447" s="40">
        <v>40</v>
      </c>
      <c r="G447" s="40">
        <v>40</v>
      </c>
      <c r="H447" s="40">
        <v>23.850999999999999</v>
      </c>
      <c r="I447" s="40">
        <v>40</v>
      </c>
      <c r="J447" s="40">
        <v>40</v>
      </c>
      <c r="K447" s="40">
        <f t="shared" si="80"/>
        <v>0</v>
      </c>
      <c r="L447" s="40">
        <v>40</v>
      </c>
      <c r="M447" s="40">
        <f t="shared" si="81"/>
        <v>0</v>
      </c>
      <c r="N447" s="40">
        <f t="shared" si="82"/>
        <v>0</v>
      </c>
    </row>
    <row r="448" spans="1:14" s="6" customFormat="1" ht="18.75" hidden="1" thickTop="1" thickBot="1" x14ac:dyDescent="0.3">
      <c r="B448" s="6" t="str">
        <f t="shared" si="79"/>
        <v>b</v>
      </c>
      <c r="C448" s="11" t="s">
        <v>131</v>
      </c>
      <c r="D448" s="17" t="s">
        <v>201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f t="shared" si="80"/>
        <v>0</v>
      </c>
      <c r="L448" s="18">
        <v>0</v>
      </c>
      <c r="M448" s="18">
        <f t="shared" si="81"/>
        <v>0</v>
      </c>
      <c r="N448" s="18">
        <f t="shared" si="82"/>
        <v>0</v>
      </c>
    </row>
    <row r="449" spans="1:14" s="6" customFormat="1" ht="18.75" hidden="1" thickTop="1" thickBot="1" x14ac:dyDescent="0.3">
      <c r="B449" s="6" t="str">
        <f t="shared" si="79"/>
        <v>b</v>
      </c>
      <c r="C449" s="14" t="s">
        <v>131</v>
      </c>
      <c r="D449" s="15" t="s">
        <v>6</v>
      </c>
      <c r="E449" s="24">
        <v>0</v>
      </c>
      <c r="F449" s="16">
        <v>0</v>
      </c>
      <c r="G449" s="16">
        <v>0</v>
      </c>
      <c r="H449" s="16">
        <v>0</v>
      </c>
      <c r="I449" s="24">
        <v>0</v>
      </c>
      <c r="J449" s="16">
        <v>0</v>
      </c>
      <c r="K449" s="16">
        <f t="shared" si="80"/>
        <v>0</v>
      </c>
      <c r="L449" s="16">
        <v>0</v>
      </c>
      <c r="M449" s="16">
        <f t="shared" si="81"/>
        <v>0</v>
      </c>
      <c r="N449" s="16">
        <f t="shared" si="82"/>
        <v>0</v>
      </c>
    </row>
    <row r="450" spans="1:14" s="6" customFormat="1" ht="18.75" hidden="1" thickTop="1" thickBot="1" x14ac:dyDescent="0.3">
      <c r="B450" s="6" t="str">
        <f t="shared" si="79"/>
        <v>b</v>
      </c>
      <c r="C450" s="14" t="s">
        <v>131</v>
      </c>
      <c r="D450" s="15" t="s">
        <v>7</v>
      </c>
      <c r="E450" s="24">
        <v>0</v>
      </c>
      <c r="F450" s="16">
        <v>0</v>
      </c>
      <c r="G450" s="16">
        <v>0</v>
      </c>
      <c r="H450" s="16">
        <v>0</v>
      </c>
      <c r="I450" s="24">
        <v>0</v>
      </c>
      <c r="J450" s="16">
        <v>0</v>
      </c>
      <c r="K450" s="16">
        <f t="shared" si="80"/>
        <v>0</v>
      </c>
      <c r="L450" s="16">
        <v>0</v>
      </c>
      <c r="M450" s="16">
        <f t="shared" si="81"/>
        <v>0</v>
      </c>
      <c r="N450" s="16">
        <f t="shared" si="82"/>
        <v>0</v>
      </c>
    </row>
    <row r="451" spans="1:14" s="6" customFormat="1" ht="18.75" hidden="1" thickTop="1" thickBot="1" x14ac:dyDescent="0.3">
      <c r="B451" s="6" t="str">
        <f t="shared" si="79"/>
        <v>b</v>
      </c>
      <c r="C451" s="19" t="s">
        <v>131</v>
      </c>
      <c r="D451" s="20" t="s">
        <v>8</v>
      </c>
      <c r="E451" s="25">
        <v>0</v>
      </c>
      <c r="F451" s="21">
        <v>0</v>
      </c>
      <c r="G451" s="21">
        <v>0</v>
      </c>
      <c r="H451" s="21">
        <v>0</v>
      </c>
      <c r="I451" s="25">
        <v>0</v>
      </c>
      <c r="J451" s="21">
        <v>0</v>
      </c>
      <c r="K451" s="21">
        <f t="shared" si="80"/>
        <v>0</v>
      </c>
      <c r="L451" s="21">
        <v>0</v>
      </c>
      <c r="M451" s="21">
        <f t="shared" si="81"/>
        <v>0</v>
      </c>
      <c r="N451" s="21">
        <f t="shared" si="82"/>
        <v>0</v>
      </c>
    </row>
    <row r="452" spans="1:14" s="6" customFormat="1" ht="40.5" thickTop="1" thickBot="1" x14ac:dyDescent="0.3">
      <c r="A452" s="6" t="s">
        <v>213</v>
      </c>
      <c r="B452" s="6" t="str">
        <f t="shared" si="79"/>
        <v>a</v>
      </c>
      <c r="C452" s="54" t="s">
        <v>54</v>
      </c>
      <c r="D452" s="55" t="s">
        <v>49</v>
      </c>
      <c r="E452" s="56">
        <f t="shared" ref="E452:J452" si="94">E455+E463+E464+E465</f>
        <v>2762.4</v>
      </c>
      <c r="F452" s="56">
        <f t="shared" si="94"/>
        <v>3900</v>
      </c>
      <c r="G452" s="56">
        <f t="shared" si="94"/>
        <v>3235.9</v>
      </c>
      <c r="H452" s="56">
        <f t="shared" si="94"/>
        <v>2002.9050300000001</v>
      </c>
      <c r="I452" s="56">
        <f t="shared" si="94"/>
        <v>6071</v>
      </c>
      <c r="J452" s="56">
        <f t="shared" si="94"/>
        <v>4500</v>
      </c>
      <c r="K452" s="56">
        <f t="shared" si="80"/>
        <v>-1571</v>
      </c>
      <c r="L452" s="56">
        <f t="shared" ref="L452" si="95">L455+L463+L464+L465</f>
        <v>6071</v>
      </c>
      <c r="M452" s="56">
        <f t="shared" si="81"/>
        <v>1571</v>
      </c>
      <c r="N452" s="56">
        <f t="shared" si="82"/>
        <v>1571</v>
      </c>
    </row>
    <row r="453" spans="1:14" s="6" customFormat="1" ht="36" hidden="1" thickTop="1" thickBot="1" x14ac:dyDescent="0.3">
      <c r="B453" s="6" t="str">
        <f t="shared" ref="B453:B516" si="96">IF(OR(E453&lt;&gt;0,F453&lt;&gt;0,G453&lt;&gt;0,H453&lt;&gt;0,I453&lt;&gt;0,L453&lt;&gt;0,M453&lt;&gt;0),"a","b")</f>
        <v>b</v>
      </c>
      <c r="C453" s="11"/>
      <c r="D453" s="12" t="s">
        <v>190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f t="shared" ref="K453:K516" si="97">J453-I453</f>
        <v>0</v>
      </c>
      <c r="L453" s="13">
        <v>0</v>
      </c>
      <c r="M453" s="13">
        <f t="shared" ref="M453:M516" si="98">L453-J453</f>
        <v>0</v>
      </c>
      <c r="N453" s="13">
        <f t="shared" ref="N453:N516" si="99">L453-J453</f>
        <v>0</v>
      </c>
    </row>
    <row r="454" spans="1:14" s="6" customFormat="1" ht="18.75" hidden="1" thickTop="1" thickBot="1" x14ac:dyDescent="0.3">
      <c r="B454" s="6" t="str">
        <f t="shared" si="96"/>
        <v>b</v>
      </c>
      <c r="C454" s="11"/>
      <c r="D454" s="12" t="s">
        <v>189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f t="shared" si="97"/>
        <v>0</v>
      </c>
      <c r="L454" s="13">
        <v>0</v>
      </c>
      <c r="M454" s="13">
        <f t="shared" si="98"/>
        <v>0</v>
      </c>
      <c r="N454" s="13">
        <f t="shared" si="99"/>
        <v>0</v>
      </c>
    </row>
    <row r="455" spans="1:14" s="6" customFormat="1" ht="21" hidden="1" thickTop="1" thickBot="1" x14ac:dyDescent="0.3">
      <c r="B455" s="6" t="str">
        <f t="shared" si="96"/>
        <v>a</v>
      </c>
      <c r="C455" s="36" t="s">
        <v>131</v>
      </c>
      <c r="D455" s="37" t="s">
        <v>4</v>
      </c>
      <c r="E455" s="38">
        <f t="shared" ref="E455:J455" si="100">E456+E457+E458+E459+E460+E461+E462</f>
        <v>2762.4</v>
      </c>
      <c r="F455" s="38">
        <f t="shared" si="100"/>
        <v>3900</v>
      </c>
      <c r="G455" s="38">
        <f t="shared" si="100"/>
        <v>3235.9</v>
      </c>
      <c r="H455" s="38">
        <f t="shared" si="100"/>
        <v>2002.9050300000001</v>
      </c>
      <c r="I455" s="38">
        <f t="shared" si="100"/>
        <v>6071</v>
      </c>
      <c r="J455" s="38">
        <f t="shared" si="100"/>
        <v>4500</v>
      </c>
      <c r="K455" s="38">
        <f t="shared" si="97"/>
        <v>-1571</v>
      </c>
      <c r="L455" s="38">
        <f t="shared" ref="L455" si="101">L456+L457+L458+L459+L460+L461+L462</f>
        <v>6071</v>
      </c>
      <c r="M455" s="38">
        <f t="shared" si="98"/>
        <v>1571</v>
      </c>
      <c r="N455" s="38">
        <f t="shared" si="99"/>
        <v>1571</v>
      </c>
    </row>
    <row r="456" spans="1:14" s="6" customFormat="1" ht="18.75" hidden="1" thickTop="1" thickBot="1" x14ac:dyDescent="0.3">
      <c r="B456" s="6" t="str">
        <f t="shared" si="96"/>
        <v>b</v>
      </c>
      <c r="C456" s="11" t="s">
        <v>131</v>
      </c>
      <c r="D456" s="17" t="s">
        <v>195</v>
      </c>
      <c r="E456" s="18">
        <v>0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f t="shared" si="97"/>
        <v>0</v>
      </c>
      <c r="L456" s="18">
        <v>0</v>
      </c>
      <c r="M456" s="18">
        <f t="shared" si="98"/>
        <v>0</v>
      </c>
      <c r="N456" s="18">
        <f t="shared" si="99"/>
        <v>0</v>
      </c>
    </row>
    <row r="457" spans="1:14" s="6" customFormat="1" ht="18.75" hidden="1" thickTop="1" thickBot="1" x14ac:dyDescent="0.3">
      <c r="B457" s="6" t="str">
        <f t="shared" si="96"/>
        <v>b</v>
      </c>
      <c r="C457" s="11" t="s">
        <v>131</v>
      </c>
      <c r="D457" s="17" t="s">
        <v>196</v>
      </c>
      <c r="E457" s="18">
        <v>0</v>
      </c>
      <c r="F457" s="18">
        <v>0</v>
      </c>
      <c r="G457" s="18">
        <v>0</v>
      </c>
      <c r="H457" s="18">
        <v>0</v>
      </c>
      <c r="I457" s="18">
        <v>0</v>
      </c>
      <c r="J457" s="18">
        <v>0</v>
      </c>
      <c r="K457" s="18">
        <f t="shared" si="97"/>
        <v>0</v>
      </c>
      <c r="L457" s="18">
        <v>0</v>
      </c>
      <c r="M457" s="18">
        <f t="shared" si="98"/>
        <v>0</v>
      </c>
      <c r="N457" s="18">
        <f t="shared" si="99"/>
        <v>0</v>
      </c>
    </row>
    <row r="458" spans="1:14" s="6" customFormat="1" ht="18.75" hidden="1" thickTop="1" thickBot="1" x14ac:dyDescent="0.3">
      <c r="B458" s="6" t="str">
        <f t="shared" si="96"/>
        <v>b</v>
      </c>
      <c r="C458" s="11" t="s">
        <v>131</v>
      </c>
      <c r="D458" s="17" t="s">
        <v>197</v>
      </c>
      <c r="E458" s="18">
        <v>0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f t="shared" si="97"/>
        <v>0</v>
      </c>
      <c r="L458" s="18">
        <v>0</v>
      </c>
      <c r="M458" s="18">
        <f t="shared" si="98"/>
        <v>0</v>
      </c>
      <c r="N458" s="18">
        <f t="shared" si="99"/>
        <v>0</v>
      </c>
    </row>
    <row r="459" spans="1:14" s="6" customFormat="1" ht="18.75" hidden="1" thickTop="1" thickBot="1" x14ac:dyDescent="0.3">
      <c r="B459" s="6" t="str">
        <f t="shared" si="96"/>
        <v>b</v>
      </c>
      <c r="C459" s="11" t="s">
        <v>131</v>
      </c>
      <c r="D459" s="17" t="s">
        <v>198</v>
      </c>
      <c r="E459" s="18">
        <v>0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f t="shared" si="97"/>
        <v>0</v>
      </c>
      <c r="L459" s="18">
        <v>0</v>
      </c>
      <c r="M459" s="18">
        <f t="shared" si="98"/>
        <v>0</v>
      </c>
      <c r="N459" s="18">
        <f t="shared" si="99"/>
        <v>0</v>
      </c>
    </row>
    <row r="460" spans="1:14" s="6" customFormat="1" ht="18.75" hidden="1" thickTop="1" thickBot="1" x14ac:dyDescent="0.3">
      <c r="B460" s="6" t="str">
        <f t="shared" si="96"/>
        <v>b</v>
      </c>
      <c r="C460" s="11" t="s">
        <v>131</v>
      </c>
      <c r="D460" s="17" t="s">
        <v>199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f t="shared" si="97"/>
        <v>0</v>
      </c>
      <c r="L460" s="18">
        <v>0</v>
      </c>
      <c r="M460" s="18">
        <f t="shared" si="98"/>
        <v>0</v>
      </c>
      <c r="N460" s="18">
        <f t="shared" si="99"/>
        <v>0</v>
      </c>
    </row>
    <row r="461" spans="1:14" s="6" customFormat="1" ht="21" hidden="1" thickTop="1" thickBot="1" x14ac:dyDescent="0.3">
      <c r="B461" s="6" t="str">
        <f t="shared" si="96"/>
        <v>a</v>
      </c>
      <c r="C461" s="33" t="s">
        <v>131</v>
      </c>
      <c r="D461" s="39" t="s">
        <v>205</v>
      </c>
      <c r="E461" s="40">
        <v>2762.4</v>
      </c>
      <c r="F461" s="40">
        <v>3900</v>
      </c>
      <c r="G461" s="40">
        <v>3235.9</v>
      </c>
      <c r="H461" s="40">
        <v>2002.9050300000001</v>
      </c>
      <c r="I461" s="40">
        <v>6071</v>
      </c>
      <c r="J461" s="40">
        <v>4500</v>
      </c>
      <c r="K461" s="40">
        <f t="shared" si="97"/>
        <v>-1571</v>
      </c>
      <c r="L461" s="40">
        <v>6071</v>
      </c>
      <c r="M461" s="40">
        <f t="shared" si="98"/>
        <v>1571</v>
      </c>
      <c r="N461" s="40">
        <f t="shared" si="99"/>
        <v>1571</v>
      </c>
    </row>
    <row r="462" spans="1:14" s="6" customFormat="1" ht="18.75" hidden="1" thickTop="1" thickBot="1" x14ac:dyDescent="0.3">
      <c r="B462" s="6" t="str">
        <f t="shared" si="96"/>
        <v>b</v>
      </c>
      <c r="C462" s="11" t="s">
        <v>131</v>
      </c>
      <c r="D462" s="17" t="s">
        <v>201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f t="shared" si="97"/>
        <v>0</v>
      </c>
      <c r="L462" s="18">
        <v>0</v>
      </c>
      <c r="M462" s="18">
        <f t="shared" si="98"/>
        <v>0</v>
      </c>
      <c r="N462" s="18">
        <f t="shared" si="99"/>
        <v>0</v>
      </c>
    </row>
    <row r="463" spans="1:14" s="6" customFormat="1" ht="18.75" hidden="1" thickTop="1" thickBot="1" x14ac:dyDescent="0.3">
      <c r="B463" s="6" t="str">
        <f t="shared" si="96"/>
        <v>b</v>
      </c>
      <c r="C463" s="14" t="s">
        <v>131</v>
      </c>
      <c r="D463" s="15" t="s">
        <v>6</v>
      </c>
      <c r="E463" s="24">
        <v>0</v>
      </c>
      <c r="F463" s="16">
        <v>0</v>
      </c>
      <c r="G463" s="16">
        <v>0</v>
      </c>
      <c r="H463" s="16">
        <v>0</v>
      </c>
      <c r="I463" s="24">
        <v>0</v>
      </c>
      <c r="J463" s="16">
        <v>0</v>
      </c>
      <c r="K463" s="16">
        <f t="shared" si="97"/>
        <v>0</v>
      </c>
      <c r="L463" s="16">
        <v>0</v>
      </c>
      <c r="M463" s="16">
        <f t="shared" si="98"/>
        <v>0</v>
      </c>
      <c r="N463" s="16">
        <f t="shared" si="99"/>
        <v>0</v>
      </c>
    </row>
    <row r="464" spans="1:14" s="6" customFormat="1" ht="18.75" hidden="1" thickTop="1" thickBot="1" x14ac:dyDescent="0.3">
      <c r="B464" s="6" t="str">
        <f t="shared" si="96"/>
        <v>b</v>
      </c>
      <c r="C464" s="14" t="s">
        <v>131</v>
      </c>
      <c r="D464" s="15" t="s">
        <v>7</v>
      </c>
      <c r="E464" s="24">
        <v>0</v>
      </c>
      <c r="F464" s="16">
        <v>0</v>
      </c>
      <c r="G464" s="16">
        <v>0</v>
      </c>
      <c r="H464" s="16">
        <v>0</v>
      </c>
      <c r="I464" s="24">
        <v>0</v>
      </c>
      <c r="J464" s="16">
        <v>0</v>
      </c>
      <c r="K464" s="16">
        <f t="shared" si="97"/>
        <v>0</v>
      </c>
      <c r="L464" s="16">
        <v>0</v>
      </c>
      <c r="M464" s="16">
        <f t="shared" si="98"/>
        <v>0</v>
      </c>
      <c r="N464" s="16">
        <f t="shared" si="99"/>
        <v>0</v>
      </c>
    </row>
    <row r="465" spans="1:14" s="6" customFormat="1" ht="18.75" hidden="1" thickTop="1" thickBot="1" x14ac:dyDescent="0.3">
      <c r="B465" s="6" t="str">
        <f t="shared" si="96"/>
        <v>b</v>
      </c>
      <c r="C465" s="19" t="s">
        <v>131</v>
      </c>
      <c r="D465" s="20" t="s">
        <v>8</v>
      </c>
      <c r="E465" s="25">
        <v>0</v>
      </c>
      <c r="F465" s="21">
        <v>0</v>
      </c>
      <c r="G465" s="21">
        <v>0</v>
      </c>
      <c r="H465" s="21">
        <v>0</v>
      </c>
      <c r="I465" s="25">
        <v>0</v>
      </c>
      <c r="J465" s="21">
        <v>0</v>
      </c>
      <c r="K465" s="21">
        <f t="shared" si="97"/>
        <v>0</v>
      </c>
      <c r="L465" s="21">
        <v>0</v>
      </c>
      <c r="M465" s="21">
        <f t="shared" si="98"/>
        <v>0</v>
      </c>
      <c r="N465" s="21">
        <f t="shared" si="99"/>
        <v>0</v>
      </c>
    </row>
    <row r="466" spans="1:14" s="6" customFormat="1" ht="40.5" thickTop="1" thickBot="1" x14ac:dyDescent="0.3">
      <c r="A466" s="6" t="s">
        <v>213</v>
      </c>
      <c r="B466" s="6" t="str">
        <f t="shared" si="96"/>
        <v>a</v>
      </c>
      <c r="C466" s="54" t="s">
        <v>55</v>
      </c>
      <c r="D466" s="55" t="s">
        <v>61</v>
      </c>
      <c r="E466" s="56">
        <f t="shared" ref="E466:J466" si="102">E469+E477+E478+E479</f>
        <v>3206.5038199999999</v>
      </c>
      <c r="F466" s="56">
        <f t="shared" si="102"/>
        <v>2300</v>
      </c>
      <c r="G466" s="56">
        <f t="shared" si="102"/>
        <v>1888.1</v>
      </c>
      <c r="H466" s="56">
        <f t="shared" si="102"/>
        <v>812.90327000000002</v>
      </c>
      <c r="I466" s="56">
        <f t="shared" si="102"/>
        <v>5744</v>
      </c>
      <c r="J466" s="56">
        <f t="shared" si="102"/>
        <v>2250</v>
      </c>
      <c r="K466" s="56">
        <f t="shared" si="97"/>
        <v>-3494</v>
      </c>
      <c r="L466" s="56">
        <f t="shared" ref="L466" si="103">L469+L477+L478+L479</f>
        <v>5744</v>
      </c>
      <c r="M466" s="56">
        <f t="shared" si="98"/>
        <v>3494</v>
      </c>
      <c r="N466" s="56">
        <f t="shared" si="99"/>
        <v>3494</v>
      </c>
    </row>
    <row r="467" spans="1:14" s="6" customFormat="1" ht="36" hidden="1" thickTop="1" thickBot="1" x14ac:dyDescent="0.3">
      <c r="B467" s="6" t="str">
        <f t="shared" si="96"/>
        <v>b</v>
      </c>
      <c r="C467" s="11"/>
      <c r="D467" s="12" t="s">
        <v>190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f t="shared" si="97"/>
        <v>0</v>
      </c>
      <c r="L467" s="13">
        <v>0</v>
      </c>
      <c r="M467" s="13">
        <f t="shared" si="98"/>
        <v>0</v>
      </c>
      <c r="N467" s="13">
        <f t="shared" si="99"/>
        <v>0</v>
      </c>
    </row>
    <row r="468" spans="1:14" s="6" customFormat="1" ht="18.75" hidden="1" thickTop="1" thickBot="1" x14ac:dyDescent="0.3">
      <c r="B468" s="6" t="str">
        <f t="shared" si="96"/>
        <v>b</v>
      </c>
      <c r="C468" s="11"/>
      <c r="D468" s="12" t="s">
        <v>189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f t="shared" si="97"/>
        <v>0</v>
      </c>
      <c r="L468" s="13">
        <v>0</v>
      </c>
      <c r="M468" s="13">
        <f t="shared" si="98"/>
        <v>0</v>
      </c>
      <c r="N468" s="13">
        <f t="shared" si="99"/>
        <v>0</v>
      </c>
    </row>
    <row r="469" spans="1:14" s="6" customFormat="1" ht="21" hidden="1" thickTop="1" thickBot="1" x14ac:dyDescent="0.3">
      <c r="B469" s="6" t="str">
        <f t="shared" si="96"/>
        <v>a</v>
      </c>
      <c r="C469" s="36" t="s">
        <v>131</v>
      </c>
      <c r="D469" s="37" t="s">
        <v>4</v>
      </c>
      <c r="E469" s="38">
        <f t="shared" ref="E469:J469" si="104">E470+E471+E472+E473+E474+E475+E476</f>
        <v>3206.5038199999999</v>
      </c>
      <c r="F469" s="38">
        <f t="shared" si="104"/>
        <v>2300</v>
      </c>
      <c r="G469" s="38">
        <f t="shared" si="104"/>
        <v>1888.1</v>
      </c>
      <c r="H469" s="38">
        <f t="shared" si="104"/>
        <v>812.90327000000002</v>
      </c>
      <c r="I469" s="38">
        <f t="shared" si="104"/>
        <v>5744</v>
      </c>
      <c r="J469" s="38">
        <f t="shared" si="104"/>
        <v>2250</v>
      </c>
      <c r="K469" s="38">
        <f t="shared" si="97"/>
        <v>-3494</v>
      </c>
      <c r="L469" s="38">
        <f t="shared" ref="L469" si="105">L470+L471+L472+L473+L474+L475+L476</f>
        <v>5744</v>
      </c>
      <c r="M469" s="38">
        <f t="shared" si="98"/>
        <v>3494</v>
      </c>
      <c r="N469" s="38">
        <f t="shared" si="99"/>
        <v>3494</v>
      </c>
    </row>
    <row r="470" spans="1:14" s="6" customFormat="1" ht="18.75" hidden="1" thickTop="1" thickBot="1" x14ac:dyDescent="0.3">
      <c r="B470" s="6" t="str">
        <f t="shared" si="96"/>
        <v>b</v>
      </c>
      <c r="C470" s="11" t="s">
        <v>131</v>
      </c>
      <c r="D470" s="17" t="s">
        <v>195</v>
      </c>
      <c r="E470" s="18">
        <v>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f t="shared" si="97"/>
        <v>0</v>
      </c>
      <c r="L470" s="18">
        <v>0</v>
      </c>
      <c r="M470" s="18">
        <f t="shared" si="98"/>
        <v>0</v>
      </c>
      <c r="N470" s="18">
        <f t="shared" si="99"/>
        <v>0</v>
      </c>
    </row>
    <row r="471" spans="1:14" s="6" customFormat="1" ht="18.75" hidden="1" thickTop="1" thickBot="1" x14ac:dyDescent="0.3">
      <c r="B471" s="6" t="str">
        <f t="shared" si="96"/>
        <v>b</v>
      </c>
      <c r="C471" s="11" t="s">
        <v>131</v>
      </c>
      <c r="D471" s="17" t="s">
        <v>196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f t="shared" si="97"/>
        <v>0</v>
      </c>
      <c r="L471" s="18">
        <v>0</v>
      </c>
      <c r="M471" s="18">
        <f t="shared" si="98"/>
        <v>0</v>
      </c>
      <c r="N471" s="18">
        <f t="shared" si="99"/>
        <v>0</v>
      </c>
    </row>
    <row r="472" spans="1:14" s="6" customFormat="1" ht="18.75" hidden="1" thickTop="1" thickBot="1" x14ac:dyDescent="0.3">
      <c r="B472" s="6" t="str">
        <f t="shared" si="96"/>
        <v>b</v>
      </c>
      <c r="C472" s="11" t="s">
        <v>131</v>
      </c>
      <c r="D472" s="17" t="s">
        <v>197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f t="shared" si="97"/>
        <v>0</v>
      </c>
      <c r="L472" s="18">
        <v>0</v>
      </c>
      <c r="M472" s="18">
        <f t="shared" si="98"/>
        <v>0</v>
      </c>
      <c r="N472" s="18">
        <f t="shared" si="99"/>
        <v>0</v>
      </c>
    </row>
    <row r="473" spans="1:14" s="6" customFormat="1" ht="18.75" hidden="1" thickTop="1" thickBot="1" x14ac:dyDescent="0.3">
      <c r="B473" s="6" t="str">
        <f t="shared" si="96"/>
        <v>b</v>
      </c>
      <c r="C473" s="11" t="s">
        <v>131</v>
      </c>
      <c r="D473" s="17" t="s">
        <v>198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f t="shared" si="97"/>
        <v>0</v>
      </c>
      <c r="L473" s="18">
        <v>0</v>
      </c>
      <c r="M473" s="18">
        <f t="shared" si="98"/>
        <v>0</v>
      </c>
      <c r="N473" s="18">
        <f t="shared" si="99"/>
        <v>0</v>
      </c>
    </row>
    <row r="474" spans="1:14" s="6" customFormat="1" ht="18.75" hidden="1" thickTop="1" thickBot="1" x14ac:dyDescent="0.3">
      <c r="B474" s="6" t="str">
        <f t="shared" si="96"/>
        <v>b</v>
      </c>
      <c r="C474" s="11" t="s">
        <v>131</v>
      </c>
      <c r="D474" s="17" t="s">
        <v>199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f t="shared" si="97"/>
        <v>0</v>
      </c>
      <c r="L474" s="18">
        <v>0</v>
      </c>
      <c r="M474" s="18">
        <f t="shared" si="98"/>
        <v>0</v>
      </c>
      <c r="N474" s="18">
        <f t="shared" si="99"/>
        <v>0</v>
      </c>
    </row>
    <row r="475" spans="1:14" s="6" customFormat="1" ht="21" hidden="1" thickTop="1" thickBot="1" x14ac:dyDescent="0.3">
      <c r="B475" s="6" t="str">
        <f t="shared" si="96"/>
        <v>a</v>
      </c>
      <c r="C475" s="33" t="s">
        <v>131</v>
      </c>
      <c r="D475" s="39" t="s">
        <v>205</v>
      </c>
      <c r="E475" s="40">
        <v>1598.9748200000001</v>
      </c>
      <c r="F475" s="40">
        <v>1300</v>
      </c>
      <c r="G475" s="40">
        <v>1251.8</v>
      </c>
      <c r="H475" s="40">
        <v>682.18606999999997</v>
      </c>
      <c r="I475" s="40">
        <v>5744</v>
      </c>
      <c r="J475" s="40">
        <v>2250</v>
      </c>
      <c r="K475" s="40">
        <f t="shared" si="97"/>
        <v>-3494</v>
      </c>
      <c r="L475" s="40">
        <v>5744</v>
      </c>
      <c r="M475" s="40">
        <f t="shared" si="98"/>
        <v>3494</v>
      </c>
      <c r="N475" s="40">
        <f t="shared" si="99"/>
        <v>3494</v>
      </c>
    </row>
    <row r="476" spans="1:14" s="6" customFormat="1" ht="21" hidden="1" thickTop="1" thickBot="1" x14ac:dyDescent="0.3">
      <c r="B476" s="6" t="str">
        <f t="shared" si="96"/>
        <v>a</v>
      </c>
      <c r="C476" s="33" t="s">
        <v>131</v>
      </c>
      <c r="D476" s="39" t="s">
        <v>206</v>
      </c>
      <c r="E476" s="40">
        <v>1607.529</v>
      </c>
      <c r="F476" s="40">
        <v>1000</v>
      </c>
      <c r="G476" s="40">
        <v>636.29999999999995</v>
      </c>
      <c r="H476" s="40">
        <v>130.71719999999999</v>
      </c>
      <c r="I476" s="40">
        <v>0</v>
      </c>
      <c r="J476" s="40">
        <v>0</v>
      </c>
      <c r="K476" s="40">
        <f t="shared" si="97"/>
        <v>0</v>
      </c>
      <c r="L476" s="40">
        <v>0</v>
      </c>
      <c r="M476" s="40">
        <f t="shared" si="98"/>
        <v>0</v>
      </c>
      <c r="N476" s="40">
        <f t="shared" si="99"/>
        <v>0</v>
      </c>
    </row>
    <row r="477" spans="1:14" s="6" customFormat="1" ht="18.75" hidden="1" thickTop="1" thickBot="1" x14ac:dyDescent="0.3">
      <c r="B477" s="6" t="str">
        <f t="shared" si="96"/>
        <v>b</v>
      </c>
      <c r="C477" s="14" t="s">
        <v>131</v>
      </c>
      <c r="D477" s="15" t="s">
        <v>6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f t="shared" si="97"/>
        <v>0</v>
      </c>
      <c r="L477" s="16">
        <v>0</v>
      </c>
      <c r="M477" s="16">
        <f t="shared" si="98"/>
        <v>0</v>
      </c>
      <c r="N477" s="16">
        <f t="shared" si="99"/>
        <v>0</v>
      </c>
    </row>
    <row r="478" spans="1:14" s="6" customFormat="1" ht="18.75" hidden="1" thickTop="1" thickBot="1" x14ac:dyDescent="0.3">
      <c r="B478" s="6" t="str">
        <f t="shared" si="96"/>
        <v>b</v>
      </c>
      <c r="C478" s="14" t="s">
        <v>131</v>
      </c>
      <c r="D478" s="15" t="s">
        <v>7</v>
      </c>
      <c r="E478" s="16">
        <v>0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f t="shared" si="97"/>
        <v>0</v>
      </c>
      <c r="L478" s="16">
        <v>0</v>
      </c>
      <c r="M478" s="16">
        <f t="shared" si="98"/>
        <v>0</v>
      </c>
      <c r="N478" s="16">
        <f t="shared" si="99"/>
        <v>0</v>
      </c>
    </row>
    <row r="479" spans="1:14" s="6" customFormat="1" ht="18.75" hidden="1" thickTop="1" thickBot="1" x14ac:dyDescent="0.3">
      <c r="B479" s="6" t="str">
        <f t="shared" si="96"/>
        <v>b</v>
      </c>
      <c r="C479" s="19" t="s">
        <v>131</v>
      </c>
      <c r="D479" s="20" t="s">
        <v>8</v>
      </c>
      <c r="E479" s="21">
        <v>0</v>
      </c>
      <c r="F479" s="21">
        <v>0</v>
      </c>
      <c r="G479" s="21">
        <v>0</v>
      </c>
      <c r="H479" s="21">
        <v>0</v>
      </c>
      <c r="I479" s="21">
        <v>0</v>
      </c>
      <c r="J479" s="21">
        <v>0</v>
      </c>
      <c r="K479" s="21">
        <f t="shared" si="97"/>
        <v>0</v>
      </c>
      <c r="L479" s="21">
        <v>0</v>
      </c>
      <c r="M479" s="21">
        <f t="shared" si="98"/>
        <v>0</v>
      </c>
      <c r="N479" s="21">
        <f t="shared" si="99"/>
        <v>0</v>
      </c>
    </row>
    <row r="480" spans="1:14" s="6" customFormat="1" ht="40.5" thickTop="1" thickBot="1" x14ac:dyDescent="0.3">
      <c r="A480" s="6" t="s">
        <v>213</v>
      </c>
      <c r="B480" s="6" t="str">
        <f t="shared" si="96"/>
        <v>a</v>
      </c>
      <c r="C480" s="54" t="s">
        <v>56</v>
      </c>
      <c r="D480" s="55" t="s">
        <v>59</v>
      </c>
      <c r="E480" s="56">
        <f t="shared" ref="E480:J480" si="106">E483+E491+E492+E493</f>
        <v>23.97</v>
      </c>
      <c r="F480" s="56">
        <f t="shared" si="106"/>
        <v>40</v>
      </c>
      <c r="G480" s="56">
        <f t="shared" si="106"/>
        <v>48</v>
      </c>
      <c r="H480" s="56">
        <f t="shared" si="106"/>
        <v>27.965</v>
      </c>
      <c r="I480" s="56">
        <f t="shared" si="106"/>
        <v>60</v>
      </c>
      <c r="J480" s="56">
        <f t="shared" si="106"/>
        <v>60</v>
      </c>
      <c r="K480" s="56">
        <f t="shared" si="97"/>
        <v>0</v>
      </c>
      <c r="L480" s="56">
        <f t="shared" ref="L480" si="107">L483+L491+L492+L493</f>
        <v>60</v>
      </c>
      <c r="M480" s="56">
        <f t="shared" si="98"/>
        <v>0</v>
      </c>
      <c r="N480" s="56">
        <f t="shared" si="99"/>
        <v>0</v>
      </c>
    </row>
    <row r="481" spans="1:14" s="6" customFormat="1" ht="36" hidden="1" thickTop="1" thickBot="1" x14ac:dyDescent="0.3">
      <c r="B481" s="6" t="str">
        <f t="shared" si="96"/>
        <v>b</v>
      </c>
      <c r="C481" s="11"/>
      <c r="D481" s="12" t="s">
        <v>190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f t="shared" si="97"/>
        <v>0</v>
      </c>
      <c r="L481" s="13">
        <v>0</v>
      </c>
      <c r="M481" s="13">
        <f t="shared" si="98"/>
        <v>0</v>
      </c>
      <c r="N481" s="13">
        <f t="shared" si="99"/>
        <v>0</v>
      </c>
    </row>
    <row r="482" spans="1:14" s="6" customFormat="1" ht="18.75" hidden="1" thickTop="1" thickBot="1" x14ac:dyDescent="0.3">
      <c r="B482" s="6" t="str">
        <f t="shared" si="96"/>
        <v>b</v>
      </c>
      <c r="C482" s="11"/>
      <c r="D482" s="12" t="s">
        <v>189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f t="shared" si="97"/>
        <v>0</v>
      </c>
      <c r="L482" s="13">
        <v>0</v>
      </c>
      <c r="M482" s="13">
        <f t="shared" si="98"/>
        <v>0</v>
      </c>
      <c r="N482" s="13">
        <f t="shared" si="99"/>
        <v>0</v>
      </c>
    </row>
    <row r="483" spans="1:14" s="6" customFormat="1" ht="21" hidden="1" thickTop="1" thickBot="1" x14ac:dyDescent="0.3">
      <c r="B483" s="6" t="str">
        <f t="shared" si="96"/>
        <v>a</v>
      </c>
      <c r="C483" s="36" t="s">
        <v>131</v>
      </c>
      <c r="D483" s="37" t="s">
        <v>4</v>
      </c>
      <c r="E483" s="38">
        <f t="shared" ref="E483:J483" si="108">E484+E485+E486+E487+E488+E489+E490</f>
        <v>23.97</v>
      </c>
      <c r="F483" s="38">
        <f t="shared" si="108"/>
        <v>40</v>
      </c>
      <c r="G483" s="38">
        <f t="shared" si="108"/>
        <v>48</v>
      </c>
      <c r="H483" s="38">
        <f t="shared" si="108"/>
        <v>27.965</v>
      </c>
      <c r="I483" s="38">
        <f t="shared" si="108"/>
        <v>60</v>
      </c>
      <c r="J483" s="38">
        <f t="shared" si="108"/>
        <v>60</v>
      </c>
      <c r="K483" s="38">
        <f t="shared" si="97"/>
        <v>0</v>
      </c>
      <c r="L483" s="38">
        <f t="shared" ref="L483" si="109">L484+L485+L486+L487+L488+L489+L490</f>
        <v>60</v>
      </c>
      <c r="M483" s="38">
        <f t="shared" si="98"/>
        <v>0</v>
      </c>
      <c r="N483" s="38">
        <f t="shared" si="99"/>
        <v>0</v>
      </c>
    </row>
    <row r="484" spans="1:14" s="6" customFormat="1" ht="18.75" hidden="1" thickTop="1" thickBot="1" x14ac:dyDescent="0.3">
      <c r="B484" s="6" t="str">
        <f t="shared" si="96"/>
        <v>b</v>
      </c>
      <c r="C484" s="11" t="s">
        <v>131</v>
      </c>
      <c r="D484" s="17" t="s">
        <v>195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f t="shared" si="97"/>
        <v>0</v>
      </c>
      <c r="L484" s="18">
        <v>0</v>
      </c>
      <c r="M484" s="18">
        <f t="shared" si="98"/>
        <v>0</v>
      </c>
      <c r="N484" s="18">
        <f t="shared" si="99"/>
        <v>0</v>
      </c>
    </row>
    <row r="485" spans="1:14" s="6" customFormat="1" ht="18.75" hidden="1" thickTop="1" thickBot="1" x14ac:dyDescent="0.3">
      <c r="B485" s="6" t="str">
        <f t="shared" si="96"/>
        <v>b</v>
      </c>
      <c r="C485" s="11" t="s">
        <v>131</v>
      </c>
      <c r="D485" s="17" t="s">
        <v>196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f t="shared" si="97"/>
        <v>0</v>
      </c>
      <c r="L485" s="18">
        <v>0</v>
      </c>
      <c r="M485" s="18">
        <f t="shared" si="98"/>
        <v>0</v>
      </c>
      <c r="N485" s="18">
        <f t="shared" si="99"/>
        <v>0</v>
      </c>
    </row>
    <row r="486" spans="1:14" s="6" customFormat="1" ht="18.75" hidden="1" thickTop="1" thickBot="1" x14ac:dyDescent="0.3">
      <c r="B486" s="6" t="str">
        <f t="shared" si="96"/>
        <v>b</v>
      </c>
      <c r="C486" s="11" t="s">
        <v>131</v>
      </c>
      <c r="D486" s="17" t="s">
        <v>197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f t="shared" si="97"/>
        <v>0</v>
      </c>
      <c r="L486" s="18">
        <v>0</v>
      </c>
      <c r="M486" s="18">
        <f t="shared" si="98"/>
        <v>0</v>
      </c>
      <c r="N486" s="18">
        <f t="shared" si="99"/>
        <v>0</v>
      </c>
    </row>
    <row r="487" spans="1:14" s="6" customFormat="1" ht="18.75" hidden="1" thickTop="1" thickBot="1" x14ac:dyDescent="0.3">
      <c r="B487" s="6" t="str">
        <f t="shared" si="96"/>
        <v>b</v>
      </c>
      <c r="C487" s="11" t="s">
        <v>131</v>
      </c>
      <c r="D487" s="17" t="s">
        <v>198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f t="shared" si="97"/>
        <v>0</v>
      </c>
      <c r="L487" s="18">
        <v>0</v>
      </c>
      <c r="M487" s="18">
        <f t="shared" si="98"/>
        <v>0</v>
      </c>
      <c r="N487" s="18">
        <f t="shared" si="99"/>
        <v>0</v>
      </c>
    </row>
    <row r="488" spans="1:14" s="6" customFormat="1" ht="18.75" hidden="1" thickTop="1" thickBot="1" x14ac:dyDescent="0.3">
      <c r="B488" s="6" t="str">
        <f t="shared" si="96"/>
        <v>b</v>
      </c>
      <c r="C488" s="11" t="s">
        <v>131</v>
      </c>
      <c r="D488" s="17" t="s">
        <v>199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0</v>
      </c>
      <c r="K488" s="18">
        <f t="shared" si="97"/>
        <v>0</v>
      </c>
      <c r="L488" s="18">
        <v>0</v>
      </c>
      <c r="M488" s="18">
        <f t="shared" si="98"/>
        <v>0</v>
      </c>
      <c r="N488" s="18">
        <f t="shared" si="99"/>
        <v>0</v>
      </c>
    </row>
    <row r="489" spans="1:14" s="6" customFormat="1" ht="21" hidden="1" thickTop="1" thickBot="1" x14ac:dyDescent="0.3">
      <c r="B489" s="6" t="str">
        <f t="shared" si="96"/>
        <v>a</v>
      </c>
      <c r="C489" s="33" t="s">
        <v>131</v>
      </c>
      <c r="D489" s="39" t="s">
        <v>205</v>
      </c>
      <c r="E489" s="40">
        <v>23.97</v>
      </c>
      <c r="F489" s="40">
        <v>40</v>
      </c>
      <c r="G489" s="40">
        <v>48</v>
      </c>
      <c r="H489" s="40">
        <v>27.965</v>
      </c>
      <c r="I489" s="40">
        <v>60</v>
      </c>
      <c r="J489" s="40">
        <v>60</v>
      </c>
      <c r="K489" s="40">
        <f t="shared" si="97"/>
        <v>0</v>
      </c>
      <c r="L489" s="40">
        <v>60</v>
      </c>
      <c r="M489" s="40">
        <f t="shared" si="98"/>
        <v>0</v>
      </c>
      <c r="N489" s="40">
        <f t="shared" si="99"/>
        <v>0</v>
      </c>
    </row>
    <row r="490" spans="1:14" s="6" customFormat="1" ht="18.75" hidden="1" thickTop="1" thickBot="1" x14ac:dyDescent="0.3">
      <c r="B490" s="6" t="str">
        <f t="shared" si="96"/>
        <v>b</v>
      </c>
      <c r="C490" s="11" t="s">
        <v>131</v>
      </c>
      <c r="D490" s="17" t="s">
        <v>201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f t="shared" si="97"/>
        <v>0</v>
      </c>
      <c r="L490" s="18">
        <v>0</v>
      </c>
      <c r="M490" s="18">
        <f t="shared" si="98"/>
        <v>0</v>
      </c>
      <c r="N490" s="18">
        <f t="shared" si="99"/>
        <v>0</v>
      </c>
    </row>
    <row r="491" spans="1:14" s="6" customFormat="1" ht="18.75" hidden="1" thickTop="1" thickBot="1" x14ac:dyDescent="0.3">
      <c r="B491" s="6" t="str">
        <f t="shared" si="96"/>
        <v>b</v>
      </c>
      <c r="C491" s="14" t="s">
        <v>131</v>
      </c>
      <c r="D491" s="15" t="s">
        <v>6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f t="shared" si="97"/>
        <v>0</v>
      </c>
      <c r="L491" s="16">
        <v>0</v>
      </c>
      <c r="M491" s="16">
        <f t="shared" si="98"/>
        <v>0</v>
      </c>
      <c r="N491" s="16">
        <f t="shared" si="99"/>
        <v>0</v>
      </c>
    </row>
    <row r="492" spans="1:14" s="6" customFormat="1" ht="18.75" hidden="1" thickTop="1" thickBot="1" x14ac:dyDescent="0.3">
      <c r="B492" s="6" t="str">
        <f t="shared" si="96"/>
        <v>b</v>
      </c>
      <c r="C492" s="14" t="s">
        <v>131</v>
      </c>
      <c r="D492" s="15" t="s">
        <v>7</v>
      </c>
      <c r="E492" s="16">
        <v>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f t="shared" si="97"/>
        <v>0</v>
      </c>
      <c r="L492" s="16">
        <v>0</v>
      </c>
      <c r="M492" s="16">
        <f t="shared" si="98"/>
        <v>0</v>
      </c>
      <c r="N492" s="16">
        <f t="shared" si="99"/>
        <v>0</v>
      </c>
    </row>
    <row r="493" spans="1:14" s="6" customFormat="1" ht="18.75" hidden="1" thickTop="1" thickBot="1" x14ac:dyDescent="0.3">
      <c r="B493" s="6" t="str">
        <f t="shared" si="96"/>
        <v>b</v>
      </c>
      <c r="C493" s="19" t="s">
        <v>131</v>
      </c>
      <c r="D493" s="20" t="s">
        <v>8</v>
      </c>
      <c r="E493" s="21">
        <v>0</v>
      </c>
      <c r="F493" s="21">
        <v>0</v>
      </c>
      <c r="G493" s="21">
        <v>0</v>
      </c>
      <c r="H493" s="21">
        <v>0</v>
      </c>
      <c r="I493" s="21">
        <v>0</v>
      </c>
      <c r="J493" s="21">
        <v>0</v>
      </c>
      <c r="K493" s="21">
        <f t="shared" si="97"/>
        <v>0</v>
      </c>
      <c r="L493" s="21">
        <v>0</v>
      </c>
      <c r="M493" s="21">
        <f t="shared" si="98"/>
        <v>0</v>
      </c>
      <c r="N493" s="21">
        <f t="shared" si="99"/>
        <v>0</v>
      </c>
    </row>
    <row r="494" spans="1:14" s="6" customFormat="1" ht="40.5" thickTop="1" thickBot="1" x14ac:dyDescent="0.3">
      <c r="A494" s="6" t="s">
        <v>213</v>
      </c>
      <c r="B494" s="6" t="str">
        <f t="shared" si="96"/>
        <v>a</v>
      </c>
      <c r="C494" s="54" t="s">
        <v>58</v>
      </c>
      <c r="D494" s="55" t="s">
        <v>67</v>
      </c>
      <c r="E494" s="56">
        <f t="shared" ref="E494:J494" si="110">E497+E505+E506+E507</f>
        <v>306.85000000000002</v>
      </c>
      <c r="F494" s="56">
        <f t="shared" si="110"/>
        <v>430</v>
      </c>
      <c r="G494" s="56">
        <f t="shared" si="110"/>
        <v>403.2</v>
      </c>
      <c r="H494" s="56">
        <f t="shared" si="110"/>
        <v>238.39099999999999</v>
      </c>
      <c r="I494" s="56">
        <f t="shared" si="110"/>
        <v>403</v>
      </c>
      <c r="J494" s="56">
        <f t="shared" si="110"/>
        <v>400</v>
      </c>
      <c r="K494" s="56">
        <f t="shared" si="97"/>
        <v>-3</v>
      </c>
      <c r="L494" s="56">
        <f t="shared" ref="L494" si="111">L497+L505+L506+L507</f>
        <v>403</v>
      </c>
      <c r="M494" s="56">
        <f t="shared" si="98"/>
        <v>3</v>
      </c>
      <c r="N494" s="56">
        <f t="shared" si="99"/>
        <v>3</v>
      </c>
    </row>
    <row r="495" spans="1:14" s="6" customFormat="1" ht="36" hidden="1" thickTop="1" thickBot="1" x14ac:dyDescent="0.3">
      <c r="B495" s="6" t="str">
        <f t="shared" si="96"/>
        <v>b</v>
      </c>
      <c r="C495" s="11"/>
      <c r="D495" s="12" t="s">
        <v>190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f t="shared" si="97"/>
        <v>0</v>
      </c>
      <c r="L495" s="13">
        <v>0</v>
      </c>
      <c r="M495" s="13">
        <f t="shared" si="98"/>
        <v>0</v>
      </c>
      <c r="N495" s="13">
        <f t="shared" si="99"/>
        <v>0</v>
      </c>
    </row>
    <row r="496" spans="1:14" s="6" customFormat="1" ht="18.75" hidden="1" thickTop="1" thickBot="1" x14ac:dyDescent="0.3">
      <c r="B496" s="6" t="str">
        <f t="shared" si="96"/>
        <v>b</v>
      </c>
      <c r="C496" s="11"/>
      <c r="D496" s="12" t="s">
        <v>189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f t="shared" si="97"/>
        <v>0</v>
      </c>
      <c r="L496" s="13">
        <v>0</v>
      </c>
      <c r="M496" s="13">
        <f t="shared" si="98"/>
        <v>0</v>
      </c>
      <c r="N496" s="13">
        <f t="shared" si="99"/>
        <v>0</v>
      </c>
    </row>
    <row r="497" spans="1:14" s="6" customFormat="1" ht="21" hidden="1" thickTop="1" thickBot="1" x14ac:dyDescent="0.3">
      <c r="B497" s="6" t="str">
        <f t="shared" si="96"/>
        <v>a</v>
      </c>
      <c r="C497" s="36" t="s">
        <v>131</v>
      </c>
      <c r="D497" s="37" t="s">
        <v>4</v>
      </c>
      <c r="E497" s="38">
        <f t="shared" ref="E497:J497" si="112">E498+E499+E500+E501+E502+E503+E504</f>
        <v>306.85000000000002</v>
      </c>
      <c r="F497" s="38">
        <f t="shared" si="112"/>
        <v>430</v>
      </c>
      <c r="G497" s="38">
        <f t="shared" si="112"/>
        <v>403.2</v>
      </c>
      <c r="H497" s="38">
        <f t="shared" si="112"/>
        <v>238.39099999999999</v>
      </c>
      <c r="I497" s="38">
        <f t="shared" si="112"/>
        <v>403</v>
      </c>
      <c r="J497" s="38">
        <f t="shared" si="112"/>
        <v>400</v>
      </c>
      <c r="K497" s="38">
        <f t="shared" si="97"/>
        <v>-3</v>
      </c>
      <c r="L497" s="38">
        <f t="shared" ref="L497" si="113">L498+L499+L500+L501+L502+L503+L504</f>
        <v>403</v>
      </c>
      <c r="M497" s="38">
        <f t="shared" si="98"/>
        <v>3</v>
      </c>
      <c r="N497" s="38">
        <f t="shared" si="99"/>
        <v>3</v>
      </c>
    </row>
    <row r="498" spans="1:14" s="6" customFormat="1" ht="18.75" hidden="1" thickTop="1" thickBot="1" x14ac:dyDescent="0.3">
      <c r="B498" s="6" t="str">
        <f t="shared" si="96"/>
        <v>b</v>
      </c>
      <c r="C498" s="11" t="s">
        <v>131</v>
      </c>
      <c r="D498" s="17" t="s">
        <v>195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f t="shared" si="97"/>
        <v>0</v>
      </c>
      <c r="L498" s="18">
        <v>0</v>
      </c>
      <c r="M498" s="18">
        <f t="shared" si="98"/>
        <v>0</v>
      </c>
      <c r="N498" s="18">
        <f t="shared" si="99"/>
        <v>0</v>
      </c>
    </row>
    <row r="499" spans="1:14" s="6" customFormat="1" ht="18.75" hidden="1" thickTop="1" thickBot="1" x14ac:dyDescent="0.3">
      <c r="B499" s="6" t="str">
        <f t="shared" si="96"/>
        <v>b</v>
      </c>
      <c r="C499" s="11" t="s">
        <v>131</v>
      </c>
      <c r="D499" s="17" t="s">
        <v>196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f t="shared" si="97"/>
        <v>0</v>
      </c>
      <c r="L499" s="18">
        <v>0</v>
      </c>
      <c r="M499" s="18">
        <f t="shared" si="98"/>
        <v>0</v>
      </c>
      <c r="N499" s="18">
        <f t="shared" si="99"/>
        <v>0</v>
      </c>
    </row>
    <row r="500" spans="1:14" s="6" customFormat="1" ht="18.75" hidden="1" thickTop="1" thickBot="1" x14ac:dyDescent="0.3">
      <c r="B500" s="6" t="str">
        <f t="shared" si="96"/>
        <v>b</v>
      </c>
      <c r="C500" s="11" t="s">
        <v>131</v>
      </c>
      <c r="D500" s="17" t="s">
        <v>197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f t="shared" si="97"/>
        <v>0</v>
      </c>
      <c r="L500" s="18">
        <v>0</v>
      </c>
      <c r="M500" s="18">
        <f t="shared" si="98"/>
        <v>0</v>
      </c>
      <c r="N500" s="18">
        <f t="shared" si="99"/>
        <v>0</v>
      </c>
    </row>
    <row r="501" spans="1:14" s="6" customFormat="1" ht="18.75" hidden="1" thickTop="1" thickBot="1" x14ac:dyDescent="0.3">
      <c r="B501" s="6" t="str">
        <f t="shared" si="96"/>
        <v>b</v>
      </c>
      <c r="C501" s="11" t="s">
        <v>131</v>
      </c>
      <c r="D501" s="17" t="s">
        <v>198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f t="shared" si="97"/>
        <v>0</v>
      </c>
      <c r="L501" s="18">
        <v>0</v>
      </c>
      <c r="M501" s="18">
        <f t="shared" si="98"/>
        <v>0</v>
      </c>
      <c r="N501" s="18">
        <f t="shared" si="99"/>
        <v>0</v>
      </c>
    </row>
    <row r="502" spans="1:14" s="6" customFormat="1" ht="18.75" hidden="1" thickTop="1" thickBot="1" x14ac:dyDescent="0.3">
      <c r="B502" s="6" t="str">
        <f t="shared" si="96"/>
        <v>b</v>
      </c>
      <c r="C502" s="11" t="s">
        <v>131</v>
      </c>
      <c r="D502" s="17" t="s">
        <v>199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f t="shared" si="97"/>
        <v>0</v>
      </c>
      <c r="L502" s="18">
        <v>0</v>
      </c>
      <c r="M502" s="18">
        <f t="shared" si="98"/>
        <v>0</v>
      </c>
      <c r="N502" s="18">
        <f t="shared" si="99"/>
        <v>0</v>
      </c>
    </row>
    <row r="503" spans="1:14" s="6" customFormat="1" ht="21" hidden="1" thickTop="1" thickBot="1" x14ac:dyDescent="0.3">
      <c r="B503" s="6" t="str">
        <f t="shared" si="96"/>
        <v>a</v>
      </c>
      <c r="C503" s="33" t="s">
        <v>131</v>
      </c>
      <c r="D503" s="39" t="s">
        <v>205</v>
      </c>
      <c r="E503" s="40">
        <v>306.85000000000002</v>
      </c>
      <c r="F503" s="40">
        <v>430</v>
      </c>
      <c r="G503" s="40">
        <v>403.2</v>
      </c>
      <c r="H503" s="40">
        <v>238.39099999999999</v>
      </c>
      <c r="I503" s="40">
        <v>403</v>
      </c>
      <c r="J503" s="40">
        <v>400</v>
      </c>
      <c r="K503" s="40">
        <f t="shared" si="97"/>
        <v>-3</v>
      </c>
      <c r="L503" s="40">
        <v>403</v>
      </c>
      <c r="M503" s="40">
        <f t="shared" si="98"/>
        <v>3</v>
      </c>
      <c r="N503" s="40">
        <f t="shared" si="99"/>
        <v>3</v>
      </c>
    </row>
    <row r="504" spans="1:14" s="6" customFormat="1" ht="18.75" hidden="1" thickTop="1" thickBot="1" x14ac:dyDescent="0.3">
      <c r="B504" s="6" t="str">
        <f t="shared" si="96"/>
        <v>b</v>
      </c>
      <c r="C504" s="11" t="s">
        <v>131</v>
      </c>
      <c r="D504" s="17" t="s">
        <v>201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f t="shared" si="97"/>
        <v>0</v>
      </c>
      <c r="L504" s="18">
        <v>0</v>
      </c>
      <c r="M504" s="18">
        <f t="shared" si="98"/>
        <v>0</v>
      </c>
      <c r="N504" s="18">
        <f t="shared" si="99"/>
        <v>0</v>
      </c>
    </row>
    <row r="505" spans="1:14" s="6" customFormat="1" ht="18.75" hidden="1" thickTop="1" thickBot="1" x14ac:dyDescent="0.3">
      <c r="B505" s="6" t="str">
        <f t="shared" si="96"/>
        <v>b</v>
      </c>
      <c r="C505" s="14" t="s">
        <v>131</v>
      </c>
      <c r="D505" s="15" t="s">
        <v>6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f t="shared" si="97"/>
        <v>0</v>
      </c>
      <c r="L505" s="16">
        <v>0</v>
      </c>
      <c r="M505" s="16">
        <f t="shared" si="98"/>
        <v>0</v>
      </c>
      <c r="N505" s="16">
        <f t="shared" si="99"/>
        <v>0</v>
      </c>
    </row>
    <row r="506" spans="1:14" s="6" customFormat="1" ht="18.75" hidden="1" thickTop="1" thickBot="1" x14ac:dyDescent="0.3">
      <c r="B506" s="6" t="str">
        <f t="shared" si="96"/>
        <v>b</v>
      </c>
      <c r="C506" s="14" t="s">
        <v>131</v>
      </c>
      <c r="D506" s="15" t="s">
        <v>7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f t="shared" si="97"/>
        <v>0</v>
      </c>
      <c r="L506" s="16">
        <v>0</v>
      </c>
      <c r="M506" s="16">
        <f t="shared" si="98"/>
        <v>0</v>
      </c>
      <c r="N506" s="16">
        <f t="shared" si="99"/>
        <v>0</v>
      </c>
    </row>
    <row r="507" spans="1:14" s="6" customFormat="1" ht="18.75" hidden="1" thickTop="1" thickBot="1" x14ac:dyDescent="0.3">
      <c r="B507" s="6" t="str">
        <f t="shared" si="96"/>
        <v>b</v>
      </c>
      <c r="C507" s="19" t="s">
        <v>131</v>
      </c>
      <c r="D507" s="20" t="s">
        <v>8</v>
      </c>
      <c r="E507" s="21">
        <v>0</v>
      </c>
      <c r="F507" s="21">
        <v>0</v>
      </c>
      <c r="G507" s="21">
        <v>0</v>
      </c>
      <c r="H507" s="21">
        <v>0</v>
      </c>
      <c r="I507" s="21">
        <v>0</v>
      </c>
      <c r="J507" s="21">
        <v>0</v>
      </c>
      <c r="K507" s="21">
        <f t="shared" si="97"/>
        <v>0</v>
      </c>
      <c r="L507" s="21">
        <v>0</v>
      </c>
      <c r="M507" s="21">
        <f t="shared" si="98"/>
        <v>0</v>
      </c>
      <c r="N507" s="21">
        <f t="shared" si="99"/>
        <v>0</v>
      </c>
    </row>
    <row r="508" spans="1:14" s="6" customFormat="1" ht="40.5" thickTop="1" thickBot="1" x14ac:dyDescent="0.3">
      <c r="A508" s="6" t="s">
        <v>213</v>
      </c>
      <c r="B508" s="6" t="str">
        <f t="shared" si="96"/>
        <v>a</v>
      </c>
      <c r="C508" s="54" t="s">
        <v>60</v>
      </c>
      <c r="D508" s="55" t="s">
        <v>63</v>
      </c>
      <c r="E508" s="56">
        <f t="shared" ref="E508:J508" si="114">E511+E519+E520+E521</f>
        <v>5799.62</v>
      </c>
      <c r="F508" s="56">
        <f t="shared" si="114"/>
        <v>5355</v>
      </c>
      <c r="G508" s="56">
        <f t="shared" si="114"/>
        <v>6201.2</v>
      </c>
      <c r="H508" s="56">
        <f t="shared" si="114"/>
        <v>4087.4450000000002</v>
      </c>
      <c r="I508" s="56">
        <f t="shared" si="114"/>
        <v>6650</v>
      </c>
      <c r="J508" s="56">
        <f t="shared" si="114"/>
        <v>5500</v>
      </c>
      <c r="K508" s="56">
        <f t="shared" si="97"/>
        <v>-1150</v>
      </c>
      <c r="L508" s="56">
        <f t="shared" ref="L508" si="115">L511+L519+L520+L521</f>
        <v>6650</v>
      </c>
      <c r="M508" s="56">
        <f t="shared" si="98"/>
        <v>1150</v>
      </c>
      <c r="N508" s="56">
        <f t="shared" si="99"/>
        <v>1150</v>
      </c>
    </row>
    <row r="509" spans="1:14" s="6" customFormat="1" ht="36" hidden="1" thickTop="1" thickBot="1" x14ac:dyDescent="0.3">
      <c r="B509" s="6" t="str">
        <f t="shared" si="96"/>
        <v>b</v>
      </c>
      <c r="C509" s="11"/>
      <c r="D509" s="12" t="s">
        <v>190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f t="shared" si="97"/>
        <v>0</v>
      </c>
      <c r="L509" s="13">
        <v>0</v>
      </c>
      <c r="M509" s="13">
        <f t="shared" si="98"/>
        <v>0</v>
      </c>
      <c r="N509" s="13">
        <f t="shared" si="99"/>
        <v>0</v>
      </c>
    </row>
    <row r="510" spans="1:14" s="6" customFormat="1" ht="18.75" hidden="1" thickTop="1" thickBot="1" x14ac:dyDescent="0.3">
      <c r="B510" s="6" t="str">
        <f t="shared" si="96"/>
        <v>b</v>
      </c>
      <c r="C510" s="11"/>
      <c r="D510" s="12" t="s">
        <v>189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f t="shared" si="97"/>
        <v>0</v>
      </c>
      <c r="L510" s="13">
        <v>0</v>
      </c>
      <c r="M510" s="13">
        <f t="shared" si="98"/>
        <v>0</v>
      </c>
      <c r="N510" s="13">
        <f t="shared" si="99"/>
        <v>0</v>
      </c>
    </row>
    <row r="511" spans="1:14" s="6" customFormat="1" ht="21" hidden="1" thickTop="1" thickBot="1" x14ac:dyDescent="0.3">
      <c r="B511" s="6" t="str">
        <f t="shared" si="96"/>
        <v>a</v>
      </c>
      <c r="C511" s="36" t="s">
        <v>131</v>
      </c>
      <c r="D511" s="37" t="s">
        <v>4</v>
      </c>
      <c r="E511" s="38">
        <f t="shared" ref="E511:J511" si="116">E512+E513+E514+E515+E516+E517+E518</f>
        <v>5799.62</v>
      </c>
      <c r="F511" s="38">
        <f t="shared" si="116"/>
        <v>5355</v>
      </c>
      <c r="G511" s="38">
        <f t="shared" si="116"/>
        <v>6201.2</v>
      </c>
      <c r="H511" s="38">
        <f t="shared" si="116"/>
        <v>4087.4450000000002</v>
      </c>
      <c r="I511" s="38">
        <f t="shared" si="116"/>
        <v>6650</v>
      </c>
      <c r="J511" s="38">
        <f t="shared" si="116"/>
        <v>5500</v>
      </c>
      <c r="K511" s="38">
        <f t="shared" si="97"/>
        <v>-1150</v>
      </c>
      <c r="L511" s="38">
        <f t="shared" ref="L511" si="117">L512+L513+L514+L515+L516+L517+L518</f>
        <v>6650</v>
      </c>
      <c r="M511" s="38">
        <f t="shared" si="98"/>
        <v>1150</v>
      </c>
      <c r="N511" s="38">
        <f t="shared" si="99"/>
        <v>1150</v>
      </c>
    </row>
    <row r="512" spans="1:14" s="6" customFormat="1" ht="18.75" hidden="1" thickTop="1" thickBot="1" x14ac:dyDescent="0.3">
      <c r="B512" s="6" t="str">
        <f t="shared" si="96"/>
        <v>b</v>
      </c>
      <c r="C512" s="11" t="s">
        <v>131</v>
      </c>
      <c r="D512" s="17" t="s">
        <v>195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f t="shared" si="97"/>
        <v>0</v>
      </c>
      <c r="L512" s="18">
        <v>0</v>
      </c>
      <c r="M512" s="18">
        <f t="shared" si="98"/>
        <v>0</v>
      </c>
      <c r="N512" s="18">
        <f t="shared" si="99"/>
        <v>0</v>
      </c>
    </row>
    <row r="513" spans="1:14" s="6" customFormat="1" ht="18.75" hidden="1" thickTop="1" thickBot="1" x14ac:dyDescent="0.3">
      <c r="B513" s="6" t="str">
        <f t="shared" si="96"/>
        <v>b</v>
      </c>
      <c r="C513" s="11" t="s">
        <v>131</v>
      </c>
      <c r="D513" s="17" t="s">
        <v>196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f t="shared" si="97"/>
        <v>0</v>
      </c>
      <c r="L513" s="18">
        <v>0</v>
      </c>
      <c r="M513" s="18">
        <f t="shared" si="98"/>
        <v>0</v>
      </c>
      <c r="N513" s="18">
        <f t="shared" si="99"/>
        <v>0</v>
      </c>
    </row>
    <row r="514" spans="1:14" s="6" customFormat="1" ht="18.75" hidden="1" thickTop="1" thickBot="1" x14ac:dyDescent="0.3">
      <c r="B514" s="6" t="str">
        <f t="shared" si="96"/>
        <v>b</v>
      </c>
      <c r="C514" s="11" t="s">
        <v>131</v>
      </c>
      <c r="D514" s="17" t="s">
        <v>197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f t="shared" si="97"/>
        <v>0</v>
      </c>
      <c r="L514" s="18">
        <v>0</v>
      </c>
      <c r="M514" s="18">
        <f t="shared" si="98"/>
        <v>0</v>
      </c>
      <c r="N514" s="18">
        <f t="shared" si="99"/>
        <v>0</v>
      </c>
    </row>
    <row r="515" spans="1:14" s="6" customFormat="1" ht="18.75" hidden="1" thickTop="1" thickBot="1" x14ac:dyDescent="0.3">
      <c r="B515" s="6" t="str">
        <f t="shared" si="96"/>
        <v>b</v>
      </c>
      <c r="C515" s="11" t="s">
        <v>131</v>
      </c>
      <c r="D515" s="17" t="s">
        <v>198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f t="shared" si="97"/>
        <v>0</v>
      </c>
      <c r="L515" s="18">
        <v>0</v>
      </c>
      <c r="M515" s="18">
        <f t="shared" si="98"/>
        <v>0</v>
      </c>
      <c r="N515" s="18">
        <f t="shared" si="99"/>
        <v>0</v>
      </c>
    </row>
    <row r="516" spans="1:14" s="6" customFormat="1" ht="18.75" hidden="1" thickTop="1" thickBot="1" x14ac:dyDescent="0.3">
      <c r="B516" s="6" t="str">
        <f t="shared" si="96"/>
        <v>b</v>
      </c>
      <c r="C516" s="11" t="s">
        <v>131</v>
      </c>
      <c r="D516" s="17" t="s">
        <v>199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f t="shared" si="97"/>
        <v>0</v>
      </c>
      <c r="L516" s="18">
        <v>0</v>
      </c>
      <c r="M516" s="18">
        <f t="shared" si="98"/>
        <v>0</v>
      </c>
      <c r="N516" s="18">
        <f t="shared" si="99"/>
        <v>0</v>
      </c>
    </row>
    <row r="517" spans="1:14" s="6" customFormat="1" ht="21" hidden="1" thickTop="1" thickBot="1" x14ac:dyDescent="0.3">
      <c r="B517" s="6" t="str">
        <f t="shared" ref="B517:B594" si="118">IF(OR(E517&lt;&gt;0,F517&lt;&gt;0,G517&lt;&gt;0,H517&lt;&gt;0,I517&lt;&gt;0,L517&lt;&gt;0,M517&lt;&gt;0),"a","b")</f>
        <v>a</v>
      </c>
      <c r="C517" s="33" t="s">
        <v>131</v>
      </c>
      <c r="D517" s="39" t="s">
        <v>205</v>
      </c>
      <c r="E517" s="40">
        <v>5799.62</v>
      </c>
      <c r="F517" s="40">
        <v>5355</v>
      </c>
      <c r="G517" s="40">
        <v>6201.2</v>
      </c>
      <c r="H517" s="40">
        <v>4087.4450000000002</v>
      </c>
      <c r="I517" s="40">
        <v>6650</v>
      </c>
      <c r="J517" s="40">
        <v>5500</v>
      </c>
      <c r="K517" s="40">
        <f t="shared" ref="K517:K580" si="119">J517-I517</f>
        <v>-1150</v>
      </c>
      <c r="L517" s="40">
        <v>6650</v>
      </c>
      <c r="M517" s="40">
        <f t="shared" ref="M517:M580" si="120">L517-J517</f>
        <v>1150</v>
      </c>
      <c r="N517" s="40">
        <f t="shared" ref="N517:N580" si="121">L517-J517</f>
        <v>1150</v>
      </c>
    </row>
    <row r="518" spans="1:14" s="6" customFormat="1" ht="18.75" hidden="1" thickTop="1" thickBot="1" x14ac:dyDescent="0.3">
      <c r="B518" s="6" t="str">
        <f t="shared" si="118"/>
        <v>b</v>
      </c>
      <c r="C518" s="11" t="s">
        <v>131</v>
      </c>
      <c r="D518" s="17" t="s">
        <v>201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f t="shared" si="119"/>
        <v>0</v>
      </c>
      <c r="L518" s="18">
        <v>0</v>
      </c>
      <c r="M518" s="18">
        <f t="shared" si="120"/>
        <v>0</v>
      </c>
      <c r="N518" s="18">
        <f t="shared" si="121"/>
        <v>0</v>
      </c>
    </row>
    <row r="519" spans="1:14" s="6" customFormat="1" ht="18.75" hidden="1" thickTop="1" thickBot="1" x14ac:dyDescent="0.3">
      <c r="B519" s="6" t="str">
        <f t="shared" si="118"/>
        <v>b</v>
      </c>
      <c r="C519" s="14" t="s">
        <v>131</v>
      </c>
      <c r="D519" s="15" t="s">
        <v>6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f t="shared" si="119"/>
        <v>0</v>
      </c>
      <c r="L519" s="16">
        <v>0</v>
      </c>
      <c r="M519" s="16">
        <f t="shared" si="120"/>
        <v>0</v>
      </c>
      <c r="N519" s="16">
        <f t="shared" si="121"/>
        <v>0</v>
      </c>
    </row>
    <row r="520" spans="1:14" s="6" customFormat="1" ht="18.75" hidden="1" thickTop="1" thickBot="1" x14ac:dyDescent="0.3">
      <c r="B520" s="6" t="str">
        <f t="shared" si="118"/>
        <v>b</v>
      </c>
      <c r="C520" s="14" t="s">
        <v>131</v>
      </c>
      <c r="D520" s="15" t="s">
        <v>7</v>
      </c>
      <c r="E520" s="16">
        <v>0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f t="shared" si="119"/>
        <v>0</v>
      </c>
      <c r="L520" s="16">
        <v>0</v>
      </c>
      <c r="M520" s="16">
        <f t="shared" si="120"/>
        <v>0</v>
      </c>
      <c r="N520" s="16">
        <f t="shared" si="121"/>
        <v>0</v>
      </c>
    </row>
    <row r="521" spans="1:14" s="6" customFormat="1" ht="18.75" hidden="1" thickTop="1" thickBot="1" x14ac:dyDescent="0.3">
      <c r="B521" s="6" t="str">
        <f t="shared" si="118"/>
        <v>b</v>
      </c>
      <c r="C521" s="19" t="s">
        <v>131</v>
      </c>
      <c r="D521" s="20" t="s">
        <v>8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f t="shared" si="119"/>
        <v>0</v>
      </c>
      <c r="L521" s="21">
        <v>0</v>
      </c>
      <c r="M521" s="21">
        <f t="shared" si="120"/>
        <v>0</v>
      </c>
      <c r="N521" s="21">
        <f t="shared" si="121"/>
        <v>0</v>
      </c>
    </row>
    <row r="522" spans="1:14" s="6" customFormat="1" ht="40.5" thickTop="1" thickBot="1" x14ac:dyDescent="0.3">
      <c r="A522" s="6" t="s">
        <v>213</v>
      </c>
      <c r="B522" s="6" t="str">
        <f t="shared" si="118"/>
        <v>a</v>
      </c>
      <c r="C522" s="54" t="s">
        <v>62</v>
      </c>
      <c r="D522" s="55" t="s">
        <v>65</v>
      </c>
      <c r="E522" s="56">
        <f t="shared" ref="E522:J522" si="122">E525+E533+E534+E535</f>
        <v>2243.1190000000001</v>
      </c>
      <c r="F522" s="56">
        <f t="shared" si="122"/>
        <v>2200</v>
      </c>
      <c r="G522" s="56">
        <f t="shared" si="122"/>
        <v>2178.6999999999998</v>
      </c>
      <c r="H522" s="56">
        <f t="shared" si="122"/>
        <v>1477.27</v>
      </c>
      <c r="I522" s="56">
        <f t="shared" si="122"/>
        <v>2628</v>
      </c>
      <c r="J522" s="56">
        <f t="shared" si="122"/>
        <v>2600</v>
      </c>
      <c r="K522" s="56">
        <f t="shared" si="119"/>
        <v>-28</v>
      </c>
      <c r="L522" s="56">
        <f t="shared" ref="L522" si="123">L525+L533+L534+L535</f>
        <v>2628</v>
      </c>
      <c r="M522" s="56">
        <f t="shared" si="120"/>
        <v>28</v>
      </c>
      <c r="N522" s="56">
        <f t="shared" si="121"/>
        <v>28</v>
      </c>
    </row>
    <row r="523" spans="1:14" s="6" customFormat="1" ht="36" hidden="1" thickTop="1" thickBot="1" x14ac:dyDescent="0.3">
      <c r="B523" s="6" t="str">
        <f t="shared" si="118"/>
        <v>b</v>
      </c>
      <c r="C523" s="11"/>
      <c r="D523" s="12" t="s">
        <v>190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f t="shared" si="119"/>
        <v>0</v>
      </c>
      <c r="L523" s="13">
        <v>0</v>
      </c>
      <c r="M523" s="13">
        <f t="shared" si="120"/>
        <v>0</v>
      </c>
      <c r="N523" s="13">
        <f t="shared" si="121"/>
        <v>0</v>
      </c>
    </row>
    <row r="524" spans="1:14" s="6" customFormat="1" ht="18.75" hidden="1" thickTop="1" thickBot="1" x14ac:dyDescent="0.3">
      <c r="B524" s="6" t="str">
        <f t="shared" si="118"/>
        <v>b</v>
      </c>
      <c r="C524" s="11"/>
      <c r="D524" s="12" t="s">
        <v>189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13">
        <v>0</v>
      </c>
      <c r="K524" s="13">
        <f t="shared" si="119"/>
        <v>0</v>
      </c>
      <c r="L524" s="13">
        <v>0</v>
      </c>
      <c r="M524" s="13">
        <f t="shared" si="120"/>
        <v>0</v>
      </c>
      <c r="N524" s="13">
        <f t="shared" si="121"/>
        <v>0</v>
      </c>
    </row>
    <row r="525" spans="1:14" s="6" customFormat="1" ht="21" hidden="1" thickTop="1" thickBot="1" x14ac:dyDescent="0.3">
      <c r="B525" s="6" t="str">
        <f t="shared" si="118"/>
        <v>a</v>
      </c>
      <c r="C525" s="36" t="s">
        <v>131</v>
      </c>
      <c r="D525" s="37" t="s">
        <v>4</v>
      </c>
      <c r="E525" s="38">
        <f t="shared" ref="E525:J525" si="124">E526+E527+E528+E529+E530+E531+E532</f>
        <v>2243.1190000000001</v>
      </c>
      <c r="F525" s="38">
        <f t="shared" si="124"/>
        <v>2200</v>
      </c>
      <c r="G525" s="38">
        <f t="shared" si="124"/>
        <v>2178.6999999999998</v>
      </c>
      <c r="H525" s="38">
        <f t="shared" si="124"/>
        <v>1477.27</v>
      </c>
      <c r="I525" s="38">
        <f t="shared" si="124"/>
        <v>2628</v>
      </c>
      <c r="J525" s="38">
        <f t="shared" si="124"/>
        <v>2600</v>
      </c>
      <c r="K525" s="38">
        <f t="shared" si="119"/>
        <v>-28</v>
      </c>
      <c r="L525" s="38">
        <f t="shared" ref="L525" si="125">L526+L527+L528+L529+L530+L531+L532</f>
        <v>2628</v>
      </c>
      <c r="M525" s="38">
        <f t="shared" si="120"/>
        <v>28</v>
      </c>
      <c r="N525" s="38">
        <f t="shared" si="121"/>
        <v>28</v>
      </c>
    </row>
    <row r="526" spans="1:14" s="6" customFormat="1" ht="18.75" hidden="1" thickTop="1" thickBot="1" x14ac:dyDescent="0.3">
      <c r="B526" s="6" t="str">
        <f t="shared" si="118"/>
        <v>b</v>
      </c>
      <c r="C526" s="11" t="s">
        <v>131</v>
      </c>
      <c r="D526" s="17" t="s">
        <v>195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f t="shared" si="119"/>
        <v>0</v>
      </c>
      <c r="L526" s="18">
        <v>0</v>
      </c>
      <c r="M526" s="18">
        <f t="shared" si="120"/>
        <v>0</v>
      </c>
      <c r="N526" s="18">
        <f t="shared" si="121"/>
        <v>0</v>
      </c>
    </row>
    <row r="527" spans="1:14" s="6" customFormat="1" ht="18.75" hidden="1" thickTop="1" thickBot="1" x14ac:dyDescent="0.3">
      <c r="B527" s="6" t="str">
        <f t="shared" si="118"/>
        <v>b</v>
      </c>
      <c r="C527" s="11" t="s">
        <v>131</v>
      </c>
      <c r="D527" s="17" t="s">
        <v>196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f t="shared" si="119"/>
        <v>0</v>
      </c>
      <c r="L527" s="18">
        <v>0</v>
      </c>
      <c r="M527" s="18">
        <f t="shared" si="120"/>
        <v>0</v>
      </c>
      <c r="N527" s="18">
        <f t="shared" si="121"/>
        <v>0</v>
      </c>
    </row>
    <row r="528" spans="1:14" s="6" customFormat="1" ht="18.75" hidden="1" thickTop="1" thickBot="1" x14ac:dyDescent="0.3">
      <c r="B528" s="6" t="str">
        <f t="shared" si="118"/>
        <v>b</v>
      </c>
      <c r="C528" s="11" t="s">
        <v>131</v>
      </c>
      <c r="D528" s="17" t="s">
        <v>197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f t="shared" si="119"/>
        <v>0</v>
      </c>
      <c r="L528" s="18">
        <v>0</v>
      </c>
      <c r="M528" s="18">
        <f t="shared" si="120"/>
        <v>0</v>
      </c>
      <c r="N528" s="18">
        <f t="shared" si="121"/>
        <v>0</v>
      </c>
    </row>
    <row r="529" spans="1:14" s="6" customFormat="1" ht="18.75" hidden="1" thickTop="1" thickBot="1" x14ac:dyDescent="0.3">
      <c r="B529" s="6" t="str">
        <f t="shared" si="118"/>
        <v>b</v>
      </c>
      <c r="C529" s="11" t="s">
        <v>131</v>
      </c>
      <c r="D529" s="17" t="s">
        <v>198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f t="shared" si="119"/>
        <v>0</v>
      </c>
      <c r="L529" s="18">
        <v>0</v>
      </c>
      <c r="M529" s="18">
        <f t="shared" si="120"/>
        <v>0</v>
      </c>
      <c r="N529" s="18">
        <f t="shared" si="121"/>
        <v>0</v>
      </c>
    </row>
    <row r="530" spans="1:14" s="6" customFormat="1" ht="18.75" hidden="1" thickTop="1" thickBot="1" x14ac:dyDescent="0.3">
      <c r="B530" s="6" t="str">
        <f t="shared" si="118"/>
        <v>b</v>
      </c>
      <c r="C530" s="11" t="s">
        <v>131</v>
      </c>
      <c r="D530" s="17" t="s">
        <v>199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f t="shared" si="119"/>
        <v>0</v>
      </c>
      <c r="L530" s="18">
        <v>0</v>
      </c>
      <c r="M530" s="18">
        <f t="shared" si="120"/>
        <v>0</v>
      </c>
      <c r="N530" s="18">
        <f t="shared" si="121"/>
        <v>0</v>
      </c>
    </row>
    <row r="531" spans="1:14" s="6" customFormat="1" ht="21" hidden="1" thickTop="1" thickBot="1" x14ac:dyDescent="0.3">
      <c r="B531" s="6" t="str">
        <f t="shared" si="118"/>
        <v>a</v>
      </c>
      <c r="C531" s="33" t="s">
        <v>131</v>
      </c>
      <c r="D531" s="39" t="s">
        <v>205</v>
      </c>
      <c r="E531" s="40">
        <v>2243.1190000000001</v>
      </c>
      <c r="F531" s="40">
        <v>2200</v>
      </c>
      <c r="G531" s="40">
        <v>2178.6999999999998</v>
      </c>
      <c r="H531" s="40">
        <v>1477.27</v>
      </c>
      <c r="I531" s="40">
        <v>2628</v>
      </c>
      <c r="J531" s="40">
        <v>2600</v>
      </c>
      <c r="K531" s="40">
        <f t="shared" si="119"/>
        <v>-28</v>
      </c>
      <c r="L531" s="40">
        <v>2628</v>
      </c>
      <c r="M531" s="40">
        <f t="shared" si="120"/>
        <v>28</v>
      </c>
      <c r="N531" s="40">
        <f t="shared" si="121"/>
        <v>28</v>
      </c>
    </row>
    <row r="532" spans="1:14" s="6" customFormat="1" ht="18.75" hidden="1" thickTop="1" thickBot="1" x14ac:dyDescent="0.3">
      <c r="B532" s="6" t="str">
        <f t="shared" si="118"/>
        <v>b</v>
      </c>
      <c r="C532" s="11" t="s">
        <v>131</v>
      </c>
      <c r="D532" s="17" t="s">
        <v>201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f t="shared" si="119"/>
        <v>0</v>
      </c>
      <c r="L532" s="18">
        <v>0</v>
      </c>
      <c r="M532" s="18">
        <f t="shared" si="120"/>
        <v>0</v>
      </c>
      <c r="N532" s="18">
        <f t="shared" si="121"/>
        <v>0</v>
      </c>
    </row>
    <row r="533" spans="1:14" s="6" customFormat="1" ht="18.75" hidden="1" thickTop="1" thickBot="1" x14ac:dyDescent="0.3">
      <c r="B533" s="6" t="str">
        <f t="shared" si="118"/>
        <v>b</v>
      </c>
      <c r="C533" s="14" t="s">
        <v>131</v>
      </c>
      <c r="D533" s="15" t="s">
        <v>6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6">
        <f t="shared" si="119"/>
        <v>0</v>
      </c>
      <c r="L533" s="16">
        <v>0</v>
      </c>
      <c r="M533" s="16">
        <f t="shared" si="120"/>
        <v>0</v>
      </c>
      <c r="N533" s="16">
        <f t="shared" si="121"/>
        <v>0</v>
      </c>
    </row>
    <row r="534" spans="1:14" s="6" customFormat="1" ht="18.75" hidden="1" thickTop="1" thickBot="1" x14ac:dyDescent="0.3">
      <c r="B534" s="6" t="str">
        <f t="shared" si="118"/>
        <v>b</v>
      </c>
      <c r="C534" s="14" t="s">
        <v>131</v>
      </c>
      <c r="D534" s="15" t="s">
        <v>7</v>
      </c>
      <c r="E534" s="16">
        <v>0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f t="shared" si="119"/>
        <v>0</v>
      </c>
      <c r="L534" s="16">
        <v>0</v>
      </c>
      <c r="M534" s="16">
        <f t="shared" si="120"/>
        <v>0</v>
      </c>
      <c r="N534" s="16">
        <f t="shared" si="121"/>
        <v>0</v>
      </c>
    </row>
    <row r="535" spans="1:14" s="6" customFormat="1" ht="18.75" hidden="1" thickTop="1" thickBot="1" x14ac:dyDescent="0.3">
      <c r="B535" s="6" t="str">
        <f t="shared" si="118"/>
        <v>b</v>
      </c>
      <c r="C535" s="19" t="s">
        <v>131</v>
      </c>
      <c r="D535" s="20" t="s">
        <v>8</v>
      </c>
      <c r="E535" s="21">
        <v>0</v>
      </c>
      <c r="F535" s="21">
        <v>0</v>
      </c>
      <c r="G535" s="21">
        <v>0</v>
      </c>
      <c r="H535" s="21">
        <v>0</v>
      </c>
      <c r="I535" s="21">
        <v>0</v>
      </c>
      <c r="J535" s="21">
        <v>0</v>
      </c>
      <c r="K535" s="21">
        <f t="shared" si="119"/>
        <v>0</v>
      </c>
      <c r="L535" s="21">
        <v>0</v>
      </c>
      <c r="M535" s="21">
        <f t="shared" si="120"/>
        <v>0</v>
      </c>
      <c r="N535" s="21">
        <f t="shared" si="121"/>
        <v>0</v>
      </c>
    </row>
    <row r="536" spans="1:14" s="6" customFormat="1" ht="40.5" thickTop="1" thickBot="1" x14ac:dyDescent="0.3">
      <c r="A536" s="6" t="s">
        <v>213</v>
      </c>
      <c r="B536" s="6" t="str">
        <f t="shared" si="118"/>
        <v>a</v>
      </c>
      <c r="C536" s="54" t="s">
        <v>64</v>
      </c>
      <c r="D536" s="55" t="s">
        <v>51</v>
      </c>
      <c r="E536" s="56">
        <f t="shared" ref="E536:J536" si="126">E539+E547+E548+E549</f>
        <v>243</v>
      </c>
      <c r="F536" s="56">
        <f t="shared" si="126"/>
        <v>800</v>
      </c>
      <c r="G536" s="56">
        <f t="shared" si="126"/>
        <v>730.1</v>
      </c>
      <c r="H536" s="56">
        <f t="shared" si="126"/>
        <v>333.649</v>
      </c>
      <c r="I536" s="56">
        <f t="shared" si="126"/>
        <v>800</v>
      </c>
      <c r="J536" s="56">
        <f t="shared" si="126"/>
        <v>760</v>
      </c>
      <c r="K536" s="56">
        <f t="shared" si="119"/>
        <v>-40</v>
      </c>
      <c r="L536" s="56">
        <f t="shared" ref="L536" si="127">L539+L547+L548+L549</f>
        <v>800</v>
      </c>
      <c r="M536" s="56">
        <f t="shared" si="120"/>
        <v>40</v>
      </c>
      <c r="N536" s="56">
        <f t="shared" si="121"/>
        <v>40</v>
      </c>
    </row>
    <row r="537" spans="1:14" s="6" customFormat="1" ht="36" hidden="1" thickTop="1" thickBot="1" x14ac:dyDescent="0.3">
      <c r="B537" s="6" t="str">
        <f t="shared" si="118"/>
        <v>b</v>
      </c>
      <c r="C537" s="11"/>
      <c r="D537" s="12" t="s">
        <v>190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f t="shared" si="119"/>
        <v>0</v>
      </c>
      <c r="L537" s="13">
        <v>0</v>
      </c>
      <c r="M537" s="13">
        <f t="shared" si="120"/>
        <v>0</v>
      </c>
      <c r="N537" s="13">
        <f t="shared" si="121"/>
        <v>0</v>
      </c>
    </row>
    <row r="538" spans="1:14" s="6" customFormat="1" ht="18.75" hidden="1" thickTop="1" thickBot="1" x14ac:dyDescent="0.3">
      <c r="B538" s="6" t="str">
        <f t="shared" si="118"/>
        <v>b</v>
      </c>
      <c r="C538" s="11"/>
      <c r="D538" s="12" t="s">
        <v>189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f t="shared" si="119"/>
        <v>0</v>
      </c>
      <c r="L538" s="13">
        <v>0</v>
      </c>
      <c r="M538" s="13">
        <f t="shared" si="120"/>
        <v>0</v>
      </c>
      <c r="N538" s="13">
        <f t="shared" si="121"/>
        <v>0</v>
      </c>
    </row>
    <row r="539" spans="1:14" s="6" customFormat="1" ht="21" hidden="1" thickTop="1" thickBot="1" x14ac:dyDescent="0.3">
      <c r="B539" s="6" t="str">
        <f t="shared" si="118"/>
        <v>a</v>
      </c>
      <c r="C539" s="36" t="s">
        <v>131</v>
      </c>
      <c r="D539" s="37" t="s">
        <v>4</v>
      </c>
      <c r="E539" s="38">
        <f t="shared" ref="E539:J539" si="128">E540+E541+E542+E543+E544+E545+E546</f>
        <v>243</v>
      </c>
      <c r="F539" s="38">
        <f t="shared" si="128"/>
        <v>800</v>
      </c>
      <c r="G539" s="38">
        <f t="shared" si="128"/>
        <v>730.1</v>
      </c>
      <c r="H539" s="38">
        <f t="shared" si="128"/>
        <v>333.649</v>
      </c>
      <c r="I539" s="38">
        <f t="shared" si="128"/>
        <v>800</v>
      </c>
      <c r="J539" s="38">
        <f t="shared" si="128"/>
        <v>760</v>
      </c>
      <c r="K539" s="38">
        <f t="shared" si="119"/>
        <v>-40</v>
      </c>
      <c r="L539" s="38">
        <f t="shared" ref="L539" si="129">L540+L541+L542+L543+L544+L545+L546</f>
        <v>800</v>
      </c>
      <c r="M539" s="38">
        <f t="shared" si="120"/>
        <v>40</v>
      </c>
      <c r="N539" s="38">
        <f t="shared" si="121"/>
        <v>40</v>
      </c>
    </row>
    <row r="540" spans="1:14" s="6" customFormat="1" ht="18.75" hidden="1" thickTop="1" thickBot="1" x14ac:dyDescent="0.3">
      <c r="B540" s="6" t="str">
        <f t="shared" si="118"/>
        <v>b</v>
      </c>
      <c r="C540" s="11" t="s">
        <v>131</v>
      </c>
      <c r="D540" s="17" t="s">
        <v>195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f t="shared" si="119"/>
        <v>0</v>
      </c>
      <c r="L540" s="18">
        <v>0</v>
      </c>
      <c r="M540" s="18">
        <f t="shared" si="120"/>
        <v>0</v>
      </c>
      <c r="N540" s="18">
        <f t="shared" si="121"/>
        <v>0</v>
      </c>
    </row>
    <row r="541" spans="1:14" s="6" customFormat="1" ht="21" hidden="1" thickTop="1" thickBot="1" x14ac:dyDescent="0.3">
      <c r="B541" s="6" t="str">
        <f t="shared" si="118"/>
        <v>a</v>
      </c>
      <c r="C541" s="33" t="s">
        <v>131</v>
      </c>
      <c r="D541" s="39" t="s">
        <v>203</v>
      </c>
      <c r="E541" s="40">
        <v>243</v>
      </c>
      <c r="F541" s="40">
        <v>800</v>
      </c>
      <c r="G541" s="40">
        <v>730.1</v>
      </c>
      <c r="H541" s="40">
        <v>333.649</v>
      </c>
      <c r="I541" s="40">
        <v>800</v>
      </c>
      <c r="J541" s="40">
        <v>760</v>
      </c>
      <c r="K541" s="40">
        <f t="shared" si="119"/>
        <v>-40</v>
      </c>
      <c r="L541" s="40">
        <v>800</v>
      </c>
      <c r="M541" s="40">
        <f t="shared" si="120"/>
        <v>40</v>
      </c>
      <c r="N541" s="40">
        <f t="shared" si="121"/>
        <v>40</v>
      </c>
    </row>
    <row r="542" spans="1:14" s="6" customFormat="1" ht="18.75" hidden="1" thickTop="1" thickBot="1" x14ac:dyDescent="0.3">
      <c r="B542" s="6" t="str">
        <f t="shared" si="118"/>
        <v>b</v>
      </c>
      <c r="C542" s="11" t="s">
        <v>131</v>
      </c>
      <c r="D542" s="17" t="s">
        <v>197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f t="shared" si="119"/>
        <v>0</v>
      </c>
      <c r="L542" s="18">
        <v>0</v>
      </c>
      <c r="M542" s="18">
        <f t="shared" si="120"/>
        <v>0</v>
      </c>
      <c r="N542" s="18">
        <f t="shared" si="121"/>
        <v>0</v>
      </c>
    </row>
    <row r="543" spans="1:14" s="6" customFormat="1" ht="18.75" hidden="1" thickTop="1" thickBot="1" x14ac:dyDescent="0.3">
      <c r="B543" s="6" t="str">
        <f t="shared" si="118"/>
        <v>b</v>
      </c>
      <c r="C543" s="11" t="s">
        <v>131</v>
      </c>
      <c r="D543" s="17" t="s">
        <v>198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f t="shared" si="119"/>
        <v>0</v>
      </c>
      <c r="L543" s="18">
        <v>0</v>
      </c>
      <c r="M543" s="18">
        <f t="shared" si="120"/>
        <v>0</v>
      </c>
      <c r="N543" s="18">
        <f t="shared" si="121"/>
        <v>0</v>
      </c>
    </row>
    <row r="544" spans="1:14" s="6" customFormat="1" ht="18.75" hidden="1" thickTop="1" thickBot="1" x14ac:dyDescent="0.3">
      <c r="B544" s="6" t="str">
        <f t="shared" si="118"/>
        <v>b</v>
      </c>
      <c r="C544" s="11" t="s">
        <v>131</v>
      </c>
      <c r="D544" s="17" t="s">
        <v>199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f t="shared" si="119"/>
        <v>0</v>
      </c>
      <c r="L544" s="18">
        <v>0</v>
      </c>
      <c r="M544" s="18">
        <f t="shared" si="120"/>
        <v>0</v>
      </c>
      <c r="N544" s="18">
        <f t="shared" si="121"/>
        <v>0</v>
      </c>
    </row>
    <row r="545" spans="1:14" s="6" customFormat="1" ht="18.75" hidden="1" thickTop="1" thickBot="1" x14ac:dyDescent="0.3">
      <c r="B545" s="6" t="str">
        <f t="shared" si="118"/>
        <v>b</v>
      </c>
      <c r="C545" s="11" t="s">
        <v>131</v>
      </c>
      <c r="D545" s="17" t="s">
        <v>200</v>
      </c>
      <c r="E545" s="18">
        <v>0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f t="shared" si="119"/>
        <v>0</v>
      </c>
      <c r="L545" s="18">
        <v>0</v>
      </c>
      <c r="M545" s="18">
        <f t="shared" si="120"/>
        <v>0</v>
      </c>
      <c r="N545" s="18">
        <f t="shared" si="121"/>
        <v>0</v>
      </c>
    </row>
    <row r="546" spans="1:14" s="6" customFormat="1" ht="18.75" hidden="1" thickTop="1" thickBot="1" x14ac:dyDescent="0.3">
      <c r="B546" s="6" t="str">
        <f t="shared" si="118"/>
        <v>b</v>
      </c>
      <c r="C546" s="11" t="s">
        <v>131</v>
      </c>
      <c r="D546" s="17" t="s">
        <v>201</v>
      </c>
      <c r="E546" s="18">
        <v>0</v>
      </c>
      <c r="F546" s="18">
        <v>0</v>
      </c>
      <c r="G546" s="18">
        <v>0</v>
      </c>
      <c r="H546" s="18">
        <v>0</v>
      </c>
      <c r="I546" s="18">
        <v>0</v>
      </c>
      <c r="J546" s="18">
        <v>0</v>
      </c>
      <c r="K546" s="18">
        <f t="shared" si="119"/>
        <v>0</v>
      </c>
      <c r="L546" s="18">
        <v>0</v>
      </c>
      <c r="M546" s="18">
        <f t="shared" si="120"/>
        <v>0</v>
      </c>
      <c r="N546" s="18">
        <f t="shared" si="121"/>
        <v>0</v>
      </c>
    </row>
    <row r="547" spans="1:14" s="6" customFormat="1" ht="18.75" hidden="1" thickTop="1" thickBot="1" x14ac:dyDescent="0.3">
      <c r="B547" s="6" t="str">
        <f t="shared" si="118"/>
        <v>b</v>
      </c>
      <c r="C547" s="14" t="s">
        <v>131</v>
      </c>
      <c r="D547" s="15" t="s">
        <v>6</v>
      </c>
      <c r="E547" s="16">
        <v>0</v>
      </c>
      <c r="F547" s="16">
        <v>0</v>
      </c>
      <c r="G547" s="16">
        <v>0</v>
      </c>
      <c r="H547" s="16">
        <v>0</v>
      </c>
      <c r="I547" s="16">
        <v>0</v>
      </c>
      <c r="J547" s="16">
        <v>0</v>
      </c>
      <c r="K547" s="16">
        <f t="shared" si="119"/>
        <v>0</v>
      </c>
      <c r="L547" s="16">
        <v>0</v>
      </c>
      <c r="M547" s="16">
        <f t="shared" si="120"/>
        <v>0</v>
      </c>
      <c r="N547" s="16">
        <f t="shared" si="121"/>
        <v>0</v>
      </c>
    </row>
    <row r="548" spans="1:14" s="6" customFormat="1" ht="18.75" hidden="1" thickTop="1" thickBot="1" x14ac:dyDescent="0.3">
      <c r="B548" s="6" t="str">
        <f t="shared" si="118"/>
        <v>b</v>
      </c>
      <c r="C548" s="14" t="s">
        <v>131</v>
      </c>
      <c r="D548" s="15" t="s">
        <v>7</v>
      </c>
      <c r="E548" s="16">
        <v>0</v>
      </c>
      <c r="F548" s="16">
        <v>0</v>
      </c>
      <c r="G548" s="16">
        <v>0</v>
      </c>
      <c r="H548" s="16">
        <v>0</v>
      </c>
      <c r="I548" s="16">
        <v>0</v>
      </c>
      <c r="J548" s="16">
        <v>0</v>
      </c>
      <c r="K548" s="16">
        <f t="shared" si="119"/>
        <v>0</v>
      </c>
      <c r="L548" s="16">
        <v>0</v>
      </c>
      <c r="M548" s="16">
        <f t="shared" si="120"/>
        <v>0</v>
      </c>
      <c r="N548" s="16">
        <f t="shared" si="121"/>
        <v>0</v>
      </c>
    </row>
    <row r="549" spans="1:14" s="6" customFormat="1" ht="18.75" hidden="1" thickTop="1" thickBot="1" x14ac:dyDescent="0.3">
      <c r="B549" s="6" t="str">
        <f t="shared" si="118"/>
        <v>b</v>
      </c>
      <c r="C549" s="19" t="s">
        <v>131</v>
      </c>
      <c r="D549" s="20" t="s">
        <v>8</v>
      </c>
      <c r="E549" s="21">
        <v>0</v>
      </c>
      <c r="F549" s="21">
        <v>0</v>
      </c>
      <c r="G549" s="21">
        <v>0</v>
      </c>
      <c r="H549" s="21">
        <v>0</v>
      </c>
      <c r="I549" s="21">
        <v>0</v>
      </c>
      <c r="J549" s="21">
        <v>0</v>
      </c>
      <c r="K549" s="21">
        <f t="shared" si="119"/>
        <v>0</v>
      </c>
      <c r="L549" s="21">
        <v>0</v>
      </c>
      <c r="M549" s="21">
        <f t="shared" si="120"/>
        <v>0</v>
      </c>
      <c r="N549" s="21">
        <f t="shared" si="121"/>
        <v>0</v>
      </c>
    </row>
    <row r="550" spans="1:14" s="6" customFormat="1" ht="37.5" customHeight="1" thickTop="1" thickBot="1" x14ac:dyDescent="0.3">
      <c r="A550" s="6" t="s">
        <v>213</v>
      </c>
      <c r="B550" s="6" t="str">
        <f t="shared" si="118"/>
        <v>a</v>
      </c>
      <c r="C550" s="54" t="s">
        <v>66</v>
      </c>
      <c r="D550" s="55" t="s">
        <v>53</v>
      </c>
      <c r="E550" s="56">
        <f t="shared" ref="E550:J550" si="130">E553+E561+E562+E563</f>
        <v>815.80600000000004</v>
      </c>
      <c r="F550" s="56">
        <f t="shared" si="130"/>
        <v>1000</v>
      </c>
      <c r="G550" s="56">
        <f t="shared" si="130"/>
        <v>1044.3</v>
      </c>
      <c r="H550" s="56">
        <f t="shared" si="130"/>
        <v>652.096</v>
      </c>
      <c r="I550" s="56">
        <f t="shared" si="130"/>
        <v>1642</v>
      </c>
      <c r="J550" s="56">
        <f t="shared" si="130"/>
        <v>1500</v>
      </c>
      <c r="K550" s="56">
        <f t="shared" si="119"/>
        <v>-142</v>
      </c>
      <c r="L550" s="56">
        <f t="shared" ref="L550" si="131">L553+L561+L562+L563</f>
        <v>1642</v>
      </c>
      <c r="M550" s="56">
        <f t="shared" si="120"/>
        <v>142</v>
      </c>
      <c r="N550" s="56">
        <f t="shared" si="121"/>
        <v>142</v>
      </c>
    </row>
    <row r="551" spans="1:14" s="6" customFormat="1" ht="36" hidden="1" thickTop="1" thickBot="1" x14ac:dyDescent="0.3">
      <c r="B551" s="6" t="str">
        <f t="shared" si="118"/>
        <v>b</v>
      </c>
      <c r="C551" s="11"/>
      <c r="D551" s="12" t="s">
        <v>190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f t="shared" si="119"/>
        <v>0</v>
      </c>
      <c r="L551" s="13">
        <v>0</v>
      </c>
      <c r="M551" s="13">
        <f t="shared" si="120"/>
        <v>0</v>
      </c>
      <c r="N551" s="13">
        <f t="shared" si="121"/>
        <v>0</v>
      </c>
    </row>
    <row r="552" spans="1:14" s="6" customFormat="1" ht="18.75" hidden="1" thickTop="1" thickBot="1" x14ac:dyDescent="0.3">
      <c r="B552" s="6" t="str">
        <f t="shared" si="118"/>
        <v>b</v>
      </c>
      <c r="C552" s="11"/>
      <c r="D552" s="12" t="s">
        <v>189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f t="shared" si="119"/>
        <v>0</v>
      </c>
      <c r="L552" s="13">
        <v>0</v>
      </c>
      <c r="M552" s="13">
        <f t="shared" si="120"/>
        <v>0</v>
      </c>
      <c r="N552" s="13">
        <f t="shared" si="121"/>
        <v>0</v>
      </c>
    </row>
    <row r="553" spans="1:14" s="6" customFormat="1" ht="21" hidden="1" thickTop="1" thickBot="1" x14ac:dyDescent="0.3">
      <c r="B553" s="6" t="str">
        <f t="shared" si="118"/>
        <v>a</v>
      </c>
      <c r="C553" s="36" t="s">
        <v>131</v>
      </c>
      <c r="D553" s="37" t="s">
        <v>4</v>
      </c>
      <c r="E553" s="38">
        <f t="shared" ref="E553:J553" si="132">E554+E555+E556+E557+E558+E559+E560</f>
        <v>815.80600000000004</v>
      </c>
      <c r="F553" s="38">
        <f t="shared" si="132"/>
        <v>1000</v>
      </c>
      <c r="G553" s="38">
        <f t="shared" si="132"/>
        <v>1044.3</v>
      </c>
      <c r="H553" s="38">
        <f t="shared" si="132"/>
        <v>652.096</v>
      </c>
      <c r="I553" s="38">
        <f t="shared" si="132"/>
        <v>1642</v>
      </c>
      <c r="J553" s="38">
        <f t="shared" si="132"/>
        <v>1500</v>
      </c>
      <c r="K553" s="38">
        <f t="shared" si="119"/>
        <v>-142</v>
      </c>
      <c r="L553" s="38">
        <f t="shared" ref="L553" si="133">L554+L555+L556+L557+L558+L559+L560</f>
        <v>1642</v>
      </c>
      <c r="M553" s="38">
        <f t="shared" si="120"/>
        <v>142</v>
      </c>
      <c r="N553" s="38">
        <f t="shared" si="121"/>
        <v>142</v>
      </c>
    </row>
    <row r="554" spans="1:14" s="6" customFormat="1" ht="18.75" hidden="1" thickTop="1" thickBot="1" x14ac:dyDescent="0.3">
      <c r="B554" s="6" t="str">
        <f t="shared" si="118"/>
        <v>b</v>
      </c>
      <c r="C554" s="11" t="s">
        <v>131</v>
      </c>
      <c r="D554" s="17" t="s">
        <v>195</v>
      </c>
      <c r="E554" s="18">
        <v>0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f t="shared" si="119"/>
        <v>0</v>
      </c>
      <c r="L554" s="18">
        <v>0</v>
      </c>
      <c r="M554" s="18">
        <f t="shared" si="120"/>
        <v>0</v>
      </c>
      <c r="N554" s="18">
        <f t="shared" si="121"/>
        <v>0</v>
      </c>
    </row>
    <row r="555" spans="1:14" s="6" customFormat="1" ht="18.75" hidden="1" thickTop="1" thickBot="1" x14ac:dyDescent="0.3">
      <c r="B555" s="6" t="str">
        <f t="shared" si="118"/>
        <v>b</v>
      </c>
      <c r="C555" s="11" t="s">
        <v>131</v>
      </c>
      <c r="D555" s="17" t="s">
        <v>196</v>
      </c>
      <c r="E555" s="18">
        <v>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f t="shared" si="119"/>
        <v>0</v>
      </c>
      <c r="L555" s="18">
        <v>0</v>
      </c>
      <c r="M555" s="18">
        <f t="shared" si="120"/>
        <v>0</v>
      </c>
      <c r="N555" s="18">
        <f t="shared" si="121"/>
        <v>0</v>
      </c>
    </row>
    <row r="556" spans="1:14" s="6" customFormat="1" ht="18.75" hidden="1" thickTop="1" thickBot="1" x14ac:dyDescent="0.3">
      <c r="B556" s="6" t="str">
        <f t="shared" si="118"/>
        <v>b</v>
      </c>
      <c r="C556" s="11" t="s">
        <v>131</v>
      </c>
      <c r="D556" s="17" t="s">
        <v>197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f t="shared" si="119"/>
        <v>0</v>
      </c>
      <c r="L556" s="18">
        <v>0</v>
      </c>
      <c r="M556" s="18">
        <f t="shared" si="120"/>
        <v>0</v>
      </c>
      <c r="N556" s="18">
        <f t="shared" si="121"/>
        <v>0</v>
      </c>
    </row>
    <row r="557" spans="1:14" s="6" customFormat="1" ht="18.75" hidden="1" thickTop="1" thickBot="1" x14ac:dyDescent="0.3">
      <c r="B557" s="6" t="str">
        <f t="shared" si="118"/>
        <v>b</v>
      </c>
      <c r="C557" s="11" t="s">
        <v>131</v>
      </c>
      <c r="D557" s="17" t="s">
        <v>198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f t="shared" si="119"/>
        <v>0</v>
      </c>
      <c r="L557" s="18">
        <v>0</v>
      </c>
      <c r="M557" s="18">
        <f t="shared" si="120"/>
        <v>0</v>
      </c>
      <c r="N557" s="18">
        <f t="shared" si="121"/>
        <v>0</v>
      </c>
    </row>
    <row r="558" spans="1:14" s="6" customFormat="1" ht="18.75" hidden="1" thickTop="1" thickBot="1" x14ac:dyDescent="0.3">
      <c r="B558" s="6" t="str">
        <f t="shared" si="118"/>
        <v>b</v>
      </c>
      <c r="C558" s="11" t="s">
        <v>131</v>
      </c>
      <c r="D558" s="17" t="s">
        <v>199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f t="shared" si="119"/>
        <v>0</v>
      </c>
      <c r="L558" s="18">
        <v>0</v>
      </c>
      <c r="M558" s="18">
        <f t="shared" si="120"/>
        <v>0</v>
      </c>
      <c r="N558" s="18">
        <f t="shared" si="121"/>
        <v>0</v>
      </c>
    </row>
    <row r="559" spans="1:14" s="6" customFormat="1" ht="21" hidden="1" thickTop="1" thickBot="1" x14ac:dyDescent="0.3">
      <c r="B559" s="6" t="str">
        <f t="shared" si="118"/>
        <v>a</v>
      </c>
      <c r="C559" s="33" t="s">
        <v>131</v>
      </c>
      <c r="D559" s="39" t="s">
        <v>205</v>
      </c>
      <c r="E559" s="40">
        <v>815.80600000000004</v>
      </c>
      <c r="F559" s="40">
        <v>1000</v>
      </c>
      <c r="G559" s="40">
        <v>1044.3</v>
      </c>
      <c r="H559" s="40">
        <v>652.096</v>
      </c>
      <c r="I559" s="40">
        <v>1642</v>
      </c>
      <c r="J559" s="40">
        <v>1500</v>
      </c>
      <c r="K559" s="40">
        <f t="shared" si="119"/>
        <v>-142</v>
      </c>
      <c r="L559" s="40">
        <v>1642</v>
      </c>
      <c r="M559" s="40">
        <f t="shared" si="120"/>
        <v>142</v>
      </c>
      <c r="N559" s="40">
        <f t="shared" si="121"/>
        <v>142</v>
      </c>
    </row>
    <row r="560" spans="1:14" s="6" customFormat="1" ht="18.75" hidden="1" thickTop="1" thickBot="1" x14ac:dyDescent="0.3">
      <c r="B560" s="6" t="str">
        <f t="shared" si="118"/>
        <v>b</v>
      </c>
      <c r="C560" s="11" t="s">
        <v>131</v>
      </c>
      <c r="D560" s="17" t="s">
        <v>201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f t="shared" si="119"/>
        <v>0</v>
      </c>
      <c r="L560" s="18">
        <v>0</v>
      </c>
      <c r="M560" s="18">
        <f t="shared" si="120"/>
        <v>0</v>
      </c>
      <c r="N560" s="18">
        <f t="shared" si="121"/>
        <v>0</v>
      </c>
    </row>
    <row r="561" spans="1:14" s="6" customFormat="1" ht="18.75" hidden="1" thickTop="1" thickBot="1" x14ac:dyDescent="0.3">
      <c r="B561" s="6" t="str">
        <f t="shared" si="118"/>
        <v>b</v>
      </c>
      <c r="C561" s="14" t="s">
        <v>131</v>
      </c>
      <c r="D561" s="15" t="s">
        <v>6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f t="shared" si="119"/>
        <v>0</v>
      </c>
      <c r="L561" s="16">
        <v>0</v>
      </c>
      <c r="M561" s="16">
        <f t="shared" si="120"/>
        <v>0</v>
      </c>
      <c r="N561" s="16">
        <f t="shared" si="121"/>
        <v>0</v>
      </c>
    </row>
    <row r="562" spans="1:14" s="6" customFormat="1" ht="18.75" hidden="1" thickTop="1" thickBot="1" x14ac:dyDescent="0.3">
      <c r="B562" s="6" t="str">
        <f t="shared" si="118"/>
        <v>b</v>
      </c>
      <c r="C562" s="14" t="s">
        <v>131</v>
      </c>
      <c r="D562" s="15" t="s">
        <v>7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f t="shared" si="119"/>
        <v>0</v>
      </c>
      <c r="L562" s="16">
        <v>0</v>
      </c>
      <c r="M562" s="16">
        <f t="shared" si="120"/>
        <v>0</v>
      </c>
      <c r="N562" s="16">
        <f t="shared" si="121"/>
        <v>0</v>
      </c>
    </row>
    <row r="563" spans="1:14" s="6" customFormat="1" ht="18.75" hidden="1" thickTop="1" thickBot="1" x14ac:dyDescent="0.3">
      <c r="B563" s="6" t="str">
        <f t="shared" si="118"/>
        <v>b</v>
      </c>
      <c r="C563" s="19" t="s">
        <v>131</v>
      </c>
      <c r="D563" s="20" t="s">
        <v>8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f t="shared" si="119"/>
        <v>0</v>
      </c>
      <c r="L563" s="21">
        <v>0</v>
      </c>
      <c r="M563" s="21">
        <f t="shared" si="120"/>
        <v>0</v>
      </c>
      <c r="N563" s="21">
        <f t="shared" si="121"/>
        <v>0</v>
      </c>
    </row>
    <row r="564" spans="1:14" s="6" customFormat="1" ht="75.75" customHeight="1" thickTop="1" thickBot="1" x14ac:dyDescent="0.3">
      <c r="A564" s="6" t="s">
        <v>213</v>
      </c>
      <c r="B564" s="6" t="str">
        <f t="shared" si="118"/>
        <v>a</v>
      </c>
      <c r="C564" s="57" t="s">
        <v>144</v>
      </c>
      <c r="D564" s="55" t="s">
        <v>192</v>
      </c>
      <c r="E564" s="56">
        <f t="shared" ref="E564:L564" si="134">E567+E575+E576+E577</f>
        <v>0</v>
      </c>
      <c r="F564" s="56">
        <f t="shared" si="134"/>
        <v>0</v>
      </c>
      <c r="G564" s="56">
        <f t="shared" si="134"/>
        <v>0</v>
      </c>
      <c r="H564" s="56">
        <f t="shared" si="134"/>
        <v>0</v>
      </c>
      <c r="I564" s="56">
        <f t="shared" si="134"/>
        <v>144</v>
      </c>
      <c r="J564" s="56">
        <f t="shared" si="134"/>
        <v>144</v>
      </c>
      <c r="K564" s="56">
        <f t="shared" si="119"/>
        <v>0</v>
      </c>
      <c r="L564" s="56">
        <f t="shared" si="134"/>
        <v>144</v>
      </c>
      <c r="M564" s="56">
        <f t="shared" si="120"/>
        <v>0</v>
      </c>
      <c r="N564" s="56">
        <f t="shared" si="121"/>
        <v>0</v>
      </c>
    </row>
    <row r="565" spans="1:14" s="6" customFormat="1" ht="36" hidden="1" thickTop="1" thickBot="1" x14ac:dyDescent="0.3">
      <c r="B565" s="6" t="str">
        <f t="shared" si="118"/>
        <v>b</v>
      </c>
      <c r="C565" s="11"/>
      <c r="D565" s="12" t="s">
        <v>190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f t="shared" si="119"/>
        <v>0</v>
      </c>
      <c r="L565" s="13">
        <v>0</v>
      </c>
      <c r="M565" s="13">
        <f t="shared" si="120"/>
        <v>0</v>
      </c>
      <c r="N565" s="13">
        <f t="shared" si="121"/>
        <v>0</v>
      </c>
    </row>
    <row r="566" spans="1:14" s="6" customFormat="1" ht="18.75" hidden="1" thickTop="1" thickBot="1" x14ac:dyDescent="0.3">
      <c r="B566" s="6" t="str">
        <f t="shared" si="118"/>
        <v>b</v>
      </c>
      <c r="C566" s="11"/>
      <c r="D566" s="12" t="s">
        <v>189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f t="shared" si="119"/>
        <v>0</v>
      </c>
      <c r="L566" s="13">
        <v>0</v>
      </c>
      <c r="M566" s="13">
        <f t="shared" si="120"/>
        <v>0</v>
      </c>
      <c r="N566" s="13">
        <f t="shared" si="121"/>
        <v>0</v>
      </c>
    </row>
    <row r="567" spans="1:14" s="6" customFormat="1" ht="21" hidden="1" thickTop="1" thickBot="1" x14ac:dyDescent="0.3">
      <c r="B567" s="6" t="str">
        <f t="shared" si="118"/>
        <v>a</v>
      </c>
      <c r="C567" s="36" t="s">
        <v>131</v>
      </c>
      <c r="D567" s="37" t="s">
        <v>4</v>
      </c>
      <c r="E567" s="38">
        <f t="shared" ref="E567:L567" si="135">E568+E569+E570+E571+E572+E573+E574</f>
        <v>0</v>
      </c>
      <c r="F567" s="38">
        <f t="shared" si="135"/>
        <v>0</v>
      </c>
      <c r="G567" s="38">
        <f t="shared" si="135"/>
        <v>0</v>
      </c>
      <c r="H567" s="38">
        <f t="shared" si="135"/>
        <v>0</v>
      </c>
      <c r="I567" s="38">
        <f t="shared" si="135"/>
        <v>144</v>
      </c>
      <c r="J567" s="38">
        <f t="shared" si="135"/>
        <v>144</v>
      </c>
      <c r="K567" s="38">
        <f t="shared" si="119"/>
        <v>0</v>
      </c>
      <c r="L567" s="38">
        <f t="shared" si="135"/>
        <v>144</v>
      </c>
      <c r="M567" s="38">
        <f t="shared" si="120"/>
        <v>0</v>
      </c>
      <c r="N567" s="38">
        <f t="shared" si="121"/>
        <v>0</v>
      </c>
    </row>
    <row r="568" spans="1:14" s="6" customFormat="1" ht="18.75" hidden="1" thickTop="1" thickBot="1" x14ac:dyDescent="0.3">
      <c r="B568" s="6" t="str">
        <f t="shared" si="118"/>
        <v>b</v>
      </c>
      <c r="C568" s="11" t="s">
        <v>131</v>
      </c>
      <c r="D568" s="17" t="s">
        <v>195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f t="shared" si="119"/>
        <v>0</v>
      </c>
      <c r="L568" s="18">
        <v>0</v>
      </c>
      <c r="M568" s="18">
        <f t="shared" si="120"/>
        <v>0</v>
      </c>
      <c r="N568" s="18">
        <f t="shared" si="121"/>
        <v>0</v>
      </c>
    </row>
    <row r="569" spans="1:14" s="6" customFormat="1" ht="18.75" hidden="1" thickTop="1" thickBot="1" x14ac:dyDescent="0.3">
      <c r="B569" s="6" t="str">
        <f t="shared" si="118"/>
        <v>b</v>
      </c>
      <c r="C569" s="11" t="s">
        <v>131</v>
      </c>
      <c r="D569" s="17" t="s">
        <v>196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f t="shared" si="119"/>
        <v>0</v>
      </c>
      <c r="L569" s="18">
        <v>0</v>
      </c>
      <c r="M569" s="18">
        <f t="shared" si="120"/>
        <v>0</v>
      </c>
      <c r="N569" s="18">
        <f t="shared" si="121"/>
        <v>0</v>
      </c>
    </row>
    <row r="570" spans="1:14" s="6" customFormat="1" ht="18.75" hidden="1" thickTop="1" thickBot="1" x14ac:dyDescent="0.3">
      <c r="B570" s="6" t="str">
        <f t="shared" si="118"/>
        <v>b</v>
      </c>
      <c r="C570" s="11" t="s">
        <v>131</v>
      </c>
      <c r="D570" s="17" t="s">
        <v>197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f t="shared" si="119"/>
        <v>0</v>
      </c>
      <c r="L570" s="18">
        <v>0</v>
      </c>
      <c r="M570" s="18">
        <f t="shared" si="120"/>
        <v>0</v>
      </c>
      <c r="N570" s="18">
        <f t="shared" si="121"/>
        <v>0</v>
      </c>
    </row>
    <row r="571" spans="1:14" s="6" customFormat="1" ht="18.75" hidden="1" thickTop="1" thickBot="1" x14ac:dyDescent="0.3">
      <c r="B571" s="6" t="str">
        <f t="shared" si="118"/>
        <v>b</v>
      </c>
      <c r="C571" s="11" t="s">
        <v>131</v>
      </c>
      <c r="D571" s="17" t="s">
        <v>198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f t="shared" si="119"/>
        <v>0</v>
      </c>
      <c r="L571" s="18">
        <v>0</v>
      </c>
      <c r="M571" s="18">
        <f t="shared" si="120"/>
        <v>0</v>
      </c>
      <c r="N571" s="18">
        <f t="shared" si="121"/>
        <v>0</v>
      </c>
    </row>
    <row r="572" spans="1:14" s="6" customFormat="1" ht="18.75" hidden="1" thickTop="1" thickBot="1" x14ac:dyDescent="0.3">
      <c r="B572" s="6" t="str">
        <f t="shared" si="118"/>
        <v>b</v>
      </c>
      <c r="C572" s="11" t="s">
        <v>131</v>
      </c>
      <c r="D572" s="17" t="s">
        <v>199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f t="shared" si="119"/>
        <v>0</v>
      </c>
      <c r="L572" s="18">
        <v>0</v>
      </c>
      <c r="M572" s="18">
        <f t="shared" si="120"/>
        <v>0</v>
      </c>
      <c r="N572" s="18">
        <f t="shared" si="121"/>
        <v>0</v>
      </c>
    </row>
    <row r="573" spans="1:14" s="6" customFormat="1" ht="21" hidden="1" thickTop="1" thickBot="1" x14ac:dyDescent="0.3">
      <c r="B573" s="6" t="str">
        <f t="shared" si="118"/>
        <v>a</v>
      </c>
      <c r="C573" s="33" t="s">
        <v>131</v>
      </c>
      <c r="D573" s="39" t="s">
        <v>205</v>
      </c>
      <c r="E573" s="40">
        <v>0</v>
      </c>
      <c r="F573" s="40">
        <v>0</v>
      </c>
      <c r="G573" s="40">
        <v>0</v>
      </c>
      <c r="H573" s="40">
        <v>0</v>
      </c>
      <c r="I573" s="40">
        <v>144</v>
      </c>
      <c r="J573" s="40">
        <v>144</v>
      </c>
      <c r="K573" s="40">
        <f t="shared" si="119"/>
        <v>0</v>
      </c>
      <c r="L573" s="40">
        <v>144</v>
      </c>
      <c r="M573" s="40">
        <f t="shared" si="120"/>
        <v>0</v>
      </c>
      <c r="N573" s="40">
        <f t="shared" si="121"/>
        <v>0</v>
      </c>
    </row>
    <row r="574" spans="1:14" s="6" customFormat="1" ht="18.75" hidden="1" thickTop="1" thickBot="1" x14ac:dyDescent="0.3">
      <c r="B574" s="6" t="str">
        <f t="shared" si="118"/>
        <v>b</v>
      </c>
      <c r="C574" s="11" t="s">
        <v>131</v>
      </c>
      <c r="D574" s="17" t="s">
        <v>201</v>
      </c>
      <c r="E574" s="18">
        <v>0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f t="shared" si="119"/>
        <v>0</v>
      </c>
      <c r="L574" s="18">
        <v>0</v>
      </c>
      <c r="M574" s="18">
        <f t="shared" si="120"/>
        <v>0</v>
      </c>
      <c r="N574" s="18">
        <f t="shared" si="121"/>
        <v>0</v>
      </c>
    </row>
    <row r="575" spans="1:14" s="6" customFormat="1" ht="18.75" hidden="1" thickTop="1" thickBot="1" x14ac:dyDescent="0.3">
      <c r="B575" s="6" t="str">
        <f t="shared" si="118"/>
        <v>b</v>
      </c>
      <c r="C575" s="14" t="s">
        <v>131</v>
      </c>
      <c r="D575" s="15" t="s">
        <v>6</v>
      </c>
      <c r="E575" s="16">
        <v>0</v>
      </c>
      <c r="F575" s="16">
        <v>0</v>
      </c>
      <c r="G575" s="16">
        <v>0</v>
      </c>
      <c r="H575" s="16">
        <v>0</v>
      </c>
      <c r="I575" s="16">
        <v>0</v>
      </c>
      <c r="J575" s="16">
        <v>0</v>
      </c>
      <c r="K575" s="16">
        <f t="shared" si="119"/>
        <v>0</v>
      </c>
      <c r="L575" s="16">
        <v>0</v>
      </c>
      <c r="M575" s="16">
        <f t="shared" si="120"/>
        <v>0</v>
      </c>
      <c r="N575" s="16">
        <f t="shared" si="121"/>
        <v>0</v>
      </c>
    </row>
    <row r="576" spans="1:14" s="6" customFormat="1" ht="18.75" hidden="1" thickTop="1" thickBot="1" x14ac:dyDescent="0.3">
      <c r="B576" s="6" t="str">
        <f t="shared" si="118"/>
        <v>b</v>
      </c>
      <c r="C576" s="14" t="s">
        <v>131</v>
      </c>
      <c r="D576" s="15" t="s">
        <v>7</v>
      </c>
      <c r="E576" s="16">
        <v>0</v>
      </c>
      <c r="F576" s="16">
        <v>0</v>
      </c>
      <c r="G576" s="16">
        <v>0</v>
      </c>
      <c r="H576" s="16">
        <v>0</v>
      </c>
      <c r="I576" s="16">
        <v>0</v>
      </c>
      <c r="J576" s="16">
        <v>0</v>
      </c>
      <c r="K576" s="16">
        <f t="shared" si="119"/>
        <v>0</v>
      </c>
      <c r="L576" s="16">
        <v>0</v>
      </c>
      <c r="M576" s="16">
        <f t="shared" si="120"/>
        <v>0</v>
      </c>
      <c r="N576" s="16">
        <f t="shared" si="121"/>
        <v>0</v>
      </c>
    </row>
    <row r="577" spans="1:14" s="6" customFormat="1" ht="18.75" hidden="1" thickTop="1" thickBot="1" x14ac:dyDescent="0.3">
      <c r="B577" s="6" t="str">
        <f t="shared" si="118"/>
        <v>b</v>
      </c>
      <c r="C577" s="19" t="s">
        <v>131</v>
      </c>
      <c r="D577" s="20" t="s">
        <v>8</v>
      </c>
      <c r="E577" s="21">
        <v>0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f t="shared" si="119"/>
        <v>0</v>
      </c>
      <c r="L577" s="21">
        <v>0</v>
      </c>
      <c r="M577" s="21">
        <f t="shared" si="120"/>
        <v>0</v>
      </c>
      <c r="N577" s="21">
        <f t="shared" si="121"/>
        <v>0</v>
      </c>
    </row>
    <row r="578" spans="1:14" s="6" customFormat="1" ht="40.5" thickTop="1" thickBot="1" x14ac:dyDescent="0.3">
      <c r="A578" s="6" t="s">
        <v>213</v>
      </c>
      <c r="B578" s="6" t="str">
        <f t="shared" si="118"/>
        <v>a</v>
      </c>
      <c r="C578" s="57" t="s">
        <v>191</v>
      </c>
      <c r="D578" s="55" t="s">
        <v>212</v>
      </c>
      <c r="E578" s="56">
        <f t="shared" ref="E578:L578" si="136">E581+E589+E590+E591</f>
        <v>0</v>
      </c>
      <c r="F578" s="56">
        <f t="shared" si="136"/>
        <v>0</v>
      </c>
      <c r="G578" s="56">
        <f t="shared" si="136"/>
        <v>0</v>
      </c>
      <c r="H578" s="56">
        <f t="shared" si="136"/>
        <v>0</v>
      </c>
      <c r="I578" s="56">
        <f t="shared" si="136"/>
        <v>46</v>
      </c>
      <c r="J578" s="56">
        <f t="shared" si="136"/>
        <v>46</v>
      </c>
      <c r="K578" s="56">
        <f t="shared" si="119"/>
        <v>0</v>
      </c>
      <c r="L578" s="56">
        <f t="shared" si="136"/>
        <v>46</v>
      </c>
      <c r="M578" s="56">
        <f t="shared" si="120"/>
        <v>0</v>
      </c>
      <c r="N578" s="56">
        <f t="shared" si="121"/>
        <v>0</v>
      </c>
    </row>
    <row r="579" spans="1:14" s="6" customFormat="1" ht="36" hidden="1" thickTop="1" thickBot="1" x14ac:dyDescent="0.3">
      <c r="B579" s="6" t="str">
        <f t="shared" si="118"/>
        <v>b</v>
      </c>
      <c r="C579" s="11"/>
      <c r="D579" s="12" t="s">
        <v>190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f t="shared" si="119"/>
        <v>0</v>
      </c>
      <c r="L579" s="13">
        <v>0</v>
      </c>
      <c r="M579" s="13">
        <f t="shared" si="120"/>
        <v>0</v>
      </c>
      <c r="N579" s="13">
        <f t="shared" si="121"/>
        <v>0</v>
      </c>
    </row>
    <row r="580" spans="1:14" s="6" customFormat="1" ht="18.75" hidden="1" thickTop="1" thickBot="1" x14ac:dyDescent="0.3">
      <c r="B580" s="6" t="str">
        <f t="shared" si="118"/>
        <v>b</v>
      </c>
      <c r="C580" s="11"/>
      <c r="D580" s="12" t="s">
        <v>189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f t="shared" si="119"/>
        <v>0</v>
      </c>
      <c r="L580" s="13">
        <v>0</v>
      </c>
      <c r="M580" s="13">
        <f t="shared" si="120"/>
        <v>0</v>
      </c>
      <c r="N580" s="13">
        <f t="shared" si="121"/>
        <v>0</v>
      </c>
    </row>
    <row r="581" spans="1:14" s="6" customFormat="1" ht="21" hidden="1" thickTop="1" thickBot="1" x14ac:dyDescent="0.3">
      <c r="B581" s="6" t="str">
        <f t="shared" si="118"/>
        <v>a</v>
      </c>
      <c r="C581" s="36" t="s">
        <v>131</v>
      </c>
      <c r="D581" s="37" t="s">
        <v>4</v>
      </c>
      <c r="E581" s="38">
        <f t="shared" ref="E581:L581" si="137">E582+E583+E584+E585+E586+E587+E588</f>
        <v>0</v>
      </c>
      <c r="F581" s="38">
        <f t="shared" si="137"/>
        <v>0</v>
      </c>
      <c r="G581" s="38">
        <f t="shared" si="137"/>
        <v>0</v>
      </c>
      <c r="H581" s="38">
        <f t="shared" si="137"/>
        <v>0</v>
      </c>
      <c r="I581" s="38">
        <f t="shared" si="137"/>
        <v>46</v>
      </c>
      <c r="J581" s="38">
        <f t="shared" si="137"/>
        <v>46</v>
      </c>
      <c r="K581" s="38">
        <f t="shared" ref="K581:K644" si="138">J581-I581</f>
        <v>0</v>
      </c>
      <c r="L581" s="38">
        <f t="shared" si="137"/>
        <v>46</v>
      </c>
      <c r="M581" s="38">
        <f t="shared" ref="M581:M644" si="139">L581-J581</f>
        <v>0</v>
      </c>
      <c r="N581" s="38">
        <f t="shared" ref="N581:N644" si="140">L581-J581</f>
        <v>0</v>
      </c>
    </row>
    <row r="582" spans="1:14" s="6" customFormat="1" ht="18.75" hidden="1" thickTop="1" thickBot="1" x14ac:dyDescent="0.3">
      <c r="B582" s="6" t="str">
        <f t="shared" si="118"/>
        <v>b</v>
      </c>
      <c r="C582" s="11" t="s">
        <v>131</v>
      </c>
      <c r="D582" s="17" t="s">
        <v>195</v>
      </c>
      <c r="E582" s="18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f t="shared" si="138"/>
        <v>0</v>
      </c>
      <c r="L582" s="18">
        <v>0</v>
      </c>
      <c r="M582" s="18">
        <f t="shared" si="139"/>
        <v>0</v>
      </c>
      <c r="N582" s="18">
        <f t="shared" si="140"/>
        <v>0</v>
      </c>
    </row>
    <row r="583" spans="1:14" s="6" customFormat="1" ht="18.75" hidden="1" thickTop="1" thickBot="1" x14ac:dyDescent="0.3">
      <c r="B583" s="6" t="str">
        <f t="shared" si="118"/>
        <v>b</v>
      </c>
      <c r="C583" s="11" t="s">
        <v>131</v>
      </c>
      <c r="D583" s="17" t="s">
        <v>196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0</v>
      </c>
      <c r="K583" s="18">
        <f t="shared" si="138"/>
        <v>0</v>
      </c>
      <c r="L583" s="18">
        <v>0</v>
      </c>
      <c r="M583" s="18">
        <f t="shared" si="139"/>
        <v>0</v>
      </c>
      <c r="N583" s="18">
        <f t="shared" si="140"/>
        <v>0</v>
      </c>
    </row>
    <row r="584" spans="1:14" s="6" customFormat="1" ht="18.75" hidden="1" thickTop="1" thickBot="1" x14ac:dyDescent="0.3">
      <c r="B584" s="6" t="str">
        <f t="shared" si="118"/>
        <v>b</v>
      </c>
      <c r="C584" s="11" t="s">
        <v>131</v>
      </c>
      <c r="D584" s="17" t="s">
        <v>197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f t="shared" si="138"/>
        <v>0</v>
      </c>
      <c r="L584" s="18">
        <v>0</v>
      </c>
      <c r="M584" s="18">
        <f t="shared" si="139"/>
        <v>0</v>
      </c>
      <c r="N584" s="18">
        <f t="shared" si="140"/>
        <v>0</v>
      </c>
    </row>
    <row r="585" spans="1:14" s="6" customFormat="1" ht="18.75" hidden="1" thickTop="1" thickBot="1" x14ac:dyDescent="0.3">
      <c r="B585" s="6" t="str">
        <f t="shared" si="118"/>
        <v>b</v>
      </c>
      <c r="C585" s="11" t="s">
        <v>131</v>
      </c>
      <c r="D585" s="17" t="s">
        <v>198</v>
      </c>
      <c r="E585" s="18">
        <v>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f t="shared" si="138"/>
        <v>0</v>
      </c>
      <c r="L585" s="18">
        <v>0</v>
      </c>
      <c r="M585" s="18">
        <f t="shared" si="139"/>
        <v>0</v>
      </c>
      <c r="N585" s="18">
        <f t="shared" si="140"/>
        <v>0</v>
      </c>
    </row>
    <row r="586" spans="1:14" s="6" customFormat="1" ht="18.75" hidden="1" thickTop="1" thickBot="1" x14ac:dyDescent="0.3">
      <c r="B586" s="6" t="str">
        <f t="shared" si="118"/>
        <v>b</v>
      </c>
      <c r="C586" s="11" t="s">
        <v>131</v>
      </c>
      <c r="D586" s="17" t="s">
        <v>199</v>
      </c>
      <c r="E586" s="18">
        <v>0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f t="shared" si="138"/>
        <v>0</v>
      </c>
      <c r="L586" s="18">
        <v>0</v>
      </c>
      <c r="M586" s="18">
        <f t="shared" si="139"/>
        <v>0</v>
      </c>
      <c r="N586" s="18">
        <f t="shared" si="140"/>
        <v>0</v>
      </c>
    </row>
    <row r="587" spans="1:14" s="6" customFormat="1" ht="21" hidden="1" thickTop="1" thickBot="1" x14ac:dyDescent="0.3">
      <c r="B587" s="6" t="str">
        <f t="shared" si="118"/>
        <v>a</v>
      </c>
      <c r="C587" s="33" t="s">
        <v>131</v>
      </c>
      <c r="D587" s="39" t="s">
        <v>205</v>
      </c>
      <c r="E587" s="40">
        <v>0</v>
      </c>
      <c r="F587" s="40">
        <v>0</v>
      </c>
      <c r="G587" s="40">
        <v>0</v>
      </c>
      <c r="H587" s="40">
        <v>0</v>
      </c>
      <c r="I587" s="40">
        <v>46</v>
      </c>
      <c r="J587" s="40">
        <v>46</v>
      </c>
      <c r="K587" s="40">
        <f t="shared" si="138"/>
        <v>0</v>
      </c>
      <c r="L587" s="40">
        <v>46</v>
      </c>
      <c r="M587" s="40">
        <f t="shared" si="139"/>
        <v>0</v>
      </c>
      <c r="N587" s="40">
        <f t="shared" si="140"/>
        <v>0</v>
      </c>
    </row>
    <row r="588" spans="1:14" s="6" customFormat="1" ht="18.75" hidden="1" thickTop="1" thickBot="1" x14ac:dyDescent="0.3">
      <c r="B588" s="6" t="str">
        <f t="shared" si="118"/>
        <v>b</v>
      </c>
      <c r="C588" s="11" t="s">
        <v>131</v>
      </c>
      <c r="D588" s="17" t="s">
        <v>201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f t="shared" si="138"/>
        <v>0</v>
      </c>
      <c r="L588" s="18">
        <v>0</v>
      </c>
      <c r="M588" s="18">
        <f t="shared" si="139"/>
        <v>0</v>
      </c>
      <c r="N588" s="18">
        <f t="shared" si="140"/>
        <v>0</v>
      </c>
    </row>
    <row r="589" spans="1:14" s="6" customFormat="1" ht="18.75" hidden="1" thickTop="1" thickBot="1" x14ac:dyDescent="0.3">
      <c r="B589" s="6" t="str">
        <f t="shared" si="118"/>
        <v>b</v>
      </c>
      <c r="C589" s="14" t="s">
        <v>131</v>
      </c>
      <c r="D589" s="15" t="s">
        <v>6</v>
      </c>
      <c r="E589" s="16">
        <v>0</v>
      </c>
      <c r="F589" s="16">
        <v>0</v>
      </c>
      <c r="G589" s="16">
        <v>0</v>
      </c>
      <c r="H589" s="16">
        <v>0</v>
      </c>
      <c r="I589" s="16">
        <v>0</v>
      </c>
      <c r="J589" s="16">
        <v>0</v>
      </c>
      <c r="K589" s="16">
        <f t="shared" si="138"/>
        <v>0</v>
      </c>
      <c r="L589" s="16">
        <v>0</v>
      </c>
      <c r="M589" s="16">
        <f t="shared" si="139"/>
        <v>0</v>
      </c>
      <c r="N589" s="16">
        <f t="shared" si="140"/>
        <v>0</v>
      </c>
    </row>
    <row r="590" spans="1:14" s="6" customFormat="1" ht="18.75" hidden="1" thickTop="1" thickBot="1" x14ac:dyDescent="0.3">
      <c r="B590" s="6" t="str">
        <f t="shared" si="118"/>
        <v>b</v>
      </c>
      <c r="C590" s="14" t="s">
        <v>131</v>
      </c>
      <c r="D590" s="15" t="s">
        <v>7</v>
      </c>
      <c r="E590" s="16">
        <v>0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f t="shared" si="138"/>
        <v>0</v>
      </c>
      <c r="L590" s="16">
        <v>0</v>
      </c>
      <c r="M590" s="16">
        <f t="shared" si="139"/>
        <v>0</v>
      </c>
      <c r="N590" s="16">
        <f t="shared" si="140"/>
        <v>0</v>
      </c>
    </row>
    <row r="591" spans="1:14" s="6" customFormat="1" ht="18.75" hidden="1" thickTop="1" thickBot="1" x14ac:dyDescent="0.3">
      <c r="B591" s="6" t="str">
        <f t="shared" si="118"/>
        <v>b</v>
      </c>
      <c r="C591" s="19" t="s">
        <v>131</v>
      </c>
      <c r="D591" s="20" t="s">
        <v>8</v>
      </c>
      <c r="E591" s="21">
        <v>0</v>
      </c>
      <c r="F591" s="21">
        <v>0</v>
      </c>
      <c r="G591" s="21">
        <v>0</v>
      </c>
      <c r="H591" s="21">
        <v>0</v>
      </c>
      <c r="I591" s="21">
        <v>0</v>
      </c>
      <c r="J591" s="21">
        <v>0</v>
      </c>
      <c r="K591" s="21">
        <f t="shared" si="138"/>
        <v>0</v>
      </c>
      <c r="L591" s="21">
        <v>0</v>
      </c>
      <c r="M591" s="21">
        <f t="shared" si="139"/>
        <v>0</v>
      </c>
      <c r="N591" s="21">
        <f t="shared" si="140"/>
        <v>0</v>
      </c>
    </row>
    <row r="592" spans="1:14" s="6" customFormat="1" ht="40.5" thickTop="1" thickBot="1" x14ac:dyDescent="0.3">
      <c r="A592" s="6" t="s">
        <v>213</v>
      </c>
      <c r="B592" s="6" t="str">
        <f t="shared" si="118"/>
        <v>a</v>
      </c>
      <c r="C592" s="57" t="s">
        <v>211</v>
      </c>
      <c r="D592" s="55" t="s">
        <v>125</v>
      </c>
      <c r="E592" s="56">
        <f t="shared" ref="E592:L592" si="141">E595+E603+E604+E605</f>
        <v>775.17568999999992</v>
      </c>
      <c r="F592" s="56">
        <f t="shared" si="141"/>
        <v>1035</v>
      </c>
      <c r="G592" s="56">
        <f t="shared" si="141"/>
        <v>223.41399999999999</v>
      </c>
      <c r="H592" s="56">
        <f t="shared" si="141"/>
        <v>223.41</v>
      </c>
      <c r="I592" s="56">
        <f t="shared" si="141"/>
        <v>0</v>
      </c>
      <c r="J592" s="56">
        <f t="shared" si="141"/>
        <v>0</v>
      </c>
      <c r="K592" s="56">
        <f t="shared" si="138"/>
        <v>0</v>
      </c>
      <c r="L592" s="56">
        <f t="shared" si="141"/>
        <v>0</v>
      </c>
      <c r="M592" s="56">
        <f t="shared" si="139"/>
        <v>0</v>
      </c>
      <c r="N592" s="56">
        <f t="shared" si="140"/>
        <v>0</v>
      </c>
    </row>
    <row r="593" spans="1:14" s="6" customFormat="1" ht="36" hidden="1" thickTop="1" thickBot="1" x14ac:dyDescent="0.3">
      <c r="B593" s="6" t="str">
        <f t="shared" si="118"/>
        <v>b</v>
      </c>
      <c r="C593" s="11"/>
      <c r="D593" s="12" t="s">
        <v>190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f t="shared" si="138"/>
        <v>0</v>
      </c>
      <c r="L593" s="13">
        <v>0</v>
      </c>
      <c r="M593" s="13">
        <f t="shared" si="139"/>
        <v>0</v>
      </c>
      <c r="N593" s="13">
        <f t="shared" si="140"/>
        <v>0</v>
      </c>
    </row>
    <row r="594" spans="1:14" s="6" customFormat="1" ht="18.75" hidden="1" thickTop="1" thickBot="1" x14ac:dyDescent="0.3">
      <c r="B594" s="6" t="str">
        <f t="shared" si="118"/>
        <v>b</v>
      </c>
      <c r="C594" s="11"/>
      <c r="D594" s="12" t="s">
        <v>189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f t="shared" si="138"/>
        <v>0</v>
      </c>
      <c r="L594" s="13">
        <v>0</v>
      </c>
      <c r="M594" s="13">
        <f t="shared" si="139"/>
        <v>0</v>
      </c>
      <c r="N594" s="13">
        <f t="shared" si="140"/>
        <v>0</v>
      </c>
    </row>
    <row r="595" spans="1:14" s="6" customFormat="1" ht="21" hidden="1" thickTop="1" thickBot="1" x14ac:dyDescent="0.3">
      <c r="B595" s="6" t="str">
        <f t="shared" ref="B595:B658" si="142">IF(OR(E595&lt;&gt;0,F595&lt;&gt;0,G595&lt;&gt;0,H595&lt;&gt;0,I595&lt;&gt;0,L595&lt;&gt;0,M595&lt;&gt;0),"a","b")</f>
        <v>a</v>
      </c>
      <c r="C595" s="36" t="s">
        <v>131</v>
      </c>
      <c r="D595" s="37" t="s">
        <v>4</v>
      </c>
      <c r="E595" s="38">
        <f t="shared" ref="E595:L595" si="143">E596+E597+E598+E599+E600+E601+E602</f>
        <v>775.17568999999992</v>
      </c>
      <c r="F595" s="38">
        <f t="shared" si="143"/>
        <v>1035</v>
      </c>
      <c r="G595" s="38">
        <f t="shared" si="143"/>
        <v>223.41399999999999</v>
      </c>
      <c r="H595" s="38">
        <f t="shared" si="143"/>
        <v>223.41</v>
      </c>
      <c r="I595" s="38">
        <f t="shared" si="143"/>
        <v>0</v>
      </c>
      <c r="J595" s="38">
        <f t="shared" si="143"/>
        <v>0</v>
      </c>
      <c r="K595" s="38">
        <f t="shared" si="138"/>
        <v>0</v>
      </c>
      <c r="L595" s="38">
        <f t="shared" si="143"/>
        <v>0</v>
      </c>
      <c r="M595" s="38">
        <f t="shared" si="139"/>
        <v>0</v>
      </c>
      <c r="N595" s="38">
        <f t="shared" si="140"/>
        <v>0</v>
      </c>
    </row>
    <row r="596" spans="1:14" s="6" customFormat="1" ht="18.75" hidden="1" thickTop="1" thickBot="1" x14ac:dyDescent="0.3">
      <c r="B596" s="6" t="str">
        <f t="shared" si="142"/>
        <v>b</v>
      </c>
      <c r="C596" s="11" t="s">
        <v>131</v>
      </c>
      <c r="D596" s="17" t="s">
        <v>195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f t="shared" si="138"/>
        <v>0</v>
      </c>
      <c r="L596" s="18">
        <v>0</v>
      </c>
      <c r="M596" s="18">
        <f t="shared" si="139"/>
        <v>0</v>
      </c>
      <c r="N596" s="18">
        <f t="shared" si="140"/>
        <v>0</v>
      </c>
    </row>
    <row r="597" spans="1:14" s="6" customFormat="1" ht="18.75" hidden="1" thickTop="1" thickBot="1" x14ac:dyDescent="0.3">
      <c r="B597" s="6" t="str">
        <f t="shared" si="142"/>
        <v>b</v>
      </c>
      <c r="C597" s="11" t="s">
        <v>131</v>
      </c>
      <c r="D597" s="17" t="s">
        <v>196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f t="shared" si="138"/>
        <v>0</v>
      </c>
      <c r="L597" s="18">
        <v>0</v>
      </c>
      <c r="M597" s="18">
        <f t="shared" si="139"/>
        <v>0</v>
      </c>
      <c r="N597" s="18">
        <f t="shared" si="140"/>
        <v>0</v>
      </c>
    </row>
    <row r="598" spans="1:14" s="6" customFormat="1" ht="18.75" hidden="1" thickTop="1" thickBot="1" x14ac:dyDescent="0.3">
      <c r="B598" s="6" t="str">
        <f t="shared" si="142"/>
        <v>b</v>
      </c>
      <c r="C598" s="11" t="s">
        <v>131</v>
      </c>
      <c r="D598" s="17" t="s">
        <v>197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f t="shared" si="138"/>
        <v>0</v>
      </c>
      <c r="L598" s="18">
        <v>0</v>
      </c>
      <c r="M598" s="18">
        <f t="shared" si="139"/>
        <v>0</v>
      </c>
      <c r="N598" s="18">
        <f t="shared" si="140"/>
        <v>0</v>
      </c>
    </row>
    <row r="599" spans="1:14" s="6" customFormat="1" ht="18.75" hidden="1" thickTop="1" thickBot="1" x14ac:dyDescent="0.3">
      <c r="B599" s="6" t="str">
        <f t="shared" si="142"/>
        <v>b</v>
      </c>
      <c r="C599" s="11" t="s">
        <v>131</v>
      </c>
      <c r="D599" s="17" t="s">
        <v>198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f t="shared" si="138"/>
        <v>0</v>
      </c>
      <c r="L599" s="18">
        <v>0</v>
      </c>
      <c r="M599" s="18">
        <f t="shared" si="139"/>
        <v>0</v>
      </c>
      <c r="N599" s="18">
        <f t="shared" si="140"/>
        <v>0</v>
      </c>
    </row>
    <row r="600" spans="1:14" s="6" customFormat="1" ht="18.75" hidden="1" thickTop="1" thickBot="1" x14ac:dyDescent="0.3">
      <c r="B600" s="6" t="str">
        <f t="shared" si="142"/>
        <v>b</v>
      </c>
      <c r="C600" s="11" t="s">
        <v>131</v>
      </c>
      <c r="D600" s="17" t="s">
        <v>199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f t="shared" si="138"/>
        <v>0</v>
      </c>
      <c r="L600" s="18">
        <v>0</v>
      </c>
      <c r="M600" s="18">
        <f t="shared" si="139"/>
        <v>0</v>
      </c>
      <c r="N600" s="18">
        <f t="shared" si="140"/>
        <v>0</v>
      </c>
    </row>
    <row r="601" spans="1:14" s="6" customFormat="1" ht="21" hidden="1" thickTop="1" thickBot="1" x14ac:dyDescent="0.3">
      <c r="B601" s="6" t="str">
        <f t="shared" si="142"/>
        <v>a</v>
      </c>
      <c r="C601" s="33" t="s">
        <v>131</v>
      </c>
      <c r="D601" s="39" t="s">
        <v>205</v>
      </c>
      <c r="E601" s="40">
        <v>775.17568999999992</v>
      </c>
      <c r="F601" s="40">
        <v>1035</v>
      </c>
      <c r="G601" s="40">
        <v>223.41399999999999</v>
      </c>
      <c r="H601" s="40">
        <v>223.41</v>
      </c>
      <c r="I601" s="40">
        <v>0</v>
      </c>
      <c r="J601" s="40">
        <v>0</v>
      </c>
      <c r="K601" s="40">
        <f t="shared" si="138"/>
        <v>0</v>
      </c>
      <c r="L601" s="40">
        <v>0</v>
      </c>
      <c r="M601" s="40">
        <f t="shared" si="139"/>
        <v>0</v>
      </c>
      <c r="N601" s="40">
        <f t="shared" si="140"/>
        <v>0</v>
      </c>
    </row>
    <row r="602" spans="1:14" s="6" customFormat="1" ht="18.75" hidden="1" thickTop="1" thickBot="1" x14ac:dyDescent="0.3">
      <c r="B602" s="6" t="str">
        <f t="shared" si="142"/>
        <v>b</v>
      </c>
      <c r="C602" s="11" t="s">
        <v>131</v>
      </c>
      <c r="D602" s="17" t="s">
        <v>201</v>
      </c>
      <c r="E602" s="18">
        <v>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f t="shared" si="138"/>
        <v>0</v>
      </c>
      <c r="L602" s="18">
        <v>0</v>
      </c>
      <c r="M602" s="18">
        <f t="shared" si="139"/>
        <v>0</v>
      </c>
      <c r="N602" s="18">
        <f t="shared" si="140"/>
        <v>0</v>
      </c>
    </row>
    <row r="603" spans="1:14" s="6" customFormat="1" ht="18.75" hidden="1" thickTop="1" thickBot="1" x14ac:dyDescent="0.3">
      <c r="B603" s="6" t="str">
        <f t="shared" si="142"/>
        <v>b</v>
      </c>
      <c r="C603" s="14" t="s">
        <v>131</v>
      </c>
      <c r="D603" s="15" t="s">
        <v>6</v>
      </c>
      <c r="E603" s="16">
        <v>0</v>
      </c>
      <c r="F603" s="16">
        <v>0</v>
      </c>
      <c r="G603" s="16">
        <v>0</v>
      </c>
      <c r="H603" s="16">
        <v>0</v>
      </c>
      <c r="I603" s="16">
        <v>0</v>
      </c>
      <c r="J603" s="16">
        <v>0</v>
      </c>
      <c r="K603" s="16">
        <f t="shared" si="138"/>
        <v>0</v>
      </c>
      <c r="L603" s="16">
        <v>0</v>
      </c>
      <c r="M603" s="16">
        <f t="shared" si="139"/>
        <v>0</v>
      </c>
      <c r="N603" s="16">
        <f t="shared" si="140"/>
        <v>0</v>
      </c>
    </row>
    <row r="604" spans="1:14" s="6" customFormat="1" ht="18.75" hidden="1" thickTop="1" thickBot="1" x14ac:dyDescent="0.3">
      <c r="B604" s="6" t="str">
        <f t="shared" si="142"/>
        <v>b</v>
      </c>
      <c r="C604" s="14" t="s">
        <v>131</v>
      </c>
      <c r="D604" s="15" t="s">
        <v>7</v>
      </c>
      <c r="E604" s="16">
        <v>0</v>
      </c>
      <c r="F604" s="16">
        <v>0</v>
      </c>
      <c r="G604" s="16">
        <v>0</v>
      </c>
      <c r="H604" s="16">
        <v>0</v>
      </c>
      <c r="I604" s="16">
        <v>0</v>
      </c>
      <c r="J604" s="16">
        <v>0</v>
      </c>
      <c r="K604" s="16">
        <f t="shared" si="138"/>
        <v>0</v>
      </c>
      <c r="L604" s="16">
        <v>0</v>
      </c>
      <c r="M604" s="16">
        <f t="shared" si="139"/>
        <v>0</v>
      </c>
      <c r="N604" s="16">
        <f t="shared" si="140"/>
        <v>0</v>
      </c>
    </row>
    <row r="605" spans="1:14" s="6" customFormat="1" ht="18.75" hidden="1" thickTop="1" thickBot="1" x14ac:dyDescent="0.3">
      <c r="B605" s="6" t="str">
        <f t="shared" si="142"/>
        <v>b</v>
      </c>
      <c r="C605" s="19" t="s">
        <v>131</v>
      </c>
      <c r="D605" s="20" t="s">
        <v>8</v>
      </c>
      <c r="E605" s="21">
        <v>0</v>
      </c>
      <c r="F605" s="21">
        <v>0</v>
      </c>
      <c r="G605" s="21">
        <v>0</v>
      </c>
      <c r="H605" s="21">
        <v>0</v>
      </c>
      <c r="I605" s="21">
        <v>0</v>
      </c>
      <c r="J605" s="21">
        <v>0</v>
      </c>
      <c r="K605" s="21">
        <f t="shared" si="138"/>
        <v>0</v>
      </c>
      <c r="L605" s="21">
        <v>0</v>
      </c>
      <c r="M605" s="21">
        <f t="shared" si="139"/>
        <v>0</v>
      </c>
      <c r="N605" s="21">
        <f t="shared" si="140"/>
        <v>0</v>
      </c>
    </row>
    <row r="606" spans="1:14" s="6" customFormat="1" ht="57.75" customHeight="1" thickTop="1" thickBot="1" x14ac:dyDescent="0.3">
      <c r="A606" s="6" t="s">
        <v>213</v>
      </c>
      <c r="B606" s="6" t="str">
        <f t="shared" si="142"/>
        <v>a</v>
      </c>
      <c r="C606" s="59" t="s">
        <v>68</v>
      </c>
      <c r="D606" s="60" t="s">
        <v>222</v>
      </c>
      <c r="E606" s="61">
        <f t="shared" ref="E606:J606" si="144">E620+E634+E956+E1166+E1208+E1222</f>
        <v>573807.49193000002</v>
      </c>
      <c r="F606" s="61">
        <f t="shared" si="144"/>
        <v>656161</v>
      </c>
      <c r="G606" s="61">
        <f t="shared" si="144"/>
        <v>658478.82200000004</v>
      </c>
      <c r="H606" s="61">
        <f t="shared" si="144"/>
        <v>495502.89780999999</v>
      </c>
      <c r="I606" s="61">
        <f t="shared" si="144"/>
        <v>868949</v>
      </c>
      <c r="J606" s="61">
        <f t="shared" si="144"/>
        <v>799475</v>
      </c>
      <c r="K606" s="61">
        <f t="shared" si="138"/>
        <v>-69474</v>
      </c>
      <c r="L606" s="61">
        <f t="shared" ref="L606" si="145">L620+L634+L956+L1166+L1208+L1222</f>
        <v>868949</v>
      </c>
      <c r="M606" s="61">
        <f t="shared" si="139"/>
        <v>69474</v>
      </c>
      <c r="N606" s="61">
        <f t="shared" si="140"/>
        <v>69474</v>
      </c>
    </row>
    <row r="607" spans="1:14" s="6" customFormat="1" ht="36" hidden="1" thickTop="1" thickBot="1" x14ac:dyDescent="0.3">
      <c r="B607" s="6" t="str">
        <f t="shared" si="142"/>
        <v>b</v>
      </c>
      <c r="C607" s="11"/>
      <c r="D607" s="12" t="s">
        <v>190</v>
      </c>
      <c r="E607" s="13">
        <f>E621+E635+E957+E1167</f>
        <v>0</v>
      </c>
      <c r="F607" s="13">
        <f t="shared" ref="F607:L607" si="146">F621+F635+F957+F1167</f>
        <v>0</v>
      </c>
      <c r="G607" s="13">
        <f t="shared" si="146"/>
        <v>0</v>
      </c>
      <c r="H607" s="13">
        <f t="shared" si="146"/>
        <v>0</v>
      </c>
      <c r="I607" s="13">
        <f t="shared" si="146"/>
        <v>0</v>
      </c>
      <c r="J607" s="13">
        <f t="shared" si="146"/>
        <v>0</v>
      </c>
      <c r="K607" s="13">
        <f t="shared" si="138"/>
        <v>0</v>
      </c>
      <c r="L607" s="13">
        <f t="shared" si="146"/>
        <v>0</v>
      </c>
      <c r="M607" s="13">
        <f t="shared" si="139"/>
        <v>0</v>
      </c>
      <c r="N607" s="13">
        <f t="shared" si="140"/>
        <v>0</v>
      </c>
    </row>
    <row r="608" spans="1:14" s="6" customFormat="1" ht="21" hidden="1" thickTop="1" thickBot="1" x14ac:dyDescent="0.3">
      <c r="B608" s="6" t="str">
        <f t="shared" si="142"/>
        <v>a</v>
      </c>
      <c r="C608" s="33"/>
      <c r="D608" s="34" t="s">
        <v>189</v>
      </c>
      <c r="E608" s="35">
        <f t="shared" ref="E608:L619" si="147">E622+E636+E958+E1168+E1210+E1224</f>
        <v>3189</v>
      </c>
      <c r="F608" s="35">
        <f t="shared" si="147"/>
        <v>3550</v>
      </c>
      <c r="G608" s="35">
        <f t="shared" si="147"/>
        <v>3550</v>
      </c>
      <c r="H608" s="35">
        <f t="shared" si="147"/>
        <v>3550</v>
      </c>
      <c r="I608" s="35">
        <f t="shared" si="147"/>
        <v>3550</v>
      </c>
      <c r="J608" s="35">
        <f t="shared" si="147"/>
        <v>3550</v>
      </c>
      <c r="K608" s="35">
        <f t="shared" si="138"/>
        <v>0</v>
      </c>
      <c r="L608" s="35">
        <f t="shared" si="147"/>
        <v>3550</v>
      </c>
      <c r="M608" s="35">
        <f t="shared" si="139"/>
        <v>0</v>
      </c>
      <c r="N608" s="35">
        <f t="shared" si="140"/>
        <v>0</v>
      </c>
    </row>
    <row r="609" spans="1:14" s="6" customFormat="1" ht="21" hidden="1" thickTop="1" thickBot="1" x14ac:dyDescent="0.3">
      <c r="B609" s="6" t="str">
        <f t="shared" si="142"/>
        <v>a</v>
      </c>
      <c r="C609" s="36" t="s">
        <v>131</v>
      </c>
      <c r="D609" s="37" t="s">
        <v>4</v>
      </c>
      <c r="E609" s="38">
        <f t="shared" si="147"/>
        <v>568052.66622999997</v>
      </c>
      <c r="F609" s="38">
        <f t="shared" si="147"/>
        <v>656161</v>
      </c>
      <c r="G609" s="38">
        <f t="shared" si="147"/>
        <v>658367.42000000004</v>
      </c>
      <c r="H609" s="38">
        <f t="shared" si="147"/>
        <v>495391.51384999999</v>
      </c>
      <c r="I609" s="38">
        <f t="shared" si="147"/>
        <v>868919</v>
      </c>
      <c r="J609" s="38">
        <f t="shared" si="147"/>
        <v>799445</v>
      </c>
      <c r="K609" s="38">
        <f t="shared" si="138"/>
        <v>-69474</v>
      </c>
      <c r="L609" s="38">
        <f t="shared" si="147"/>
        <v>868919</v>
      </c>
      <c r="M609" s="38">
        <f t="shared" si="139"/>
        <v>69474</v>
      </c>
      <c r="N609" s="38">
        <f t="shared" si="140"/>
        <v>69474</v>
      </c>
    </row>
    <row r="610" spans="1:14" s="6" customFormat="1" ht="18.75" hidden="1" thickTop="1" thickBot="1" x14ac:dyDescent="0.3">
      <c r="B610" s="6" t="str">
        <f t="shared" si="142"/>
        <v>b</v>
      </c>
      <c r="C610" s="11" t="s">
        <v>131</v>
      </c>
      <c r="D610" s="17" t="s">
        <v>195</v>
      </c>
      <c r="E610" s="18">
        <f t="shared" si="147"/>
        <v>0</v>
      </c>
      <c r="F610" s="18">
        <f t="shared" si="147"/>
        <v>0</v>
      </c>
      <c r="G610" s="18">
        <f t="shared" si="147"/>
        <v>0</v>
      </c>
      <c r="H610" s="18">
        <f t="shared" si="147"/>
        <v>0</v>
      </c>
      <c r="I610" s="18">
        <f t="shared" si="147"/>
        <v>0</v>
      </c>
      <c r="J610" s="18">
        <f t="shared" si="147"/>
        <v>0</v>
      </c>
      <c r="K610" s="18">
        <f t="shared" si="138"/>
        <v>0</v>
      </c>
      <c r="L610" s="18">
        <f t="shared" si="147"/>
        <v>0</v>
      </c>
      <c r="M610" s="18">
        <f t="shared" si="139"/>
        <v>0</v>
      </c>
      <c r="N610" s="18">
        <f t="shared" si="140"/>
        <v>0</v>
      </c>
    </row>
    <row r="611" spans="1:14" s="6" customFormat="1" ht="21" hidden="1" thickTop="1" thickBot="1" x14ac:dyDescent="0.3">
      <c r="B611" s="6" t="str">
        <f t="shared" si="142"/>
        <v>a</v>
      </c>
      <c r="C611" s="33" t="s">
        <v>131</v>
      </c>
      <c r="D611" s="39" t="s">
        <v>203</v>
      </c>
      <c r="E611" s="40">
        <f t="shared" si="147"/>
        <v>20515.093489999999</v>
      </c>
      <c r="F611" s="40">
        <f t="shared" si="147"/>
        <v>38864</v>
      </c>
      <c r="G611" s="40">
        <f t="shared" si="147"/>
        <v>43020.594000000005</v>
      </c>
      <c r="H611" s="40">
        <f t="shared" si="147"/>
        <v>27716.965889999999</v>
      </c>
      <c r="I611" s="40">
        <f t="shared" si="147"/>
        <v>53724</v>
      </c>
      <c r="J611" s="40">
        <f t="shared" si="147"/>
        <v>52490</v>
      </c>
      <c r="K611" s="40">
        <f t="shared" si="138"/>
        <v>-1234</v>
      </c>
      <c r="L611" s="40">
        <f t="shared" si="147"/>
        <v>53724</v>
      </c>
      <c r="M611" s="40">
        <f t="shared" si="139"/>
        <v>1234</v>
      </c>
      <c r="N611" s="40">
        <f t="shared" si="140"/>
        <v>1234</v>
      </c>
    </row>
    <row r="612" spans="1:14" s="6" customFormat="1" ht="18.75" hidden="1" thickTop="1" thickBot="1" x14ac:dyDescent="0.3">
      <c r="B612" s="6" t="str">
        <f t="shared" si="142"/>
        <v>b</v>
      </c>
      <c r="C612" s="11" t="s">
        <v>131</v>
      </c>
      <c r="D612" s="17" t="s">
        <v>197</v>
      </c>
      <c r="E612" s="18">
        <f t="shared" si="147"/>
        <v>0</v>
      </c>
      <c r="F612" s="18">
        <f t="shared" si="147"/>
        <v>0</v>
      </c>
      <c r="G612" s="18">
        <f t="shared" si="147"/>
        <v>0</v>
      </c>
      <c r="H612" s="18">
        <f t="shared" si="147"/>
        <v>0</v>
      </c>
      <c r="I612" s="18">
        <f t="shared" si="147"/>
        <v>0</v>
      </c>
      <c r="J612" s="18">
        <f t="shared" si="147"/>
        <v>0</v>
      </c>
      <c r="K612" s="18">
        <f t="shared" si="138"/>
        <v>0</v>
      </c>
      <c r="L612" s="18">
        <f t="shared" si="147"/>
        <v>0</v>
      </c>
      <c r="M612" s="18">
        <f t="shared" si="139"/>
        <v>0</v>
      </c>
      <c r="N612" s="18">
        <f t="shared" si="140"/>
        <v>0</v>
      </c>
    </row>
    <row r="613" spans="1:14" s="6" customFormat="1" ht="18.75" hidden="1" thickTop="1" thickBot="1" x14ac:dyDescent="0.3">
      <c r="B613" s="6" t="str">
        <f t="shared" si="142"/>
        <v>b</v>
      </c>
      <c r="C613" s="11" t="s">
        <v>131</v>
      </c>
      <c r="D613" s="17" t="s">
        <v>198</v>
      </c>
      <c r="E613" s="18">
        <f t="shared" si="147"/>
        <v>0</v>
      </c>
      <c r="F613" s="18">
        <f t="shared" si="147"/>
        <v>0</v>
      </c>
      <c r="G613" s="18">
        <f t="shared" si="147"/>
        <v>0</v>
      </c>
      <c r="H613" s="18">
        <f t="shared" si="147"/>
        <v>0</v>
      </c>
      <c r="I613" s="18">
        <f t="shared" si="147"/>
        <v>0</v>
      </c>
      <c r="J613" s="18">
        <f t="shared" si="147"/>
        <v>0</v>
      </c>
      <c r="K613" s="18">
        <f t="shared" si="138"/>
        <v>0</v>
      </c>
      <c r="L613" s="18">
        <f t="shared" si="147"/>
        <v>0</v>
      </c>
      <c r="M613" s="18">
        <f t="shared" si="139"/>
        <v>0</v>
      </c>
      <c r="N613" s="18">
        <f t="shared" si="140"/>
        <v>0</v>
      </c>
    </row>
    <row r="614" spans="1:14" s="6" customFormat="1" ht="18.75" hidden="1" thickTop="1" thickBot="1" x14ac:dyDescent="0.3">
      <c r="B614" s="6" t="str">
        <f t="shared" si="142"/>
        <v>b</v>
      </c>
      <c r="C614" s="11" t="s">
        <v>131</v>
      </c>
      <c r="D614" s="17" t="s">
        <v>199</v>
      </c>
      <c r="E614" s="18">
        <f t="shared" si="147"/>
        <v>0</v>
      </c>
      <c r="F614" s="18">
        <f t="shared" si="147"/>
        <v>0</v>
      </c>
      <c r="G614" s="18">
        <f t="shared" si="147"/>
        <v>0</v>
      </c>
      <c r="H614" s="18">
        <f t="shared" si="147"/>
        <v>0</v>
      </c>
      <c r="I614" s="18">
        <f t="shared" si="147"/>
        <v>0</v>
      </c>
      <c r="J614" s="18">
        <f t="shared" si="147"/>
        <v>0</v>
      </c>
      <c r="K614" s="18">
        <f t="shared" si="138"/>
        <v>0</v>
      </c>
      <c r="L614" s="18">
        <f t="shared" si="147"/>
        <v>0</v>
      </c>
      <c r="M614" s="18">
        <f t="shared" si="139"/>
        <v>0</v>
      </c>
      <c r="N614" s="18">
        <f t="shared" si="140"/>
        <v>0</v>
      </c>
    </row>
    <row r="615" spans="1:14" s="6" customFormat="1" ht="21" hidden="1" thickTop="1" thickBot="1" x14ac:dyDescent="0.3">
      <c r="B615" s="6" t="str">
        <f t="shared" si="142"/>
        <v>a</v>
      </c>
      <c r="C615" s="33" t="s">
        <v>131</v>
      </c>
      <c r="D615" s="39" t="s">
        <v>205</v>
      </c>
      <c r="E615" s="40">
        <f t="shared" si="147"/>
        <v>546569.05194999999</v>
      </c>
      <c r="F615" s="40">
        <f t="shared" si="147"/>
        <v>616632</v>
      </c>
      <c r="G615" s="40">
        <f t="shared" si="147"/>
        <v>615027.63800000004</v>
      </c>
      <c r="H615" s="40">
        <f t="shared" si="147"/>
        <v>467546.75932000007</v>
      </c>
      <c r="I615" s="40">
        <f t="shared" si="147"/>
        <v>814525</v>
      </c>
      <c r="J615" s="40">
        <f t="shared" si="147"/>
        <v>749195</v>
      </c>
      <c r="K615" s="40">
        <f t="shared" si="138"/>
        <v>-65330</v>
      </c>
      <c r="L615" s="40">
        <f t="shared" si="147"/>
        <v>814525</v>
      </c>
      <c r="M615" s="40">
        <f t="shared" si="139"/>
        <v>65330</v>
      </c>
      <c r="N615" s="40">
        <f t="shared" si="140"/>
        <v>65330</v>
      </c>
    </row>
    <row r="616" spans="1:14" s="6" customFormat="1" ht="21" hidden="1" thickTop="1" thickBot="1" x14ac:dyDescent="0.3">
      <c r="B616" s="6" t="str">
        <f t="shared" si="142"/>
        <v>a</v>
      </c>
      <c r="C616" s="33" t="s">
        <v>131</v>
      </c>
      <c r="D616" s="39" t="s">
        <v>206</v>
      </c>
      <c r="E616" s="40">
        <f t="shared" si="147"/>
        <v>968.52078999999992</v>
      </c>
      <c r="F616" s="40">
        <f t="shared" si="147"/>
        <v>665</v>
      </c>
      <c r="G616" s="40">
        <f t="shared" si="147"/>
        <v>319.18799999999999</v>
      </c>
      <c r="H616" s="40">
        <f t="shared" si="147"/>
        <v>127.78864000000002</v>
      </c>
      <c r="I616" s="40">
        <f t="shared" si="147"/>
        <v>670</v>
      </c>
      <c r="J616" s="40">
        <f t="shared" si="147"/>
        <v>670</v>
      </c>
      <c r="K616" s="40">
        <f t="shared" si="138"/>
        <v>0</v>
      </c>
      <c r="L616" s="40">
        <f t="shared" si="147"/>
        <v>670</v>
      </c>
      <c r="M616" s="40">
        <f t="shared" si="139"/>
        <v>0</v>
      </c>
      <c r="N616" s="40">
        <f t="shared" si="140"/>
        <v>0</v>
      </c>
    </row>
    <row r="617" spans="1:14" s="6" customFormat="1" ht="21" hidden="1" thickTop="1" thickBot="1" x14ac:dyDescent="0.3">
      <c r="B617" s="6" t="str">
        <f t="shared" si="142"/>
        <v>a</v>
      </c>
      <c r="C617" s="36" t="s">
        <v>131</v>
      </c>
      <c r="D617" s="37" t="s">
        <v>6</v>
      </c>
      <c r="E617" s="38">
        <f t="shared" si="147"/>
        <v>798.95139000000006</v>
      </c>
      <c r="F617" s="38">
        <f t="shared" si="147"/>
        <v>0</v>
      </c>
      <c r="G617" s="38">
        <f t="shared" si="147"/>
        <v>0</v>
      </c>
      <c r="H617" s="38">
        <f t="shared" si="147"/>
        <v>0</v>
      </c>
      <c r="I617" s="38">
        <f t="shared" si="147"/>
        <v>30</v>
      </c>
      <c r="J617" s="38">
        <f t="shared" si="147"/>
        <v>30</v>
      </c>
      <c r="K617" s="38">
        <f t="shared" si="138"/>
        <v>0</v>
      </c>
      <c r="L617" s="38">
        <f t="shared" si="147"/>
        <v>30</v>
      </c>
      <c r="M617" s="38">
        <f t="shared" si="139"/>
        <v>0</v>
      </c>
      <c r="N617" s="38">
        <f t="shared" si="140"/>
        <v>0</v>
      </c>
    </row>
    <row r="618" spans="1:14" s="6" customFormat="1" ht="21" hidden="1" thickTop="1" thickBot="1" x14ac:dyDescent="0.3">
      <c r="B618" s="6" t="str">
        <f t="shared" si="142"/>
        <v>a</v>
      </c>
      <c r="C618" s="36" t="s">
        <v>131</v>
      </c>
      <c r="D618" s="37" t="s">
        <v>7</v>
      </c>
      <c r="E618" s="38">
        <f t="shared" si="147"/>
        <v>4954.6843099999996</v>
      </c>
      <c r="F618" s="38">
        <f t="shared" si="147"/>
        <v>0</v>
      </c>
      <c r="G618" s="38">
        <f t="shared" si="147"/>
        <v>0</v>
      </c>
      <c r="H618" s="38">
        <f t="shared" si="147"/>
        <v>0</v>
      </c>
      <c r="I618" s="38">
        <f t="shared" si="147"/>
        <v>0</v>
      </c>
      <c r="J618" s="38">
        <f t="shared" si="147"/>
        <v>0</v>
      </c>
      <c r="K618" s="38">
        <f t="shared" si="138"/>
        <v>0</v>
      </c>
      <c r="L618" s="38">
        <f t="shared" si="147"/>
        <v>0</v>
      </c>
      <c r="M618" s="38">
        <f t="shared" si="139"/>
        <v>0</v>
      </c>
      <c r="N618" s="38">
        <f t="shared" si="140"/>
        <v>0</v>
      </c>
    </row>
    <row r="619" spans="1:14" s="6" customFormat="1" ht="21" hidden="1" thickTop="1" thickBot="1" x14ac:dyDescent="0.3">
      <c r="B619" s="6" t="str">
        <f t="shared" si="142"/>
        <v>a</v>
      </c>
      <c r="C619" s="41" t="s">
        <v>131</v>
      </c>
      <c r="D619" s="42" t="s">
        <v>8</v>
      </c>
      <c r="E619" s="43">
        <f t="shared" si="147"/>
        <v>1.19</v>
      </c>
      <c r="F619" s="43">
        <f t="shared" si="147"/>
        <v>0</v>
      </c>
      <c r="G619" s="43">
        <f t="shared" si="147"/>
        <v>111.402</v>
      </c>
      <c r="H619" s="43">
        <f t="shared" si="147"/>
        <v>111.38396</v>
      </c>
      <c r="I619" s="43">
        <f t="shared" si="147"/>
        <v>0</v>
      </c>
      <c r="J619" s="43">
        <f t="shared" si="147"/>
        <v>0</v>
      </c>
      <c r="K619" s="43">
        <f t="shared" si="138"/>
        <v>0</v>
      </c>
      <c r="L619" s="43">
        <f t="shared" si="147"/>
        <v>0</v>
      </c>
      <c r="M619" s="43">
        <f t="shared" si="139"/>
        <v>0</v>
      </c>
      <c r="N619" s="43">
        <f t="shared" si="140"/>
        <v>0</v>
      </c>
    </row>
    <row r="620" spans="1:14" s="6" customFormat="1" ht="40.5" thickTop="1" thickBot="1" x14ac:dyDescent="0.3">
      <c r="A620" s="6" t="s">
        <v>213</v>
      </c>
      <c r="B620" s="6" t="str">
        <f t="shared" si="142"/>
        <v>a</v>
      </c>
      <c r="C620" s="30" t="s">
        <v>69</v>
      </c>
      <c r="D620" s="31" t="s">
        <v>72</v>
      </c>
      <c r="E620" s="32">
        <f t="shared" ref="E620:L620" si="148">E623+E631+E632+E633</f>
        <v>338473.05504999997</v>
      </c>
      <c r="F620" s="32">
        <f t="shared" si="148"/>
        <v>470000</v>
      </c>
      <c r="G620" s="32">
        <f t="shared" si="148"/>
        <v>470000</v>
      </c>
      <c r="H620" s="32">
        <f t="shared" si="148"/>
        <v>370362.93923000002</v>
      </c>
      <c r="I620" s="32">
        <f t="shared" si="148"/>
        <v>620000</v>
      </c>
      <c r="J620" s="32">
        <f t="shared" si="148"/>
        <v>570000</v>
      </c>
      <c r="K620" s="32">
        <f t="shared" si="138"/>
        <v>-50000</v>
      </c>
      <c r="L620" s="32">
        <f t="shared" si="148"/>
        <v>620000</v>
      </c>
      <c r="M620" s="32">
        <f t="shared" si="139"/>
        <v>50000</v>
      </c>
      <c r="N620" s="32">
        <f t="shared" si="140"/>
        <v>50000</v>
      </c>
    </row>
    <row r="621" spans="1:14" s="6" customFormat="1" ht="36" hidden="1" thickTop="1" thickBot="1" x14ac:dyDescent="0.3">
      <c r="B621" s="6" t="str">
        <f t="shared" si="142"/>
        <v>b</v>
      </c>
      <c r="C621" s="11"/>
      <c r="D621" s="12" t="s">
        <v>190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13">
        <v>0</v>
      </c>
      <c r="K621" s="13">
        <f t="shared" si="138"/>
        <v>0</v>
      </c>
      <c r="L621" s="13">
        <v>0</v>
      </c>
      <c r="M621" s="13">
        <f t="shared" si="139"/>
        <v>0</v>
      </c>
      <c r="N621" s="13">
        <f t="shared" si="140"/>
        <v>0</v>
      </c>
    </row>
    <row r="622" spans="1:14" s="6" customFormat="1" ht="21" hidden="1" thickTop="1" thickBot="1" x14ac:dyDescent="0.3">
      <c r="B622" s="6" t="str">
        <f t="shared" si="142"/>
        <v>a</v>
      </c>
      <c r="C622" s="33"/>
      <c r="D622" s="34" t="s">
        <v>189</v>
      </c>
      <c r="E622" s="35">
        <v>300</v>
      </c>
      <c r="F622" s="35">
        <v>300</v>
      </c>
      <c r="G622" s="35">
        <v>300</v>
      </c>
      <c r="H622" s="35">
        <v>300</v>
      </c>
      <c r="I622" s="35">
        <v>300</v>
      </c>
      <c r="J622" s="35">
        <v>300</v>
      </c>
      <c r="K622" s="35">
        <f t="shared" si="138"/>
        <v>0</v>
      </c>
      <c r="L622" s="35">
        <v>300</v>
      </c>
      <c r="M622" s="35">
        <f t="shared" si="139"/>
        <v>0</v>
      </c>
      <c r="N622" s="35">
        <f t="shared" si="140"/>
        <v>0</v>
      </c>
    </row>
    <row r="623" spans="1:14" s="6" customFormat="1" ht="21" hidden="1" thickTop="1" thickBot="1" x14ac:dyDescent="0.3">
      <c r="B623" s="6" t="str">
        <f t="shared" si="142"/>
        <v>a</v>
      </c>
      <c r="C623" s="36" t="s">
        <v>131</v>
      </c>
      <c r="D623" s="37" t="s">
        <v>4</v>
      </c>
      <c r="E623" s="38">
        <f t="shared" ref="E623:L623" si="149">E624+E625+E626+E627+E628+E629+E630</f>
        <v>338473.05504999997</v>
      </c>
      <c r="F623" s="38">
        <f t="shared" si="149"/>
        <v>470000</v>
      </c>
      <c r="G623" s="38">
        <f t="shared" si="149"/>
        <v>470000</v>
      </c>
      <c r="H623" s="38">
        <f t="shared" si="149"/>
        <v>370362.93923000002</v>
      </c>
      <c r="I623" s="38">
        <f t="shared" si="149"/>
        <v>620000</v>
      </c>
      <c r="J623" s="38">
        <f t="shared" si="149"/>
        <v>570000</v>
      </c>
      <c r="K623" s="38">
        <f t="shared" si="138"/>
        <v>-50000</v>
      </c>
      <c r="L623" s="38">
        <f t="shared" si="149"/>
        <v>620000</v>
      </c>
      <c r="M623" s="38">
        <f t="shared" si="139"/>
        <v>50000</v>
      </c>
      <c r="N623" s="38">
        <f t="shared" si="140"/>
        <v>50000</v>
      </c>
    </row>
    <row r="624" spans="1:14" s="6" customFormat="1" ht="18.75" hidden="1" thickTop="1" thickBot="1" x14ac:dyDescent="0.3">
      <c r="B624" s="6" t="str">
        <f t="shared" si="142"/>
        <v>b</v>
      </c>
      <c r="C624" s="11" t="s">
        <v>131</v>
      </c>
      <c r="D624" s="17" t="s">
        <v>195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f t="shared" si="138"/>
        <v>0</v>
      </c>
      <c r="L624" s="18">
        <v>0</v>
      </c>
      <c r="M624" s="18">
        <f t="shared" si="139"/>
        <v>0</v>
      </c>
      <c r="N624" s="18">
        <f t="shared" si="140"/>
        <v>0</v>
      </c>
    </row>
    <row r="625" spans="1:14" s="6" customFormat="1" ht="21" hidden="1" thickTop="1" thickBot="1" x14ac:dyDescent="0.3">
      <c r="B625" s="6" t="str">
        <f t="shared" si="142"/>
        <v>a</v>
      </c>
      <c r="C625" s="33" t="s">
        <v>131</v>
      </c>
      <c r="D625" s="39" t="s">
        <v>203</v>
      </c>
      <c r="E625" s="40">
        <v>2848.5900200000001</v>
      </c>
      <c r="F625" s="40">
        <v>3000</v>
      </c>
      <c r="G625" s="40">
        <v>2745</v>
      </c>
      <c r="H625" s="40">
        <v>1639.5389399999999</v>
      </c>
      <c r="I625" s="40">
        <v>4000</v>
      </c>
      <c r="J625" s="40">
        <v>4000</v>
      </c>
      <c r="K625" s="40">
        <f t="shared" si="138"/>
        <v>0</v>
      </c>
      <c r="L625" s="40">
        <v>4000</v>
      </c>
      <c r="M625" s="40">
        <f t="shared" si="139"/>
        <v>0</v>
      </c>
      <c r="N625" s="40">
        <f t="shared" si="140"/>
        <v>0</v>
      </c>
    </row>
    <row r="626" spans="1:14" s="6" customFormat="1" ht="18.75" hidden="1" thickTop="1" thickBot="1" x14ac:dyDescent="0.3">
      <c r="B626" s="6" t="str">
        <f t="shared" si="142"/>
        <v>b</v>
      </c>
      <c r="C626" s="11" t="s">
        <v>131</v>
      </c>
      <c r="D626" s="17" t="s">
        <v>197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0</v>
      </c>
      <c r="K626" s="18">
        <f t="shared" si="138"/>
        <v>0</v>
      </c>
      <c r="L626" s="18">
        <v>0</v>
      </c>
      <c r="M626" s="18">
        <f t="shared" si="139"/>
        <v>0</v>
      </c>
      <c r="N626" s="18">
        <f t="shared" si="140"/>
        <v>0</v>
      </c>
    </row>
    <row r="627" spans="1:14" s="6" customFormat="1" ht="18.75" hidden="1" thickTop="1" thickBot="1" x14ac:dyDescent="0.3">
      <c r="B627" s="6" t="str">
        <f t="shared" si="142"/>
        <v>b</v>
      </c>
      <c r="C627" s="11" t="s">
        <v>131</v>
      </c>
      <c r="D627" s="17" t="s">
        <v>198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f t="shared" si="138"/>
        <v>0</v>
      </c>
      <c r="L627" s="18">
        <v>0</v>
      </c>
      <c r="M627" s="18">
        <f t="shared" si="139"/>
        <v>0</v>
      </c>
      <c r="N627" s="18">
        <f t="shared" si="140"/>
        <v>0</v>
      </c>
    </row>
    <row r="628" spans="1:14" s="6" customFormat="1" ht="18.75" hidden="1" thickTop="1" thickBot="1" x14ac:dyDescent="0.3">
      <c r="B628" s="6" t="str">
        <f t="shared" si="142"/>
        <v>b</v>
      </c>
      <c r="C628" s="11" t="s">
        <v>131</v>
      </c>
      <c r="D628" s="17" t="s">
        <v>199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f t="shared" si="138"/>
        <v>0</v>
      </c>
      <c r="L628" s="18">
        <v>0</v>
      </c>
      <c r="M628" s="18">
        <f t="shared" si="139"/>
        <v>0</v>
      </c>
      <c r="N628" s="18">
        <f t="shared" si="140"/>
        <v>0</v>
      </c>
    </row>
    <row r="629" spans="1:14" s="6" customFormat="1" ht="21" hidden="1" thickTop="1" thickBot="1" x14ac:dyDescent="0.3">
      <c r="B629" s="6" t="str">
        <f t="shared" si="142"/>
        <v>a</v>
      </c>
      <c r="C629" s="33" t="s">
        <v>131</v>
      </c>
      <c r="D629" s="39" t="s">
        <v>205</v>
      </c>
      <c r="E629" s="40">
        <v>335624.46502999996</v>
      </c>
      <c r="F629" s="40">
        <v>467000</v>
      </c>
      <c r="G629" s="40">
        <v>467255</v>
      </c>
      <c r="H629" s="40">
        <v>368723.40029000002</v>
      </c>
      <c r="I629" s="40">
        <v>616000</v>
      </c>
      <c r="J629" s="40">
        <v>566000</v>
      </c>
      <c r="K629" s="40">
        <f t="shared" si="138"/>
        <v>-50000</v>
      </c>
      <c r="L629" s="40">
        <v>616000</v>
      </c>
      <c r="M629" s="40">
        <f t="shared" si="139"/>
        <v>50000</v>
      </c>
      <c r="N629" s="40">
        <f t="shared" si="140"/>
        <v>50000</v>
      </c>
    </row>
    <row r="630" spans="1:14" s="6" customFormat="1" ht="18.75" hidden="1" thickTop="1" thickBot="1" x14ac:dyDescent="0.3">
      <c r="B630" s="6" t="str">
        <f t="shared" si="142"/>
        <v>b</v>
      </c>
      <c r="C630" s="11" t="s">
        <v>131</v>
      </c>
      <c r="D630" s="17" t="s">
        <v>201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f t="shared" si="138"/>
        <v>0</v>
      </c>
      <c r="L630" s="18">
        <v>0</v>
      </c>
      <c r="M630" s="18">
        <f t="shared" si="139"/>
        <v>0</v>
      </c>
      <c r="N630" s="18">
        <f t="shared" si="140"/>
        <v>0</v>
      </c>
    </row>
    <row r="631" spans="1:14" s="6" customFormat="1" ht="18.75" hidden="1" thickTop="1" thickBot="1" x14ac:dyDescent="0.3">
      <c r="B631" s="6" t="str">
        <f t="shared" si="142"/>
        <v>b</v>
      </c>
      <c r="C631" s="14" t="s">
        <v>131</v>
      </c>
      <c r="D631" s="15" t="s">
        <v>6</v>
      </c>
      <c r="E631" s="16">
        <v>0</v>
      </c>
      <c r="F631" s="16">
        <v>0</v>
      </c>
      <c r="G631" s="16">
        <v>0</v>
      </c>
      <c r="H631" s="16">
        <v>0</v>
      </c>
      <c r="I631" s="16">
        <v>0</v>
      </c>
      <c r="J631" s="16">
        <v>0</v>
      </c>
      <c r="K631" s="16">
        <f t="shared" si="138"/>
        <v>0</v>
      </c>
      <c r="L631" s="16">
        <v>0</v>
      </c>
      <c r="M631" s="16">
        <f t="shared" si="139"/>
        <v>0</v>
      </c>
      <c r="N631" s="16">
        <f t="shared" si="140"/>
        <v>0</v>
      </c>
    </row>
    <row r="632" spans="1:14" s="6" customFormat="1" ht="18.75" hidden="1" thickTop="1" thickBot="1" x14ac:dyDescent="0.3">
      <c r="B632" s="6" t="str">
        <f t="shared" si="142"/>
        <v>b</v>
      </c>
      <c r="C632" s="14" t="s">
        <v>131</v>
      </c>
      <c r="D632" s="15" t="s">
        <v>7</v>
      </c>
      <c r="E632" s="16">
        <v>0</v>
      </c>
      <c r="F632" s="16">
        <v>0</v>
      </c>
      <c r="G632" s="16">
        <v>0</v>
      </c>
      <c r="H632" s="16">
        <v>0</v>
      </c>
      <c r="I632" s="16">
        <v>0</v>
      </c>
      <c r="J632" s="16">
        <v>0</v>
      </c>
      <c r="K632" s="16">
        <f t="shared" si="138"/>
        <v>0</v>
      </c>
      <c r="L632" s="16">
        <v>0</v>
      </c>
      <c r="M632" s="16">
        <f t="shared" si="139"/>
        <v>0</v>
      </c>
      <c r="N632" s="16">
        <f t="shared" si="140"/>
        <v>0</v>
      </c>
    </row>
    <row r="633" spans="1:14" s="6" customFormat="1" ht="18.75" hidden="1" thickTop="1" thickBot="1" x14ac:dyDescent="0.3">
      <c r="B633" s="6" t="str">
        <f t="shared" si="142"/>
        <v>b</v>
      </c>
      <c r="C633" s="19" t="s">
        <v>131</v>
      </c>
      <c r="D633" s="20" t="s">
        <v>8</v>
      </c>
      <c r="E633" s="21">
        <v>0</v>
      </c>
      <c r="F633" s="21">
        <v>0</v>
      </c>
      <c r="G633" s="21">
        <v>0</v>
      </c>
      <c r="H633" s="21">
        <v>0</v>
      </c>
      <c r="I633" s="21">
        <v>0</v>
      </c>
      <c r="J633" s="21">
        <v>0</v>
      </c>
      <c r="K633" s="21">
        <f t="shared" si="138"/>
        <v>0</v>
      </c>
      <c r="L633" s="21">
        <v>0</v>
      </c>
      <c r="M633" s="21">
        <f t="shared" si="139"/>
        <v>0</v>
      </c>
      <c r="N633" s="21">
        <f t="shared" si="140"/>
        <v>0</v>
      </c>
    </row>
    <row r="634" spans="1:14" s="6" customFormat="1" ht="40.5" thickTop="1" thickBot="1" x14ac:dyDescent="0.3">
      <c r="A634" s="6" t="s">
        <v>213</v>
      </c>
      <c r="B634" s="6" t="str">
        <f t="shared" si="142"/>
        <v>a</v>
      </c>
      <c r="C634" s="30" t="s">
        <v>71</v>
      </c>
      <c r="D634" s="31" t="s">
        <v>74</v>
      </c>
      <c r="E634" s="32">
        <f t="shared" ref="E634:L634" si="150">E648+E662+E676+E690+E704+E718+E760+E816+E872+E914+E928+E942</f>
        <v>38330.931240000005</v>
      </c>
      <c r="F634" s="32">
        <f t="shared" si="150"/>
        <v>52362</v>
      </c>
      <c r="G634" s="32">
        <f t="shared" si="150"/>
        <v>54931.891000000003</v>
      </c>
      <c r="H634" s="32">
        <f t="shared" si="150"/>
        <v>35474.227809999997</v>
      </c>
      <c r="I634" s="32">
        <f t="shared" si="150"/>
        <v>84934</v>
      </c>
      <c r="J634" s="32">
        <f t="shared" si="150"/>
        <v>82024</v>
      </c>
      <c r="K634" s="32">
        <f t="shared" si="138"/>
        <v>-2910</v>
      </c>
      <c r="L634" s="32">
        <f t="shared" si="150"/>
        <v>84934</v>
      </c>
      <c r="M634" s="32">
        <f t="shared" si="139"/>
        <v>2910</v>
      </c>
      <c r="N634" s="32">
        <f t="shared" si="140"/>
        <v>2910</v>
      </c>
    </row>
    <row r="635" spans="1:14" s="6" customFormat="1" ht="36" hidden="1" thickTop="1" thickBot="1" x14ac:dyDescent="0.3">
      <c r="B635" s="6" t="str">
        <f t="shared" si="142"/>
        <v>b</v>
      </c>
      <c r="C635" s="11"/>
      <c r="D635" s="12" t="s">
        <v>190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f t="shared" si="138"/>
        <v>0</v>
      </c>
      <c r="L635" s="13">
        <v>0</v>
      </c>
      <c r="M635" s="13">
        <f t="shared" si="139"/>
        <v>0</v>
      </c>
      <c r="N635" s="13">
        <f t="shared" si="140"/>
        <v>0</v>
      </c>
    </row>
    <row r="636" spans="1:14" s="6" customFormat="1" ht="18.75" hidden="1" thickTop="1" thickBot="1" x14ac:dyDescent="0.3">
      <c r="B636" s="6" t="str">
        <f t="shared" si="142"/>
        <v>b</v>
      </c>
      <c r="C636" s="11"/>
      <c r="D636" s="12" t="s">
        <v>189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f t="shared" si="138"/>
        <v>0</v>
      </c>
      <c r="L636" s="13">
        <v>0</v>
      </c>
      <c r="M636" s="13">
        <f t="shared" si="139"/>
        <v>0</v>
      </c>
      <c r="N636" s="13">
        <f t="shared" si="140"/>
        <v>0</v>
      </c>
    </row>
    <row r="637" spans="1:14" s="6" customFormat="1" ht="21" hidden="1" thickTop="1" thickBot="1" x14ac:dyDescent="0.3">
      <c r="B637" s="6" t="str">
        <f t="shared" si="142"/>
        <v>a</v>
      </c>
      <c r="C637" s="36" t="s">
        <v>131</v>
      </c>
      <c r="D637" s="37" t="s">
        <v>4</v>
      </c>
      <c r="E637" s="38">
        <f t="shared" ref="E637:L637" si="151">E651+E665+E679+E693+E707+E721+E763+E819+E875+E917+E931+E945</f>
        <v>37530.789850000001</v>
      </c>
      <c r="F637" s="38">
        <f t="shared" si="151"/>
        <v>52362</v>
      </c>
      <c r="G637" s="38">
        <f t="shared" si="151"/>
        <v>54931.891000000003</v>
      </c>
      <c r="H637" s="38">
        <f t="shared" si="151"/>
        <v>35474.227809999997</v>
      </c>
      <c r="I637" s="38">
        <f t="shared" si="151"/>
        <v>84934</v>
      </c>
      <c r="J637" s="38">
        <f t="shared" si="151"/>
        <v>82024</v>
      </c>
      <c r="K637" s="38">
        <f t="shared" si="138"/>
        <v>-2910</v>
      </c>
      <c r="L637" s="38">
        <f t="shared" si="151"/>
        <v>84934</v>
      </c>
      <c r="M637" s="38">
        <f t="shared" si="139"/>
        <v>2910</v>
      </c>
      <c r="N637" s="38">
        <f t="shared" si="140"/>
        <v>2910</v>
      </c>
    </row>
    <row r="638" spans="1:14" s="6" customFormat="1" ht="18.75" hidden="1" thickTop="1" thickBot="1" x14ac:dyDescent="0.3">
      <c r="B638" s="6" t="str">
        <f t="shared" si="142"/>
        <v>b</v>
      </c>
      <c r="C638" s="11" t="s">
        <v>131</v>
      </c>
      <c r="D638" s="17" t="s">
        <v>195</v>
      </c>
      <c r="E638" s="18">
        <v>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f t="shared" si="138"/>
        <v>0</v>
      </c>
      <c r="L638" s="18">
        <v>0</v>
      </c>
      <c r="M638" s="18">
        <f t="shared" si="139"/>
        <v>0</v>
      </c>
      <c r="N638" s="18">
        <f t="shared" si="140"/>
        <v>0</v>
      </c>
    </row>
    <row r="639" spans="1:14" s="6" customFormat="1" ht="21" hidden="1" thickTop="1" thickBot="1" x14ac:dyDescent="0.3">
      <c r="B639" s="6" t="str">
        <f t="shared" si="142"/>
        <v>a</v>
      </c>
      <c r="C639" s="33" t="s">
        <v>131</v>
      </c>
      <c r="D639" s="39" t="s">
        <v>203</v>
      </c>
      <c r="E639" s="40">
        <v>8447.5993600000002</v>
      </c>
      <c r="F639" s="40">
        <v>14363</v>
      </c>
      <c r="G639" s="40">
        <v>18295.435000000001</v>
      </c>
      <c r="H639" s="40">
        <v>13584.678300000001</v>
      </c>
      <c r="I639" s="40">
        <v>24913</v>
      </c>
      <c r="J639" s="40">
        <v>24913</v>
      </c>
      <c r="K639" s="40">
        <f t="shared" si="138"/>
        <v>0</v>
      </c>
      <c r="L639" s="40">
        <v>24913</v>
      </c>
      <c r="M639" s="40">
        <f t="shared" si="139"/>
        <v>0</v>
      </c>
      <c r="N639" s="40">
        <f t="shared" si="140"/>
        <v>0</v>
      </c>
    </row>
    <row r="640" spans="1:14" s="6" customFormat="1" ht="18.75" hidden="1" thickTop="1" thickBot="1" x14ac:dyDescent="0.3">
      <c r="B640" s="6" t="str">
        <f t="shared" si="142"/>
        <v>b</v>
      </c>
      <c r="C640" s="11" t="s">
        <v>131</v>
      </c>
      <c r="D640" s="17" t="s">
        <v>197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f t="shared" si="138"/>
        <v>0</v>
      </c>
      <c r="L640" s="18">
        <v>0</v>
      </c>
      <c r="M640" s="18">
        <f t="shared" si="139"/>
        <v>0</v>
      </c>
      <c r="N640" s="18">
        <f t="shared" si="140"/>
        <v>0</v>
      </c>
    </row>
    <row r="641" spans="1:14" s="6" customFormat="1" ht="18.75" hidden="1" thickTop="1" thickBot="1" x14ac:dyDescent="0.3">
      <c r="B641" s="6" t="str">
        <f t="shared" si="142"/>
        <v>b</v>
      </c>
      <c r="C641" s="11" t="s">
        <v>131</v>
      </c>
      <c r="D641" s="17" t="s">
        <v>198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f t="shared" si="138"/>
        <v>0</v>
      </c>
      <c r="L641" s="18">
        <v>0</v>
      </c>
      <c r="M641" s="18">
        <f t="shared" si="139"/>
        <v>0</v>
      </c>
      <c r="N641" s="18">
        <f t="shared" si="140"/>
        <v>0</v>
      </c>
    </row>
    <row r="642" spans="1:14" s="6" customFormat="1" ht="18.75" hidden="1" thickTop="1" thickBot="1" x14ac:dyDescent="0.3">
      <c r="B642" s="6" t="str">
        <f t="shared" si="142"/>
        <v>b</v>
      </c>
      <c r="C642" s="11" t="s">
        <v>131</v>
      </c>
      <c r="D642" s="17" t="s">
        <v>199</v>
      </c>
      <c r="E642" s="18">
        <v>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f t="shared" si="138"/>
        <v>0</v>
      </c>
      <c r="L642" s="18">
        <v>0</v>
      </c>
      <c r="M642" s="18">
        <f t="shared" si="139"/>
        <v>0</v>
      </c>
      <c r="N642" s="18">
        <f t="shared" si="140"/>
        <v>0</v>
      </c>
    </row>
    <row r="643" spans="1:14" s="6" customFormat="1" ht="21" hidden="1" thickTop="1" thickBot="1" x14ac:dyDescent="0.3">
      <c r="B643" s="6" t="str">
        <f t="shared" si="142"/>
        <v>a</v>
      </c>
      <c r="C643" s="33" t="s">
        <v>131</v>
      </c>
      <c r="D643" s="39" t="s">
        <v>205</v>
      </c>
      <c r="E643" s="40">
        <v>29083.190489999997</v>
      </c>
      <c r="F643" s="40">
        <v>37999</v>
      </c>
      <c r="G643" s="40">
        <v>36630.955999999998</v>
      </c>
      <c r="H643" s="40">
        <v>21889.149510000003</v>
      </c>
      <c r="I643" s="40">
        <v>60011</v>
      </c>
      <c r="J643" s="40">
        <v>60011</v>
      </c>
      <c r="K643" s="40">
        <f t="shared" si="138"/>
        <v>0</v>
      </c>
      <c r="L643" s="40">
        <v>60011</v>
      </c>
      <c r="M643" s="40">
        <f t="shared" si="139"/>
        <v>0</v>
      </c>
      <c r="N643" s="40">
        <f t="shared" si="140"/>
        <v>0</v>
      </c>
    </row>
    <row r="644" spans="1:14" s="6" customFormat="1" ht="21" hidden="1" thickTop="1" thickBot="1" x14ac:dyDescent="0.3">
      <c r="B644" s="6" t="str">
        <f t="shared" si="142"/>
        <v>a</v>
      </c>
      <c r="C644" s="33" t="s">
        <v>131</v>
      </c>
      <c r="D644" s="39" t="s">
        <v>206</v>
      </c>
      <c r="E644" s="40">
        <v>0</v>
      </c>
      <c r="F644" s="40">
        <v>0</v>
      </c>
      <c r="G644" s="40">
        <v>5.5</v>
      </c>
      <c r="H644" s="40">
        <v>0.4</v>
      </c>
      <c r="I644" s="40">
        <v>10</v>
      </c>
      <c r="J644" s="40">
        <v>10</v>
      </c>
      <c r="K644" s="40">
        <f t="shared" si="138"/>
        <v>0</v>
      </c>
      <c r="L644" s="40">
        <v>10</v>
      </c>
      <c r="M644" s="40">
        <f t="shared" si="139"/>
        <v>0</v>
      </c>
      <c r="N644" s="40">
        <f t="shared" si="140"/>
        <v>0</v>
      </c>
    </row>
    <row r="645" spans="1:14" s="6" customFormat="1" ht="21" hidden="1" thickTop="1" thickBot="1" x14ac:dyDescent="0.3">
      <c r="B645" s="6" t="str">
        <f t="shared" si="142"/>
        <v>a</v>
      </c>
      <c r="C645" s="36" t="s">
        <v>131</v>
      </c>
      <c r="D645" s="37" t="s">
        <v>6</v>
      </c>
      <c r="E645" s="38">
        <v>798.95139000000006</v>
      </c>
      <c r="F645" s="38">
        <v>0</v>
      </c>
      <c r="G645" s="38">
        <v>0</v>
      </c>
      <c r="H645" s="38">
        <v>0</v>
      </c>
      <c r="I645" s="38">
        <v>0</v>
      </c>
      <c r="J645" s="38">
        <v>0</v>
      </c>
      <c r="K645" s="38">
        <f t="shared" ref="K645:K708" si="152">J645-I645</f>
        <v>0</v>
      </c>
      <c r="L645" s="38">
        <v>0</v>
      </c>
      <c r="M645" s="38">
        <f t="shared" ref="M645:M708" si="153">L645-J645</f>
        <v>0</v>
      </c>
      <c r="N645" s="38">
        <f t="shared" ref="N645:N708" si="154">L645-J645</f>
        <v>0</v>
      </c>
    </row>
    <row r="646" spans="1:14" s="6" customFormat="1" ht="18.75" hidden="1" thickTop="1" thickBot="1" x14ac:dyDescent="0.3">
      <c r="B646" s="6" t="str">
        <f t="shared" si="142"/>
        <v>b</v>
      </c>
      <c r="C646" s="14" t="s">
        <v>131</v>
      </c>
      <c r="D646" s="15" t="s">
        <v>7</v>
      </c>
      <c r="E646" s="16">
        <v>0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f t="shared" si="152"/>
        <v>0</v>
      </c>
      <c r="L646" s="16">
        <v>0</v>
      </c>
      <c r="M646" s="16">
        <f t="shared" si="153"/>
        <v>0</v>
      </c>
      <c r="N646" s="16">
        <f t="shared" si="154"/>
        <v>0</v>
      </c>
    </row>
    <row r="647" spans="1:14" s="6" customFormat="1" ht="21" hidden="1" thickTop="1" thickBot="1" x14ac:dyDescent="0.3">
      <c r="B647" s="6" t="str">
        <f t="shared" si="142"/>
        <v>a</v>
      </c>
      <c r="C647" s="41" t="s">
        <v>131</v>
      </c>
      <c r="D647" s="42" t="s">
        <v>8</v>
      </c>
      <c r="E647" s="43">
        <v>1.19</v>
      </c>
      <c r="F647" s="43">
        <v>0</v>
      </c>
      <c r="G647" s="43">
        <v>0</v>
      </c>
      <c r="H647" s="43">
        <v>0</v>
      </c>
      <c r="I647" s="43">
        <v>0</v>
      </c>
      <c r="J647" s="43">
        <v>0</v>
      </c>
      <c r="K647" s="43">
        <f t="shared" si="152"/>
        <v>0</v>
      </c>
      <c r="L647" s="43">
        <v>0</v>
      </c>
      <c r="M647" s="43">
        <f t="shared" si="153"/>
        <v>0</v>
      </c>
      <c r="N647" s="43">
        <f t="shared" si="154"/>
        <v>0</v>
      </c>
    </row>
    <row r="648" spans="1:14" s="6" customFormat="1" ht="40.5" thickTop="1" thickBot="1" x14ac:dyDescent="0.3">
      <c r="A648" s="6" t="s">
        <v>213</v>
      </c>
      <c r="B648" s="6" t="str">
        <f t="shared" si="142"/>
        <v>a</v>
      </c>
      <c r="C648" s="54" t="s">
        <v>145</v>
      </c>
      <c r="D648" s="55" t="s">
        <v>76</v>
      </c>
      <c r="E648" s="56">
        <f t="shared" ref="E648:L648" si="155">E651+E659+E660+E661</f>
        <v>1475.13942</v>
      </c>
      <c r="F648" s="56">
        <f t="shared" si="155"/>
        <v>2000</v>
      </c>
      <c r="G648" s="56">
        <f t="shared" si="155"/>
        <v>1770</v>
      </c>
      <c r="H648" s="56">
        <f t="shared" si="155"/>
        <v>990.84100000000001</v>
      </c>
      <c r="I648" s="56">
        <f t="shared" si="155"/>
        <v>2000</v>
      </c>
      <c r="J648" s="56">
        <f t="shared" si="155"/>
        <v>2000</v>
      </c>
      <c r="K648" s="56">
        <f t="shared" si="152"/>
        <v>0</v>
      </c>
      <c r="L648" s="56">
        <f t="shared" si="155"/>
        <v>2000</v>
      </c>
      <c r="M648" s="56">
        <f t="shared" si="153"/>
        <v>0</v>
      </c>
      <c r="N648" s="56">
        <f t="shared" si="154"/>
        <v>0</v>
      </c>
    </row>
    <row r="649" spans="1:14" s="6" customFormat="1" ht="36" hidden="1" thickTop="1" thickBot="1" x14ac:dyDescent="0.3">
      <c r="B649" s="6" t="str">
        <f t="shared" si="142"/>
        <v>b</v>
      </c>
      <c r="C649" s="11"/>
      <c r="D649" s="12" t="s">
        <v>190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0</v>
      </c>
      <c r="K649" s="13">
        <f t="shared" si="152"/>
        <v>0</v>
      </c>
      <c r="L649" s="13">
        <v>0</v>
      </c>
      <c r="M649" s="13">
        <f t="shared" si="153"/>
        <v>0</v>
      </c>
      <c r="N649" s="13">
        <f t="shared" si="154"/>
        <v>0</v>
      </c>
    </row>
    <row r="650" spans="1:14" s="6" customFormat="1" ht="18.75" hidden="1" thickTop="1" thickBot="1" x14ac:dyDescent="0.3">
      <c r="B650" s="6" t="str">
        <f t="shared" si="142"/>
        <v>b</v>
      </c>
      <c r="C650" s="11"/>
      <c r="D650" s="12" t="s">
        <v>189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f t="shared" si="152"/>
        <v>0</v>
      </c>
      <c r="L650" s="13">
        <v>0</v>
      </c>
      <c r="M650" s="13">
        <f t="shared" si="153"/>
        <v>0</v>
      </c>
      <c r="N650" s="13">
        <f t="shared" si="154"/>
        <v>0</v>
      </c>
    </row>
    <row r="651" spans="1:14" s="6" customFormat="1" ht="21" hidden="1" thickTop="1" thickBot="1" x14ac:dyDescent="0.3">
      <c r="B651" s="6" t="str">
        <f t="shared" si="142"/>
        <v>a</v>
      </c>
      <c r="C651" s="36" t="s">
        <v>131</v>
      </c>
      <c r="D651" s="37" t="s">
        <v>4</v>
      </c>
      <c r="E651" s="38">
        <f t="shared" ref="E651:L651" si="156">E652+E653+E654+E655+E656+E657+E658</f>
        <v>1475.13942</v>
      </c>
      <c r="F651" s="38">
        <f t="shared" si="156"/>
        <v>2000</v>
      </c>
      <c r="G651" s="38">
        <f t="shared" si="156"/>
        <v>1770</v>
      </c>
      <c r="H651" s="38">
        <f t="shared" si="156"/>
        <v>990.84100000000001</v>
      </c>
      <c r="I651" s="38">
        <f t="shared" si="156"/>
        <v>2000</v>
      </c>
      <c r="J651" s="38">
        <f t="shared" si="156"/>
        <v>2000</v>
      </c>
      <c r="K651" s="38">
        <f t="shared" si="152"/>
        <v>0</v>
      </c>
      <c r="L651" s="38">
        <f t="shared" si="156"/>
        <v>2000</v>
      </c>
      <c r="M651" s="38">
        <f t="shared" si="153"/>
        <v>0</v>
      </c>
      <c r="N651" s="38">
        <f t="shared" si="154"/>
        <v>0</v>
      </c>
    </row>
    <row r="652" spans="1:14" s="6" customFormat="1" ht="18.75" hidden="1" thickTop="1" thickBot="1" x14ac:dyDescent="0.3">
      <c r="B652" s="6" t="str">
        <f t="shared" si="142"/>
        <v>b</v>
      </c>
      <c r="C652" s="11" t="s">
        <v>131</v>
      </c>
      <c r="D652" s="17" t="s">
        <v>195</v>
      </c>
      <c r="E652" s="18">
        <v>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f t="shared" si="152"/>
        <v>0</v>
      </c>
      <c r="L652" s="18">
        <v>0</v>
      </c>
      <c r="M652" s="18">
        <f t="shared" si="153"/>
        <v>0</v>
      </c>
      <c r="N652" s="18">
        <f t="shared" si="154"/>
        <v>0</v>
      </c>
    </row>
    <row r="653" spans="1:14" s="6" customFormat="1" ht="21" hidden="1" thickTop="1" thickBot="1" x14ac:dyDescent="0.3">
      <c r="B653" s="6" t="str">
        <f t="shared" si="142"/>
        <v>a</v>
      </c>
      <c r="C653" s="33" t="s">
        <v>131</v>
      </c>
      <c r="D653" s="39" t="s">
        <v>203</v>
      </c>
      <c r="E653" s="40">
        <v>1475.13942</v>
      </c>
      <c r="F653" s="40">
        <v>2000</v>
      </c>
      <c r="G653" s="40">
        <v>1770</v>
      </c>
      <c r="H653" s="40">
        <v>990.84100000000001</v>
      </c>
      <c r="I653" s="40">
        <v>2000</v>
      </c>
      <c r="J653" s="40">
        <v>2000</v>
      </c>
      <c r="K653" s="40">
        <f t="shared" si="152"/>
        <v>0</v>
      </c>
      <c r="L653" s="40">
        <v>2000</v>
      </c>
      <c r="M653" s="40">
        <f t="shared" si="153"/>
        <v>0</v>
      </c>
      <c r="N653" s="40">
        <f t="shared" si="154"/>
        <v>0</v>
      </c>
    </row>
    <row r="654" spans="1:14" s="6" customFormat="1" ht="18.75" hidden="1" thickTop="1" thickBot="1" x14ac:dyDescent="0.3">
      <c r="B654" s="6" t="str">
        <f t="shared" si="142"/>
        <v>b</v>
      </c>
      <c r="C654" s="11" t="s">
        <v>131</v>
      </c>
      <c r="D654" s="17" t="s">
        <v>197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f t="shared" si="152"/>
        <v>0</v>
      </c>
      <c r="L654" s="18">
        <v>0</v>
      </c>
      <c r="M654" s="18">
        <f t="shared" si="153"/>
        <v>0</v>
      </c>
      <c r="N654" s="18">
        <f t="shared" si="154"/>
        <v>0</v>
      </c>
    </row>
    <row r="655" spans="1:14" s="6" customFormat="1" ht="18.75" hidden="1" thickTop="1" thickBot="1" x14ac:dyDescent="0.3">
      <c r="B655" s="6" t="str">
        <f t="shared" si="142"/>
        <v>b</v>
      </c>
      <c r="C655" s="11" t="s">
        <v>131</v>
      </c>
      <c r="D655" s="17" t="s">
        <v>198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f t="shared" si="152"/>
        <v>0</v>
      </c>
      <c r="L655" s="18">
        <v>0</v>
      </c>
      <c r="M655" s="18">
        <f t="shared" si="153"/>
        <v>0</v>
      </c>
      <c r="N655" s="18">
        <f t="shared" si="154"/>
        <v>0</v>
      </c>
    </row>
    <row r="656" spans="1:14" s="6" customFormat="1" ht="18.75" hidden="1" thickTop="1" thickBot="1" x14ac:dyDescent="0.3">
      <c r="B656" s="6" t="str">
        <f t="shared" si="142"/>
        <v>b</v>
      </c>
      <c r="C656" s="11" t="s">
        <v>131</v>
      </c>
      <c r="D656" s="17" t="s">
        <v>199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f t="shared" si="152"/>
        <v>0</v>
      </c>
      <c r="L656" s="18">
        <v>0</v>
      </c>
      <c r="M656" s="18">
        <f t="shared" si="153"/>
        <v>0</v>
      </c>
      <c r="N656" s="18">
        <f t="shared" si="154"/>
        <v>0</v>
      </c>
    </row>
    <row r="657" spans="1:14" s="6" customFormat="1" ht="18.75" hidden="1" thickTop="1" thickBot="1" x14ac:dyDescent="0.3">
      <c r="B657" s="6" t="str">
        <f t="shared" si="142"/>
        <v>b</v>
      </c>
      <c r="C657" s="11" t="s">
        <v>131</v>
      </c>
      <c r="D657" s="17" t="s">
        <v>200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f t="shared" si="152"/>
        <v>0</v>
      </c>
      <c r="L657" s="18">
        <v>0</v>
      </c>
      <c r="M657" s="18">
        <f t="shared" si="153"/>
        <v>0</v>
      </c>
      <c r="N657" s="18">
        <f t="shared" si="154"/>
        <v>0</v>
      </c>
    </row>
    <row r="658" spans="1:14" s="6" customFormat="1" ht="18.75" hidden="1" thickTop="1" thickBot="1" x14ac:dyDescent="0.3">
      <c r="B658" s="6" t="str">
        <f t="shared" si="142"/>
        <v>b</v>
      </c>
      <c r="C658" s="11" t="s">
        <v>131</v>
      </c>
      <c r="D658" s="17" t="s">
        <v>201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f t="shared" si="152"/>
        <v>0</v>
      </c>
      <c r="L658" s="18">
        <v>0</v>
      </c>
      <c r="M658" s="18">
        <f t="shared" si="153"/>
        <v>0</v>
      </c>
      <c r="N658" s="18">
        <f t="shared" si="154"/>
        <v>0</v>
      </c>
    </row>
    <row r="659" spans="1:14" s="6" customFormat="1" ht="18.75" hidden="1" thickTop="1" thickBot="1" x14ac:dyDescent="0.3">
      <c r="B659" s="6" t="str">
        <f t="shared" ref="B659:B722" si="157">IF(OR(E659&lt;&gt;0,F659&lt;&gt;0,G659&lt;&gt;0,H659&lt;&gt;0,I659&lt;&gt;0,L659&lt;&gt;0,M659&lt;&gt;0),"a","b")</f>
        <v>b</v>
      </c>
      <c r="C659" s="14" t="s">
        <v>131</v>
      </c>
      <c r="D659" s="15" t="s">
        <v>6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f t="shared" si="152"/>
        <v>0</v>
      </c>
      <c r="L659" s="16">
        <v>0</v>
      </c>
      <c r="M659" s="16">
        <f t="shared" si="153"/>
        <v>0</v>
      </c>
      <c r="N659" s="16">
        <f t="shared" si="154"/>
        <v>0</v>
      </c>
    </row>
    <row r="660" spans="1:14" s="6" customFormat="1" ht="18.75" hidden="1" thickTop="1" thickBot="1" x14ac:dyDescent="0.3">
      <c r="B660" s="6" t="str">
        <f t="shared" si="157"/>
        <v>b</v>
      </c>
      <c r="C660" s="14" t="s">
        <v>131</v>
      </c>
      <c r="D660" s="15" t="s">
        <v>7</v>
      </c>
      <c r="E660" s="16">
        <v>0</v>
      </c>
      <c r="F660" s="16">
        <v>0</v>
      </c>
      <c r="G660" s="16">
        <v>0</v>
      </c>
      <c r="H660" s="16">
        <v>0</v>
      </c>
      <c r="I660" s="16">
        <v>0</v>
      </c>
      <c r="J660" s="16">
        <v>0</v>
      </c>
      <c r="K660" s="16">
        <f t="shared" si="152"/>
        <v>0</v>
      </c>
      <c r="L660" s="16">
        <v>0</v>
      </c>
      <c r="M660" s="16">
        <f t="shared" si="153"/>
        <v>0</v>
      </c>
      <c r="N660" s="16">
        <f t="shared" si="154"/>
        <v>0</v>
      </c>
    </row>
    <row r="661" spans="1:14" s="6" customFormat="1" ht="18.75" hidden="1" thickTop="1" thickBot="1" x14ac:dyDescent="0.3">
      <c r="B661" s="6" t="str">
        <f t="shared" si="157"/>
        <v>b</v>
      </c>
      <c r="C661" s="19" t="s">
        <v>131</v>
      </c>
      <c r="D661" s="20" t="s">
        <v>8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f t="shared" si="152"/>
        <v>0</v>
      </c>
      <c r="L661" s="21">
        <v>0</v>
      </c>
      <c r="M661" s="21">
        <f t="shared" si="153"/>
        <v>0</v>
      </c>
      <c r="N661" s="21">
        <f t="shared" si="154"/>
        <v>0</v>
      </c>
    </row>
    <row r="662" spans="1:14" s="6" customFormat="1" ht="37.5" customHeight="1" thickTop="1" thickBot="1" x14ac:dyDescent="0.3">
      <c r="A662" s="6" t="s">
        <v>213</v>
      </c>
      <c r="B662" s="6" t="str">
        <f t="shared" si="157"/>
        <v>a</v>
      </c>
      <c r="C662" s="54" t="s">
        <v>146</v>
      </c>
      <c r="D662" s="55" t="s">
        <v>77</v>
      </c>
      <c r="E662" s="56">
        <f>E665+E673+E674+E675</f>
        <v>4430.8203899999999</v>
      </c>
      <c r="F662" s="56">
        <f t="shared" ref="F662:L662" si="158">F665+F673+F674+F675</f>
        <v>8340</v>
      </c>
      <c r="G662" s="56">
        <f t="shared" si="158"/>
        <v>10389.902</v>
      </c>
      <c r="H662" s="56">
        <f t="shared" si="158"/>
        <v>10207.091189999999</v>
      </c>
      <c r="I662" s="56">
        <f t="shared" si="158"/>
        <v>14280</v>
      </c>
      <c r="J662" s="56">
        <f t="shared" si="158"/>
        <v>12280</v>
      </c>
      <c r="K662" s="56">
        <f t="shared" si="152"/>
        <v>-2000</v>
      </c>
      <c r="L662" s="56">
        <f t="shared" si="158"/>
        <v>14280</v>
      </c>
      <c r="M662" s="56">
        <f t="shared" si="153"/>
        <v>2000</v>
      </c>
      <c r="N662" s="56">
        <f t="shared" si="154"/>
        <v>2000</v>
      </c>
    </row>
    <row r="663" spans="1:14" s="6" customFormat="1" ht="36" hidden="1" thickTop="1" thickBot="1" x14ac:dyDescent="0.3">
      <c r="B663" s="6" t="str">
        <f t="shared" si="157"/>
        <v>b</v>
      </c>
      <c r="C663" s="11"/>
      <c r="D663" s="12" t="s">
        <v>190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f t="shared" si="152"/>
        <v>0</v>
      </c>
      <c r="L663" s="13">
        <v>0</v>
      </c>
      <c r="M663" s="13">
        <f t="shared" si="153"/>
        <v>0</v>
      </c>
      <c r="N663" s="13">
        <f t="shared" si="154"/>
        <v>0</v>
      </c>
    </row>
    <row r="664" spans="1:14" s="6" customFormat="1" ht="18.75" hidden="1" thickTop="1" thickBot="1" x14ac:dyDescent="0.3">
      <c r="B664" s="6" t="str">
        <f t="shared" si="157"/>
        <v>b</v>
      </c>
      <c r="C664" s="11"/>
      <c r="D664" s="12" t="s">
        <v>189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f t="shared" si="152"/>
        <v>0</v>
      </c>
      <c r="L664" s="13">
        <v>0</v>
      </c>
      <c r="M664" s="13">
        <f t="shared" si="153"/>
        <v>0</v>
      </c>
      <c r="N664" s="13">
        <f t="shared" si="154"/>
        <v>0</v>
      </c>
    </row>
    <row r="665" spans="1:14" s="6" customFormat="1" ht="21" hidden="1" thickTop="1" thickBot="1" x14ac:dyDescent="0.3">
      <c r="B665" s="6" t="str">
        <f t="shared" si="157"/>
        <v>a</v>
      </c>
      <c r="C665" s="36" t="s">
        <v>131</v>
      </c>
      <c r="D665" s="37" t="s">
        <v>4</v>
      </c>
      <c r="E665" s="38">
        <f>SUM(E666:E672)</f>
        <v>3631.8690000000001</v>
      </c>
      <c r="F665" s="38">
        <f t="shared" ref="F665:L665" si="159">SUM(F666:F672)</f>
        <v>8340</v>
      </c>
      <c r="G665" s="38">
        <f t="shared" si="159"/>
        <v>10389.902</v>
      </c>
      <c r="H665" s="38">
        <f t="shared" si="159"/>
        <v>10207.091189999999</v>
      </c>
      <c r="I665" s="38">
        <f t="shared" si="159"/>
        <v>14280</v>
      </c>
      <c r="J665" s="38">
        <f t="shared" si="159"/>
        <v>12280</v>
      </c>
      <c r="K665" s="38">
        <f t="shared" si="152"/>
        <v>-2000</v>
      </c>
      <c r="L665" s="38">
        <f t="shared" si="159"/>
        <v>14280</v>
      </c>
      <c r="M665" s="38">
        <f t="shared" si="153"/>
        <v>2000</v>
      </c>
      <c r="N665" s="38">
        <f t="shared" si="154"/>
        <v>2000</v>
      </c>
    </row>
    <row r="666" spans="1:14" s="6" customFormat="1" ht="18.75" hidden="1" thickTop="1" thickBot="1" x14ac:dyDescent="0.3">
      <c r="B666" s="6" t="str">
        <f t="shared" si="157"/>
        <v>b</v>
      </c>
      <c r="C666" s="11" t="s">
        <v>131</v>
      </c>
      <c r="D666" s="17" t="s">
        <v>195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f t="shared" si="152"/>
        <v>0</v>
      </c>
      <c r="L666" s="18">
        <v>0</v>
      </c>
      <c r="M666" s="18">
        <f t="shared" si="153"/>
        <v>0</v>
      </c>
      <c r="N666" s="18">
        <f t="shared" si="154"/>
        <v>0</v>
      </c>
    </row>
    <row r="667" spans="1:14" s="6" customFormat="1" ht="21" hidden="1" thickTop="1" thickBot="1" x14ac:dyDescent="0.3">
      <c r="B667" s="6" t="str">
        <f t="shared" si="157"/>
        <v>a</v>
      </c>
      <c r="C667" s="33" t="s">
        <v>131</v>
      </c>
      <c r="D667" s="39" t="s">
        <v>203</v>
      </c>
      <c r="E667" s="40">
        <v>3617.15</v>
      </c>
      <c r="F667" s="40">
        <v>5560</v>
      </c>
      <c r="G667" s="40">
        <v>10359.902</v>
      </c>
      <c r="H667" s="40">
        <v>10191.64719</v>
      </c>
      <c r="I667" s="40">
        <v>14200</v>
      </c>
      <c r="J667" s="40">
        <v>12200</v>
      </c>
      <c r="K667" s="40">
        <f t="shared" si="152"/>
        <v>-2000</v>
      </c>
      <c r="L667" s="40">
        <v>14200</v>
      </c>
      <c r="M667" s="40">
        <f t="shared" si="153"/>
        <v>2000</v>
      </c>
      <c r="N667" s="40">
        <f t="shared" si="154"/>
        <v>2000</v>
      </c>
    </row>
    <row r="668" spans="1:14" s="6" customFormat="1" ht="18.75" hidden="1" thickTop="1" thickBot="1" x14ac:dyDescent="0.3">
      <c r="B668" s="6" t="str">
        <f t="shared" si="157"/>
        <v>b</v>
      </c>
      <c r="C668" s="11" t="s">
        <v>131</v>
      </c>
      <c r="D668" s="17" t="s">
        <v>197</v>
      </c>
      <c r="E668" s="18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f t="shared" si="152"/>
        <v>0</v>
      </c>
      <c r="L668" s="18">
        <v>0</v>
      </c>
      <c r="M668" s="18">
        <f t="shared" si="153"/>
        <v>0</v>
      </c>
      <c r="N668" s="18">
        <f t="shared" si="154"/>
        <v>0</v>
      </c>
    </row>
    <row r="669" spans="1:14" s="6" customFormat="1" ht="18.75" hidden="1" thickTop="1" thickBot="1" x14ac:dyDescent="0.3">
      <c r="B669" s="6" t="str">
        <f t="shared" si="157"/>
        <v>b</v>
      </c>
      <c r="C669" s="11" t="s">
        <v>131</v>
      </c>
      <c r="D669" s="17" t="s">
        <v>198</v>
      </c>
      <c r="E669" s="18">
        <v>0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f t="shared" si="152"/>
        <v>0</v>
      </c>
      <c r="L669" s="18">
        <v>0</v>
      </c>
      <c r="M669" s="18">
        <f t="shared" si="153"/>
        <v>0</v>
      </c>
      <c r="N669" s="18">
        <f t="shared" si="154"/>
        <v>0</v>
      </c>
    </row>
    <row r="670" spans="1:14" s="6" customFormat="1" ht="18.75" hidden="1" thickTop="1" thickBot="1" x14ac:dyDescent="0.3">
      <c r="B670" s="6" t="str">
        <f t="shared" si="157"/>
        <v>b</v>
      </c>
      <c r="C670" s="11" t="s">
        <v>131</v>
      </c>
      <c r="D670" s="17" t="s">
        <v>199</v>
      </c>
      <c r="E670" s="18">
        <v>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f t="shared" si="152"/>
        <v>0</v>
      </c>
      <c r="L670" s="18">
        <v>0</v>
      </c>
      <c r="M670" s="18">
        <f t="shared" si="153"/>
        <v>0</v>
      </c>
      <c r="N670" s="18">
        <f t="shared" si="154"/>
        <v>0</v>
      </c>
    </row>
    <row r="671" spans="1:14" s="6" customFormat="1" ht="21" hidden="1" thickTop="1" thickBot="1" x14ac:dyDescent="0.3">
      <c r="B671" s="6" t="str">
        <f t="shared" si="157"/>
        <v>a</v>
      </c>
      <c r="C671" s="33" t="s">
        <v>131</v>
      </c>
      <c r="D671" s="39" t="s">
        <v>205</v>
      </c>
      <c r="E671" s="40">
        <v>14.718999999999999</v>
      </c>
      <c r="F671" s="40">
        <v>2780</v>
      </c>
      <c r="G671" s="40">
        <v>30</v>
      </c>
      <c r="H671" s="40">
        <v>15.444000000000001</v>
      </c>
      <c r="I671" s="40">
        <v>80</v>
      </c>
      <c r="J671" s="40">
        <v>80</v>
      </c>
      <c r="K671" s="40">
        <f t="shared" si="152"/>
        <v>0</v>
      </c>
      <c r="L671" s="40">
        <v>80</v>
      </c>
      <c r="M671" s="40">
        <f t="shared" si="153"/>
        <v>0</v>
      </c>
      <c r="N671" s="40">
        <f t="shared" si="154"/>
        <v>0</v>
      </c>
    </row>
    <row r="672" spans="1:14" s="6" customFormat="1" ht="18.75" hidden="1" thickTop="1" thickBot="1" x14ac:dyDescent="0.3">
      <c r="B672" s="6" t="str">
        <f t="shared" si="157"/>
        <v>b</v>
      </c>
      <c r="C672" s="11" t="s">
        <v>131</v>
      </c>
      <c r="D672" s="17" t="s">
        <v>201</v>
      </c>
      <c r="E672" s="18">
        <v>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f t="shared" si="152"/>
        <v>0</v>
      </c>
      <c r="L672" s="18">
        <v>0</v>
      </c>
      <c r="M672" s="18">
        <f t="shared" si="153"/>
        <v>0</v>
      </c>
      <c r="N672" s="18">
        <f t="shared" si="154"/>
        <v>0</v>
      </c>
    </row>
    <row r="673" spans="1:14" s="6" customFormat="1" ht="21" hidden="1" thickTop="1" thickBot="1" x14ac:dyDescent="0.3">
      <c r="B673" s="6" t="str">
        <f t="shared" si="157"/>
        <v>a</v>
      </c>
      <c r="C673" s="36" t="s">
        <v>131</v>
      </c>
      <c r="D673" s="37" t="s">
        <v>6</v>
      </c>
      <c r="E673" s="38">
        <v>798.95139000000006</v>
      </c>
      <c r="F673" s="38">
        <v>0</v>
      </c>
      <c r="G673" s="38">
        <v>0</v>
      </c>
      <c r="H673" s="38">
        <v>0</v>
      </c>
      <c r="I673" s="38">
        <v>0</v>
      </c>
      <c r="J673" s="38">
        <v>0</v>
      </c>
      <c r="K673" s="38">
        <f t="shared" si="152"/>
        <v>0</v>
      </c>
      <c r="L673" s="38">
        <v>0</v>
      </c>
      <c r="M673" s="38">
        <f t="shared" si="153"/>
        <v>0</v>
      </c>
      <c r="N673" s="38">
        <f t="shared" si="154"/>
        <v>0</v>
      </c>
    </row>
    <row r="674" spans="1:14" s="6" customFormat="1" ht="18.75" hidden="1" thickTop="1" thickBot="1" x14ac:dyDescent="0.3">
      <c r="B674" s="6" t="str">
        <f t="shared" si="157"/>
        <v>b</v>
      </c>
      <c r="C674" s="14" t="s">
        <v>131</v>
      </c>
      <c r="D674" s="15" t="s">
        <v>7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f t="shared" si="152"/>
        <v>0</v>
      </c>
      <c r="L674" s="16">
        <v>0</v>
      </c>
      <c r="M674" s="16">
        <f t="shared" si="153"/>
        <v>0</v>
      </c>
      <c r="N674" s="16">
        <f t="shared" si="154"/>
        <v>0</v>
      </c>
    </row>
    <row r="675" spans="1:14" s="6" customFormat="1" ht="18.75" hidden="1" thickTop="1" thickBot="1" x14ac:dyDescent="0.3">
      <c r="B675" s="6" t="str">
        <f t="shared" si="157"/>
        <v>b</v>
      </c>
      <c r="C675" s="19" t="s">
        <v>131</v>
      </c>
      <c r="D675" s="20" t="s">
        <v>8</v>
      </c>
      <c r="E675" s="21">
        <v>0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21">
        <f t="shared" si="152"/>
        <v>0</v>
      </c>
      <c r="L675" s="21">
        <v>0</v>
      </c>
      <c r="M675" s="21">
        <f t="shared" si="153"/>
        <v>0</v>
      </c>
      <c r="N675" s="21">
        <f t="shared" si="154"/>
        <v>0</v>
      </c>
    </row>
    <row r="676" spans="1:14" s="6" customFormat="1" ht="42.75" customHeight="1" thickTop="1" thickBot="1" x14ac:dyDescent="0.3">
      <c r="A676" s="6" t="s">
        <v>213</v>
      </c>
      <c r="B676" s="6" t="str">
        <f t="shared" si="157"/>
        <v>a</v>
      </c>
      <c r="C676" s="54" t="s">
        <v>147</v>
      </c>
      <c r="D676" s="55" t="s">
        <v>79</v>
      </c>
      <c r="E676" s="56">
        <f t="shared" ref="E676:L676" si="160">E679+E687+E688+E689</f>
        <v>918.72532999999999</v>
      </c>
      <c r="F676" s="56">
        <f t="shared" si="160"/>
        <v>1000</v>
      </c>
      <c r="G676" s="56">
        <f t="shared" si="160"/>
        <v>650</v>
      </c>
      <c r="H676" s="56">
        <f t="shared" si="160"/>
        <v>322.85384000000005</v>
      </c>
      <c r="I676" s="56">
        <f t="shared" si="160"/>
        <v>1000</v>
      </c>
      <c r="J676" s="56">
        <f t="shared" si="160"/>
        <v>1000</v>
      </c>
      <c r="K676" s="56">
        <f t="shared" si="152"/>
        <v>0</v>
      </c>
      <c r="L676" s="56">
        <f t="shared" si="160"/>
        <v>1000</v>
      </c>
      <c r="M676" s="56">
        <f t="shared" si="153"/>
        <v>0</v>
      </c>
      <c r="N676" s="56">
        <f t="shared" si="154"/>
        <v>0</v>
      </c>
    </row>
    <row r="677" spans="1:14" s="6" customFormat="1" ht="36" hidden="1" thickTop="1" thickBot="1" x14ac:dyDescent="0.3">
      <c r="B677" s="6" t="str">
        <f t="shared" si="157"/>
        <v>b</v>
      </c>
      <c r="C677" s="11"/>
      <c r="D677" s="12" t="s">
        <v>190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f t="shared" si="152"/>
        <v>0</v>
      </c>
      <c r="L677" s="13">
        <v>0</v>
      </c>
      <c r="M677" s="13">
        <f t="shared" si="153"/>
        <v>0</v>
      </c>
      <c r="N677" s="13">
        <f t="shared" si="154"/>
        <v>0</v>
      </c>
    </row>
    <row r="678" spans="1:14" s="6" customFormat="1" ht="18.75" hidden="1" thickTop="1" thickBot="1" x14ac:dyDescent="0.3">
      <c r="B678" s="6" t="str">
        <f t="shared" si="157"/>
        <v>b</v>
      </c>
      <c r="C678" s="11"/>
      <c r="D678" s="12" t="s">
        <v>189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f t="shared" si="152"/>
        <v>0</v>
      </c>
      <c r="L678" s="13">
        <v>0</v>
      </c>
      <c r="M678" s="13">
        <f t="shared" si="153"/>
        <v>0</v>
      </c>
      <c r="N678" s="13">
        <f t="shared" si="154"/>
        <v>0</v>
      </c>
    </row>
    <row r="679" spans="1:14" s="6" customFormat="1" ht="21" hidden="1" thickTop="1" thickBot="1" x14ac:dyDescent="0.3">
      <c r="B679" s="6" t="str">
        <f t="shared" si="157"/>
        <v>a</v>
      </c>
      <c r="C679" s="36" t="s">
        <v>131</v>
      </c>
      <c r="D679" s="37" t="s">
        <v>4</v>
      </c>
      <c r="E679" s="38">
        <f t="shared" ref="E679:L679" si="161">E680+E681+E682+E683+E684+E685+E686</f>
        <v>917.53532999999993</v>
      </c>
      <c r="F679" s="38">
        <f t="shared" si="161"/>
        <v>1000</v>
      </c>
      <c r="G679" s="38">
        <f t="shared" si="161"/>
        <v>650</v>
      </c>
      <c r="H679" s="38">
        <f t="shared" si="161"/>
        <v>322.85384000000005</v>
      </c>
      <c r="I679" s="38">
        <f t="shared" si="161"/>
        <v>1000</v>
      </c>
      <c r="J679" s="38">
        <f t="shared" si="161"/>
        <v>1000</v>
      </c>
      <c r="K679" s="38">
        <f t="shared" si="152"/>
        <v>0</v>
      </c>
      <c r="L679" s="38">
        <f t="shared" si="161"/>
        <v>1000</v>
      </c>
      <c r="M679" s="38">
        <f t="shared" si="153"/>
        <v>0</v>
      </c>
      <c r="N679" s="38">
        <f t="shared" si="154"/>
        <v>0</v>
      </c>
    </row>
    <row r="680" spans="1:14" s="6" customFormat="1" ht="18.75" hidden="1" thickTop="1" thickBot="1" x14ac:dyDescent="0.3">
      <c r="B680" s="6" t="str">
        <f t="shared" si="157"/>
        <v>b</v>
      </c>
      <c r="C680" s="11" t="s">
        <v>131</v>
      </c>
      <c r="D680" s="17" t="s">
        <v>195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f t="shared" si="152"/>
        <v>0</v>
      </c>
      <c r="L680" s="18">
        <v>0</v>
      </c>
      <c r="M680" s="18">
        <f t="shared" si="153"/>
        <v>0</v>
      </c>
      <c r="N680" s="18">
        <f t="shared" si="154"/>
        <v>0</v>
      </c>
    </row>
    <row r="681" spans="1:14" s="6" customFormat="1" ht="21" hidden="1" thickTop="1" thickBot="1" x14ac:dyDescent="0.3">
      <c r="B681" s="6" t="str">
        <f t="shared" si="157"/>
        <v>a</v>
      </c>
      <c r="C681" s="33" t="s">
        <v>131</v>
      </c>
      <c r="D681" s="39" t="s">
        <v>203</v>
      </c>
      <c r="E681" s="40">
        <v>917.53532999999993</v>
      </c>
      <c r="F681" s="40">
        <v>1000</v>
      </c>
      <c r="G681" s="40">
        <v>650</v>
      </c>
      <c r="H681" s="40">
        <v>322.85384000000005</v>
      </c>
      <c r="I681" s="40">
        <v>1000</v>
      </c>
      <c r="J681" s="40">
        <v>1000</v>
      </c>
      <c r="K681" s="40">
        <f t="shared" si="152"/>
        <v>0</v>
      </c>
      <c r="L681" s="40">
        <v>1000</v>
      </c>
      <c r="M681" s="40">
        <f t="shared" si="153"/>
        <v>0</v>
      </c>
      <c r="N681" s="40">
        <f t="shared" si="154"/>
        <v>0</v>
      </c>
    </row>
    <row r="682" spans="1:14" s="6" customFormat="1" ht="18.75" hidden="1" thickTop="1" thickBot="1" x14ac:dyDescent="0.3">
      <c r="B682" s="6" t="str">
        <f t="shared" si="157"/>
        <v>b</v>
      </c>
      <c r="C682" s="11" t="s">
        <v>131</v>
      </c>
      <c r="D682" s="17" t="s">
        <v>197</v>
      </c>
      <c r="E682" s="18">
        <v>0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f t="shared" si="152"/>
        <v>0</v>
      </c>
      <c r="L682" s="18">
        <v>0</v>
      </c>
      <c r="M682" s="18">
        <f t="shared" si="153"/>
        <v>0</v>
      </c>
      <c r="N682" s="18">
        <f t="shared" si="154"/>
        <v>0</v>
      </c>
    </row>
    <row r="683" spans="1:14" s="6" customFormat="1" ht="18.75" hidden="1" thickTop="1" thickBot="1" x14ac:dyDescent="0.3">
      <c r="B683" s="6" t="str">
        <f t="shared" si="157"/>
        <v>b</v>
      </c>
      <c r="C683" s="11" t="s">
        <v>131</v>
      </c>
      <c r="D683" s="17" t="s">
        <v>198</v>
      </c>
      <c r="E683" s="18">
        <v>0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f t="shared" si="152"/>
        <v>0</v>
      </c>
      <c r="L683" s="18">
        <v>0</v>
      </c>
      <c r="M683" s="18">
        <f t="shared" si="153"/>
        <v>0</v>
      </c>
      <c r="N683" s="18">
        <f t="shared" si="154"/>
        <v>0</v>
      </c>
    </row>
    <row r="684" spans="1:14" s="6" customFormat="1" ht="18.75" hidden="1" thickTop="1" thickBot="1" x14ac:dyDescent="0.3">
      <c r="B684" s="6" t="str">
        <f t="shared" si="157"/>
        <v>b</v>
      </c>
      <c r="C684" s="11" t="s">
        <v>131</v>
      </c>
      <c r="D684" s="17" t="s">
        <v>199</v>
      </c>
      <c r="E684" s="18">
        <v>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f t="shared" si="152"/>
        <v>0</v>
      </c>
      <c r="L684" s="18">
        <v>0</v>
      </c>
      <c r="M684" s="18">
        <f t="shared" si="153"/>
        <v>0</v>
      </c>
      <c r="N684" s="18">
        <f t="shared" si="154"/>
        <v>0</v>
      </c>
    </row>
    <row r="685" spans="1:14" s="6" customFormat="1" ht="18.75" hidden="1" thickTop="1" thickBot="1" x14ac:dyDescent="0.3">
      <c r="B685" s="6" t="str">
        <f t="shared" si="157"/>
        <v>b</v>
      </c>
      <c r="C685" s="11" t="s">
        <v>131</v>
      </c>
      <c r="D685" s="17" t="s">
        <v>200</v>
      </c>
      <c r="E685" s="18">
        <v>0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f t="shared" si="152"/>
        <v>0</v>
      </c>
      <c r="L685" s="18">
        <v>0</v>
      </c>
      <c r="M685" s="18">
        <f t="shared" si="153"/>
        <v>0</v>
      </c>
      <c r="N685" s="18">
        <f t="shared" si="154"/>
        <v>0</v>
      </c>
    </row>
    <row r="686" spans="1:14" s="6" customFormat="1" ht="18.75" hidden="1" thickTop="1" thickBot="1" x14ac:dyDescent="0.3">
      <c r="B686" s="6" t="str">
        <f t="shared" si="157"/>
        <v>b</v>
      </c>
      <c r="C686" s="11" t="s">
        <v>131</v>
      </c>
      <c r="D686" s="17" t="s">
        <v>201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f t="shared" si="152"/>
        <v>0</v>
      </c>
      <c r="L686" s="18">
        <v>0</v>
      </c>
      <c r="M686" s="18">
        <f t="shared" si="153"/>
        <v>0</v>
      </c>
      <c r="N686" s="18">
        <f t="shared" si="154"/>
        <v>0</v>
      </c>
    </row>
    <row r="687" spans="1:14" s="6" customFormat="1" ht="18.75" hidden="1" thickTop="1" thickBot="1" x14ac:dyDescent="0.3">
      <c r="B687" s="6" t="str">
        <f t="shared" si="157"/>
        <v>b</v>
      </c>
      <c r="C687" s="14" t="s">
        <v>131</v>
      </c>
      <c r="D687" s="15" t="s">
        <v>6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6">
        <f t="shared" si="152"/>
        <v>0</v>
      </c>
      <c r="L687" s="16">
        <v>0</v>
      </c>
      <c r="M687" s="16">
        <f t="shared" si="153"/>
        <v>0</v>
      </c>
      <c r="N687" s="16">
        <f t="shared" si="154"/>
        <v>0</v>
      </c>
    </row>
    <row r="688" spans="1:14" s="6" customFormat="1" ht="18.75" hidden="1" thickTop="1" thickBot="1" x14ac:dyDescent="0.3">
      <c r="B688" s="6" t="str">
        <f t="shared" si="157"/>
        <v>b</v>
      </c>
      <c r="C688" s="14" t="s">
        <v>131</v>
      </c>
      <c r="D688" s="15" t="s">
        <v>7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6">
        <f t="shared" si="152"/>
        <v>0</v>
      </c>
      <c r="L688" s="16">
        <v>0</v>
      </c>
      <c r="M688" s="16">
        <f t="shared" si="153"/>
        <v>0</v>
      </c>
      <c r="N688" s="16">
        <f t="shared" si="154"/>
        <v>0</v>
      </c>
    </row>
    <row r="689" spans="1:14" s="6" customFormat="1" ht="21" hidden="1" thickTop="1" thickBot="1" x14ac:dyDescent="0.3">
      <c r="B689" s="6" t="str">
        <f t="shared" si="157"/>
        <v>a</v>
      </c>
      <c r="C689" s="41" t="s">
        <v>131</v>
      </c>
      <c r="D689" s="42" t="s">
        <v>8</v>
      </c>
      <c r="E689" s="43">
        <v>1.19</v>
      </c>
      <c r="F689" s="43">
        <v>0</v>
      </c>
      <c r="G689" s="43">
        <v>0</v>
      </c>
      <c r="H689" s="43">
        <v>0</v>
      </c>
      <c r="I689" s="43">
        <v>0</v>
      </c>
      <c r="J689" s="43">
        <v>0</v>
      </c>
      <c r="K689" s="43">
        <f t="shared" si="152"/>
        <v>0</v>
      </c>
      <c r="L689" s="43">
        <v>0</v>
      </c>
      <c r="M689" s="43">
        <f t="shared" si="153"/>
        <v>0</v>
      </c>
      <c r="N689" s="43">
        <f t="shared" si="154"/>
        <v>0</v>
      </c>
    </row>
    <row r="690" spans="1:14" s="6" customFormat="1" ht="54.75" customHeight="1" thickTop="1" thickBot="1" x14ac:dyDescent="0.3">
      <c r="A690" s="6" t="s">
        <v>213</v>
      </c>
      <c r="B690" s="6" t="str">
        <f t="shared" si="157"/>
        <v>a</v>
      </c>
      <c r="C690" s="54" t="s">
        <v>148</v>
      </c>
      <c r="D690" s="55" t="s">
        <v>81</v>
      </c>
      <c r="E690" s="56">
        <f t="shared" ref="E690:L690" si="162">E693+E701+E702+E703</f>
        <v>1073.354</v>
      </c>
      <c r="F690" s="56">
        <f t="shared" si="162"/>
        <v>1502</v>
      </c>
      <c r="G690" s="56">
        <f t="shared" si="162"/>
        <v>1402</v>
      </c>
      <c r="H690" s="56">
        <f t="shared" si="162"/>
        <v>841.84480000000008</v>
      </c>
      <c r="I690" s="56">
        <f t="shared" si="162"/>
        <v>1650</v>
      </c>
      <c r="J690" s="56">
        <f t="shared" si="162"/>
        <v>1650</v>
      </c>
      <c r="K690" s="56">
        <f t="shared" si="152"/>
        <v>0</v>
      </c>
      <c r="L690" s="56">
        <f t="shared" si="162"/>
        <v>1650</v>
      </c>
      <c r="M690" s="56">
        <f t="shared" si="153"/>
        <v>0</v>
      </c>
      <c r="N690" s="56">
        <f t="shared" si="154"/>
        <v>0</v>
      </c>
    </row>
    <row r="691" spans="1:14" s="6" customFormat="1" ht="36" hidden="1" thickTop="1" thickBot="1" x14ac:dyDescent="0.3">
      <c r="B691" s="6" t="str">
        <f t="shared" si="157"/>
        <v>b</v>
      </c>
      <c r="C691" s="11"/>
      <c r="D691" s="12" t="s">
        <v>190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0</v>
      </c>
      <c r="K691" s="13">
        <f t="shared" si="152"/>
        <v>0</v>
      </c>
      <c r="L691" s="13">
        <v>0</v>
      </c>
      <c r="M691" s="13">
        <f t="shared" si="153"/>
        <v>0</v>
      </c>
      <c r="N691" s="13">
        <f t="shared" si="154"/>
        <v>0</v>
      </c>
    </row>
    <row r="692" spans="1:14" s="6" customFormat="1" ht="18.75" hidden="1" thickTop="1" thickBot="1" x14ac:dyDescent="0.3">
      <c r="B692" s="6" t="str">
        <f t="shared" si="157"/>
        <v>b</v>
      </c>
      <c r="C692" s="11"/>
      <c r="D692" s="12" t="s">
        <v>189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f t="shared" si="152"/>
        <v>0</v>
      </c>
      <c r="L692" s="13">
        <v>0</v>
      </c>
      <c r="M692" s="13">
        <f t="shared" si="153"/>
        <v>0</v>
      </c>
      <c r="N692" s="13">
        <f t="shared" si="154"/>
        <v>0</v>
      </c>
    </row>
    <row r="693" spans="1:14" s="6" customFormat="1" ht="21" hidden="1" thickTop="1" thickBot="1" x14ac:dyDescent="0.3">
      <c r="B693" s="6" t="str">
        <f t="shared" si="157"/>
        <v>a</v>
      </c>
      <c r="C693" s="36" t="s">
        <v>131</v>
      </c>
      <c r="D693" s="37" t="s">
        <v>4</v>
      </c>
      <c r="E693" s="38">
        <f t="shared" ref="E693:L693" si="163">E694+E695+E696+E697+E698+E699+E700</f>
        <v>1073.354</v>
      </c>
      <c r="F693" s="38">
        <f t="shared" si="163"/>
        <v>1502</v>
      </c>
      <c r="G693" s="38">
        <f t="shared" si="163"/>
        <v>1402</v>
      </c>
      <c r="H693" s="38">
        <f t="shared" si="163"/>
        <v>841.84480000000008</v>
      </c>
      <c r="I693" s="38">
        <f t="shared" si="163"/>
        <v>1650</v>
      </c>
      <c r="J693" s="38">
        <f t="shared" si="163"/>
        <v>1650</v>
      </c>
      <c r="K693" s="38">
        <f t="shared" si="152"/>
        <v>0</v>
      </c>
      <c r="L693" s="38">
        <f t="shared" si="163"/>
        <v>1650</v>
      </c>
      <c r="M693" s="38">
        <f t="shared" si="153"/>
        <v>0</v>
      </c>
      <c r="N693" s="38">
        <f t="shared" si="154"/>
        <v>0</v>
      </c>
    </row>
    <row r="694" spans="1:14" s="6" customFormat="1" ht="18.75" hidden="1" thickTop="1" thickBot="1" x14ac:dyDescent="0.3">
      <c r="B694" s="6" t="str">
        <f t="shared" si="157"/>
        <v>b</v>
      </c>
      <c r="C694" s="11" t="s">
        <v>131</v>
      </c>
      <c r="D694" s="17" t="s">
        <v>195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f t="shared" si="152"/>
        <v>0</v>
      </c>
      <c r="L694" s="18">
        <v>0</v>
      </c>
      <c r="M694" s="18">
        <f t="shared" si="153"/>
        <v>0</v>
      </c>
      <c r="N694" s="18">
        <f t="shared" si="154"/>
        <v>0</v>
      </c>
    </row>
    <row r="695" spans="1:14" s="6" customFormat="1" ht="21" hidden="1" thickTop="1" thickBot="1" x14ac:dyDescent="0.3">
      <c r="B695" s="6" t="str">
        <f t="shared" si="157"/>
        <v>a</v>
      </c>
      <c r="C695" s="33" t="s">
        <v>131</v>
      </c>
      <c r="D695" s="39" t="s">
        <v>203</v>
      </c>
      <c r="E695" s="40">
        <v>1073.354</v>
      </c>
      <c r="F695" s="40">
        <v>1502</v>
      </c>
      <c r="G695" s="40">
        <v>1402</v>
      </c>
      <c r="H695" s="40">
        <v>841.84480000000008</v>
      </c>
      <c r="I695" s="40">
        <v>1650</v>
      </c>
      <c r="J695" s="40">
        <v>1650</v>
      </c>
      <c r="K695" s="40">
        <f t="shared" si="152"/>
        <v>0</v>
      </c>
      <c r="L695" s="40">
        <v>1650</v>
      </c>
      <c r="M695" s="40">
        <f t="shared" si="153"/>
        <v>0</v>
      </c>
      <c r="N695" s="40">
        <f t="shared" si="154"/>
        <v>0</v>
      </c>
    </row>
    <row r="696" spans="1:14" s="6" customFormat="1" ht="18.75" hidden="1" thickTop="1" thickBot="1" x14ac:dyDescent="0.3">
      <c r="B696" s="6" t="str">
        <f t="shared" si="157"/>
        <v>b</v>
      </c>
      <c r="C696" s="11" t="s">
        <v>131</v>
      </c>
      <c r="D696" s="17" t="s">
        <v>197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f t="shared" si="152"/>
        <v>0</v>
      </c>
      <c r="L696" s="18">
        <v>0</v>
      </c>
      <c r="M696" s="18">
        <f t="shared" si="153"/>
        <v>0</v>
      </c>
      <c r="N696" s="18">
        <f t="shared" si="154"/>
        <v>0</v>
      </c>
    </row>
    <row r="697" spans="1:14" s="6" customFormat="1" ht="18.75" hidden="1" thickTop="1" thickBot="1" x14ac:dyDescent="0.3">
      <c r="B697" s="6" t="str">
        <f t="shared" si="157"/>
        <v>b</v>
      </c>
      <c r="C697" s="11" t="s">
        <v>131</v>
      </c>
      <c r="D697" s="17" t="s">
        <v>198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f t="shared" si="152"/>
        <v>0</v>
      </c>
      <c r="L697" s="18">
        <v>0</v>
      </c>
      <c r="M697" s="18">
        <f t="shared" si="153"/>
        <v>0</v>
      </c>
      <c r="N697" s="18">
        <f t="shared" si="154"/>
        <v>0</v>
      </c>
    </row>
    <row r="698" spans="1:14" s="6" customFormat="1" ht="18.75" hidden="1" thickTop="1" thickBot="1" x14ac:dyDescent="0.3">
      <c r="B698" s="6" t="str">
        <f t="shared" si="157"/>
        <v>b</v>
      </c>
      <c r="C698" s="11" t="s">
        <v>131</v>
      </c>
      <c r="D698" s="17" t="s">
        <v>199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f t="shared" si="152"/>
        <v>0</v>
      </c>
      <c r="L698" s="18">
        <v>0</v>
      </c>
      <c r="M698" s="18">
        <f t="shared" si="153"/>
        <v>0</v>
      </c>
      <c r="N698" s="18">
        <f t="shared" si="154"/>
        <v>0</v>
      </c>
    </row>
    <row r="699" spans="1:14" s="6" customFormat="1" ht="18.75" hidden="1" thickTop="1" thickBot="1" x14ac:dyDescent="0.3">
      <c r="B699" s="6" t="str">
        <f t="shared" si="157"/>
        <v>b</v>
      </c>
      <c r="C699" s="11" t="s">
        <v>131</v>
      </c>
      <c r="D699" s="17" t="s">
        <v>200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f t="shared" si="152"/>
        <v>0</v>
      </c>
      <c r="L699" s="18">
        <v>0</v>
      </c>
      <c r="M699" s="18">
        <f t="shared" si="153"/>
        <v>0</v>
      </c>
      <c r="N699" s="18">
        <f t="shared" si="154"/>
        <v>0</v>
      </c>
    </row>
    <row r="700" spans="1:14" s="6" customFormat="1" ht="18.75" hidden="1" thickTop="1" thickBot="1" x14ac:dyDescent="0.3">
      <c r="B700" s="6" t="str">
        <f t="shared" si="157"/>
        <v>b</v>
      </c>
      <c r="C700" s="11" t="s">
        <v>131</v>
      </c>
      <c r="D700" s="17" t="s">
        <v>201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f t="shared" si="152"/>
        <v>0</v>
      </c>
      <c r="L700" s="18">
        <v>0</v>
      </c>
      <c r="M700" s="18">
        <f t="shared" si="153"/>
        <v>0</v>
      </c>
      <c r="N700" s="18">
        <f t="shared" si="154"/>
        <v>0</v>
      </c>
    </row>
    <row r="701" spans="1:14" s="6" customFormat="1" ht="18.75" hidden="1" thickTop="1" thickBot="1" x14ac:dyDescent="0.3">
      <c r="B701" s="6" t="str">
        <f t="shared" si="157"/>
        <v>b</v>
      </c>
      <c r="C701" s="14" t="s">
        <v>131</v>
      </c>
      <c r="D701" s="15" t="s">
        <v>6</v>
      </c>
      <c r="E701" s="16">
        <v>0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f t="shared" si="152"/>
        <v>0</v>
      </c>
      <c r="L701" s="16">
        <v>0</v>
      </c>
      <c r="M701" s="16">
        <f t="shared" si="153"/>
        <v>0</v>
      </c>
      <c r="N701" s="16">
        <f t="shared" si="154"/>
        <v>0</v>
      </c>
    </row>
    <row r="702" spans="1:14" s="6" customFormat="1" ht="18.75" hidden="1" thickTop="1" thickBot="1" x14ac:dyDescent="0.3">
      <c r="B702" s="6" t="str">
        <f t="shared" si="157"/>
        <v>b</v>
      </c>
      <c r="C702" s="14" t="s">
        <v>131</v>
      </c>
      <c r="D702" s="15" t="s">
        <v>7</v>
      </c>
      <c r="E702" s="16">
        <v>0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f t="shared" si="152"/>
        <v>0</v>
      </c>
      <c r="L702" s="16">
        <v>0</v>
      </c>
      <c r="M702" s="16">
        <f t="shared" si="153"/>
        <v>0</v>
      </c>
      <c r="N702" s="16">
        <f t="shared" si="154"/>
        <v>0</v>
      </c>
    </row>
    <row r="703" spans="1:14" s="6" customFormat="1" ht="18.75" hidden="1" thickTop="1" thickBot="1" x14ac:dyDescent="0.3">
      <c r="B703" s="6" t="str">
        <f t="shared" si="157"/>
        <v>b</v>
      </c>
      <c r="C703" s="19" t="s">
        <v>131</v>
      </c>
      <c r="D703" s="20" t="s">
        <v>8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21">
        <f t="shared" si="152"/>
        <v>0</v>
      </c>
      <c r="L703" s="21">
        <v>0</v>
      </c>
      <c r="M703" s="21">
        <f t="shared" si="153"/>
        <v>0</v>
      </c>
      <c r="N703" s="21">
        <f t="shared" si="154"/>
        <v>0</v>
      </c>
    </row>
    <row r="704" spans="1:14" s="6" customFormat="1" ht="40.5" thickTop="1" thickBot="1" x14ac:dyDescent="0.3">
      <c r="A704" s="6" t="s">
        <v>213</v>
      </c>
      <c r="B704" s="6" t="str">
        <f t="shared" si="157"/>
        <v>a</v>
      </c>
      <c r="C704" s="54" t="s">
        <v>149</v>
      </c>
      <c r="D704" s="55" t="s">
        <v>83</v>
      </c>
      <c r="E704" s="56">
        <f t="shared" ref="E704:L704" si="164">E707+E715+E716+E717</f>
        <v>270</v>
      </c>
      <c r="F704" s="56">
        <f t="shared" si="164"/>
        <v>270</v>
      </c>
      <c r="G704" s="56">
        <f t="shared" si="164"/>
        <v>270</v>
      </c>
      <c r="H704" s="56">
        <f t="shared" si="164"/>
        <v>180</v>
      </c>
      <c r="I704" s="56">
        <f t="shared" si="164"/>
        <v>270</v>
      </c>
      <c r="J704" s="56">
        <f t="shared" si="164"/>
        <v>270</v>
      </c>
      <c r="K704" s="56">
        <f t="shared" si="152"/>
        <v>0</v>
      </c>
      <c r="L704" s="56">
        <f t="shared" si="164"/>
        <v>270</v>
      </c>
      <c r="M704" s="56">
        <f t="shared" si="153"/>
        <v>0</v>
      </c>
      <c r="N704" s="56">
        <f t="shared" si="154"/>
        <v>0</v>
      </c>
    </row>
    <row r="705" spans="1:14" s="6" customFormat="1" ht="36" hidden="1" thickTop="1" thickBot="1" x14ac:dyDescent="0.3">
      <c r="B705" s="6" t="str">
        <f t="shared" si="157"/>
        <v>b</v>
      </c>
      <c r="C705" s="11"/>
      <c r="D705" s="12" t="s">
        <v>190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f t="shared" si="152"/>
        <v>0</v>
      </c>
      <c r="L705" s="13">
        <v>0</v>
      </c>
      <c r="M705" s="13">
        <f t="shared" si="153"/>
        <v>0</v>
      </c>
      <c r="N705" s="13">
        <f t="shared" si="154"/>
        <v>0</v>
      </c>
    </row>
    <row r="706" spans="1:14" s="6" customFormat="1" ht="18.75" hidden="1" thickTop="1" thickBot="1" x14ac:dyDescent="0.3">
      <c r="B706" s="6" t="str">
        <f t="shared" si="157"/>
        <v>b</v>
      </c>
      <c r="C706" s="11"/>
      <c r="D706" s="12" t="s">
        <v>189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f t="shared" si="152"/>
        <v>0</v>
      </c>
      <c r="L706" s="13">
        <v>0</v>
      </c>
      <c r="M706" s="13">
        <f t="shared" si="153"/>
        <v>0</v>
      </c>
      <c r="N706" s="13">
        <f t="shared" si="154"/>
        <v>0</v>
      </c>
    </row>
    <row r="707" spans="1:14" s="6" customFormat="1" ht="21" hidden="1" thickTop="1" thickBot="1" x14ac:dyDescent="0.3">
      <c r="B707" s="6" t="str">
        <f t="shared" si="157"/>
        <v>a</v>
      </c>
      <c r="C707" s="36" t="s">
        <v>131</v>
      </c>
      <c r="D707" s="37" t="s">
        <v>4</v>
      </c>
      <c r="E707" s="38">
        <f t="shared" ref="E707:L707" si="165">E708+E709+E710+E711+E712+E713+E714</f>
        <v>270</v>
      </c>
      <c r="F707" s="38">
        <f t="shared" si="165"/>
        <v>270</v>
      </c>
      <c r="G707" s="38">
        <f t="shared" si="165"/>
        <v>270</v>
      </c>
      <c r="H707" s="38">
        <f t="shared" si="165"/>
        <v>180</v>
      </c>
      <c r="I707" s="38">
        <f t="shared" si="165"/>
        <v>270</v>
      </c>
      <c r="J707" s="38">
        <f t="shared" si="165"/>
        <v>270</v>
      </c>
      <c r="K707" s="38">
        <f t="shared" si="152"/>
        <v>0</v>
      </c>
      <c r="L707" s="38">
        <f t="shared" si="165"/>
        <v>270</v>
      </c>
      <c r="M707" s="38">
        <f t="shared" si="153"/>
        <v>0</v>
      </c>
      <c r="N707" s="38">
        <f t="shared" si="154"/>
        <v>0</v>
      </c>
    </row>
    <row r="708" spans="1:14" s="6" customFormat="1" ht="18.75" hidden="1" thickTop="1" thickBot="1" x14ac:dyDescent="0.3">
      <c r="B708" s="6" t="str">
        <f t="shared" si="157"/>
        <v>b</v>
      </c>
      <c r="C708" s="11" t="s">
        <v>131</v>
      </c>
      <c r="D708" s="17" t="s">
        <v>195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f t="shared" si="152"/>
        <v>0</v>
      </c>
      <c r="L708" s="18">
        <v>0</v>
      </c>
      <c r="M708" s="18">
        <f t="shared" si="153"/>
        <v>0</v>
      </c>
      <c r="N708" s="18">
        <f t="shared" si="154"/>
        <v>0</v>
      </c>
    </row>
    <row r="709" spans="1:14" s="6" customFormat="1" ht="21" hidden="1" thickTop="1" thickBot="1" x14ac:dyDescent="0.3">
      <c r="B709" s="6" t="str">
        <f t="shared" si="157"/>
        <v>a</v>
      </c>
      <c r="C709" s="33" t="s">
        <v>131</v>
      </c>
      <c r="D709" s="39" t="s">
        <v>203</v>
      </c>
      <c r="E709" s="40">
        <v>0</v>
      </c>
      <c r="F709" s="40">
        <v>270</v>
      </c>
      <c r="G709" s="40">
        <v>270</v>
      </c>
      <c r="H709" s="40">
        <v>180</v>
      </c>
      <c r="I709" s="40">
        <v>270</v>
      </c>
      <c r="J709" s="40">
        <v>270</v>
      </c>
      <c r="K709" s="40">
        <f t="shared" ref="K709:K772" si="166">J709-I709</f>
        <v>0</v>
      </c>
      <c r="L709" s="40">
        <v>270</v>
      </c>
      <c r="M709" s="40">
        <f t="shared" ref="M709:M772" si="167">L709-J709</f>
        <v>0</v>
      </c>
      <c r="N709" s="40">
        <f t="shared" ref="N709:N772" si="168">L709-J709</f>
        <v>0</v>
      </c>
    </row>
    <row r="710" spans="1:14" s="6" customFormat="1" ht="18.75" hidden="1" thickTop="1" thickBot="1" x14ac:dyDescent="0.3">
      <c r="B710" s="6" t="str">
        <f t="shared" si="157"/>
        <v>b</v>
      </c>
      <c r="C710" s="11" t="s">
        <v>131</v>
      </c>
      <c r="D710" s="17" t="s">
        <v>197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f t="shared" si="166"/>
        <v>0</v>
      </c>
      <c r="L710" s="18">
        <v>0</v>
      </c>
      <c r="M710" s="18">
        <f t="shared" si="167"/>
        <v>0</v>
      </c>
      <c r="N710" s="18">
        <f t="shared" si="168"/>
        <v>0</v>
      </c>
    </row>
    <row r="711" spans="1:14" s="6" customFormat="1" ht="18.75" hidden="1" thickTop="1" thickBot="1" x14ac:dyDescent="0.3">
      <c r="B711" s="6" t="str">
        <f t="shared" si="157"/>
        <v>b</v>
      </c>
      <c r="C711" s="11" t="s">
        <v>131</v>
      </c>
      <c r="D711" s="17" t="s">
        <v>198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f t="shared" si="166"/>
        <v>0</v>
      </c>
      <c r="L711" s="18">
        <v>0</v>
      </c>
      <c r="M711" s="18">
        <f t="shared" si="167"/>
        <v>0</v>
      </c>
      <c r="N711" s="18">
        <f t="shared" si="168"/>
        <v>0</v>
      </c>
    </row>
    <row r="712" spans="1:14" s="6" customFormat="1" ht="18.75" hidden="1" thickTop="1" thickBot="1" x14ac:dyDescent="0.3">
      <c r="B712" s="6" t="str">
        <f t="shared" si="157"/>
        <v>b</v>
      </c>
      <c r="C712" s="11" t="s">
        <v>131</v>
      </c>
      <c r="D712" s="17" t="s">
        <v>199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f t="shared" si="166"/>
        <v>0</v>
      </c>
      <c r="L712" s="18">
        <v>0</v>
      </c>
      <c r="M712" s="18">
        <f t="shared" si="167"/>
        <v>0</v>
      </c>
      <c r="N712" s="18">
        <f t="shared" si="168"/>
        <v>0</v>
      </c>
    </row>
    <row r="713" spans="1:14" s="6" customFormat="1" ht="21" hidden="1" thickTop="1" thickBot="1" x14ac:dyDescent="0.3">
      <c r="B713" s="6" t="str">
        <f t="shared" si="157"/>
        <v>a</v>
      </c>
      <c r="C713" s="33" t="s">
        <v>131</v>
      </c>
      <c r="D713" s="39" t="s">
        <v>205</v>
      </c>
      <c r="E713" s="40">
        <v>270</v>
      </c>
      <c r="F713" s="40">
        <v>0</v>
      </c>
      <c r="G713" s="40">
        <v>0</v>
      </c>
      <c r="H713" s="40">
        <v>0</v>
      </c>
      <c r="I713" s="40">
        <v>0</v>
      </c>
      <c r="J713" s="40">
        <v>0</v>
      </c>
      <c r="K713" s="40">
        <f t="shared" si="166"/>
        <v>0</v>
      </c>
      <c r="L713" s="40">
        <v>0</v>
      </c>
      <c r="M713" s="40">
        <f t="shared" si="167"/>
        <v>0</v>
      </c>
      <c r="N713" s="40">
        <f t="shared" si="168"/>
        <v>0</v>
      </c>
    </row>
    <row r="714" spans="1:14" s="6" customFormat="1" ht="18.75" hidden="1" thickTop="1" thickBot="1" x14ac:dyDescent="0.3">
      <c r="B714" s="6" t="str">
        <f t="shared" si="157"/>
        <v>b</v>
      </c>
      <c r="C714" s="11" t="s">
        <v>131</v>
      </c>
      <c r="D714" s="17" t="s">
        <v>201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f t="shared" si="166"/>
        <v>0</v>
      </c>
      <c r="L714" s="18">
        <v>0</v>
      </c>
      <c r="M714" s="18">
        <f t="shared" si="167"/>
        <v>0</v>
      </c>
      <c r="N714" s="18">
        <f t="shared" si="168"/>
        <v>0</v>
      </c>
    </row>
    <row r="715" spans="1:14" s="6" customFormat="1" ht="18.75" hidden="1" thickTop="1" thickBot="1" x14ac:dyDescent="0.3">
      <c r="B715" s="6" t="str">
        <f t="shared" si="157"/>
        <v>b</v>
      </c>
      <c r="C715" s="14" t="s">
        <v>131</v>
      </c>
      <c r="D715" s="15" t="s">
        <v>6</v>
      </c>
      <c r="E715" s="16">
        <v>0</v>
      </c>
      <c r="F715" s="16">
        <v>0</v>
      </c>
      <c r="G715" s="16">
        <v>0</v>
      </c>
      <c r="H715" s="16">
        <v>0</v>
      </c>
      <c r="I715" s="16">
        <v>0</v>
      </c>
      <c r="J715" s="16">
        <v>0</v>
      </c>
      <c r="K715" s="16">
        <f t="shared" si="166"/>
        <v>0</v>
      </c>
      <c r="L715" s="16">
        <v>0</v>
      </c>
      <c r="M715" s="16">
        <f t="shared" si="167"/>
        <v>0</v>
      </c>
      <c r="N715" s="16">
        <f t="shared" si="168"/>
        <v>0</v>
      </c>
    </row>
    <row r="716" spans="1:14" s="6" customFormat="1" ht="18.75" hidden="1" thickTop="1" thickBot="1" x14ac:dyDescent="0.3">
      <c r="B716" s="6" t="str">
        <f t="shared" si="157"/>
        <v>b</v>
      </c>
      <c r="C716" s="14" t="s">
        <v>131</v>
      </c>
      <c r="D716" s="15" t="s">
        <v>7</v>
      </c>
      <c r="E716" s="16">
        <v>0</v>
      </c>
      <c r="F716" s="16">
        <v>0</v>
      </c>
      <c r="G716" s="16">
        <v>0</v>
      </c>
      <c r="H716" s="16">
        <v>0</v>
      </c>
      <c r="I716" s="16">
        <v>0</v>
      </c>
      <c r="J716" s="16">
        <v>0</v>
      </c>
      <c r="K716" s="16">
        <f t="shared" si="166"/>
        <v>0</v>
      </c>
      <c r="L716" s="16">
        <v>0</v>
      </c>
      <c r="M716" s="16">
        <f t="shared" si="167"/>
        <v>0</v>
      </c>
      <c r="N716" s="16">
        <f t="shared" si="168"/>
        <v>0</v>
      </c>
    </row>
    <row r="717" spans="1:14" s="6" customFormat="1" ht="18.75" hidden="1" thickTop="1" thickBot="1" x14ac:dyDescent="0.3">
      <c r="B717" s="6" t="str">
        <f t="shared" si="157"/>
        <v>b</v>
      </c>
      <c r="C717" s="19" t="s">
        <v>131</v>
      </c>
      <c r="D717" s="20" t="s">
        <v>8</v>
      </c>
      <c r="E717" s="21">
        <v>0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f t="shared" si="166"/>
        <v>0</v>
      </c>
      <c r="L717" s="21">
        <v>0</v>
      </c>
      <c r="M717" s="21">
        <f t="shared" si="167"/>
        <v>0</v>
      </c>
      <c r="N717" s="21">
        <f t="shared" si="168"/>
        <v>0</v>
      </c>
    </row>
    <row r="718" spans="1:14" s="6" customFormat="1" ht="40.5" thickTop="1" thickBot="1" x14ac:dyDescent="0.3">
      <c r="A718" s="6" t="s">
        <v>213</v>
      </c>
      <c r="B718" s="6" t="str">
        <f t="shared" si="157"/>
        <v>a</v>
      </c>
      <c r="C718" s="54" t="s">
        <v>150</v>
      </c>
      <c r="D718" s="55" t="s">
        <v>85</v>
      </c>
      <c r="E718" s="56">
        <f t="shared" ref="E718:L731" si="169">E732+E746</f>
        <v>7381.7062599999999</v>
      </c>
      <c r="F718" s="56">
        <f t="shared" si="169"/>
        <v>10000</v>
      </c>
      <c r="G718" s="56">
        <f t="shared" si="169"/>
        <v>8100.03</v>
      </c>
      <c r="H718" s="56">
        <f t="shared" si="169"/>
        <v>5018.4693399999996</v>
      </c>
      <c r="I718" s="56">
        <f t="shared" si="169"/>
        <v>8000</v>
      </c>
      <c r="J718" s="56">
        <f t="shared" si="169"/>
        <v>8000</v>
      </c>
      <c r="K718" s="56">
        <f t="shared" si="166"/>
        <v>0</v>
      </c>
      <c r="L718" s="56">
        <f t="shared" si="169"/>
        <v>8000</v>
      </c>
      <c r="M718" s="56">
        <f t="shared" si="167"/>
        <v>0</v>
      </c>
      <c r="N718" s="56">
        <f t="shared" si="168"/>
        <v>0</v>
      </c>
    </row>
    <row r="719" spans="1:14" s="6" customFormat="1" ht="36" hidden="1" thickTop="1" thickBot="1" x14ac:dyDescent="0.3">
      <c r="B719" s="6" t="str">
        <f t="shared" si="157"/>
        <v>b</v>
      </c>
      <c r="C719" s="11"/>
      <c r="D719" s="12" t="s">
        <v>190</v>
      </c>
      <c r="E719" s="13">
        <f t="shared" si="169"/>
        <v>0</v>
      </c>
      <c r="F719" s="13">
        <f t="shared" si="169"/>
        <v>0</v>
      </c>
      <c r="G719" s="13">
        <f t="shared" si="169"/>
        <v>0</v>
      </c>
      <c r="H719" s="13">
        <f t="shared" si="169"/>
        <v>0</v>
      </c>
      <c r="I719" s="13">
        <f t="shared" si="169"/>
        <v>0</v>
      </c>
      <c r="J719" s="13">
        <f t="shared" si="169"/>
        <v>0</v>
      </c>
      <c r="K719" s="13">
        <f t="shared" si="166"/>
        <v>0</v>
      </c>
      <c r="L719" s="13">
        <f t="shared" si="169"/>
        <v>0</v>
      </c>
      <c r="M719" s="13">
        <f t="shared" si="167"/>
        <v>0</v>
      </c>
      <c r="N719" s="13">
        <f t="shared" si="168"/>
        <v>0</v>
      </c>
    </row>
    <row r="720" spans="1:14" s="6" customFormat="1" ht="18.75" hidden="1" thickTop="1" thickBot="1" x14ac:dyDescent="0.3">
      <c r="B720" s="6" t="str">
        <f t="shared" si="157"/>
        <v>b</v>
      </c>
      <c r="C720" s="11"/>
      <c r="D720" s="12" t="s">
        <v>189</v>
      </c>
      <c r="E720" s="13">
        <f t="shared" si="169"/>
        <v>0</v>
      </c>
      <c r="F720" s="13">
        <f t="shared" si="169"/>
        <v>0</v>
      </c>
      <c r="G720" s="13">
        <f t="shared" si="169"/>
        <v>0</v>
      </c>
      <c r="H720" s="13">
        <f t="shared" si="169"/>
        <v>0</v>
      </c>
      <c r="I720" s="13">
        <f t="shared" si="169"/>
        <v>0</v>
      </c>
      <c r="J720" s="13">
        <f t="shared" si="169"/>
        <v>0</v>
      </c>
      <c r="K720" s="13">
        <f t="shared" si="166"/>
        <v>0</v>
      </c>
      <c r="L720" s="13">
        <f t="shared" si="169"/>
        <v>0</v>
      </c>
      <c r="M720" s="13">
        <f t="shared" si="167"/>
        <v>0</v>
      </c>
      <c r="N720" s="13">
        <f t="shared" si="168"/>
        <v>0</v>
      </c>
    </row>
    <row r="721" spans="2:14" s="6" customFormat="1" ht="21" hidden="1" thickTop="1" thickBot="1" x14ac:dyDescent="0.3">
      <c r="B721" s="6" t="str">
        <f t="shared" si="157"/>
        <v>a</v>
      </c>
      <c r="C721" s="36" t="s">
        <v>131</v>
      </c>
      <c r="D721" s="37" t="s">
        <v>4</v>
      </c>
      <c r="E721" s="38">
        <f t="shared" si="169"/>
        <v>7381.7062599999999</v>
      </c>
      <c r="F721" s="38">
        <f t="shared" si="169"/>
        <v>10000</v>
      </c>
      <c r="G721" s="38">
        <f t="shared" si="169"/>
        <v>8100.03</v>
      </c>
      <c r="H721" s="38">
        <f t="shared" si="169"/>
        <v>5018.4693399999996</v>
      </c>
      <c r="I721" s="38">
        <f t="shared" si="169"/>
        <v>8000</v>
      </c>
      <c r="J721" s="38">
        <f t="shared" si="169"/>
        <v>8000</v>
      </c>
      <c r="K721" s="38">
        <f t="shared" si="166"/>
        <v>0</v>
      </c>
      <c r="L721" s="38">
        <f t="shared" si="169"/>
        <v>8000</v>
      </c>
      <c r="M721" s="38">
        <f t="shared" si="167"/>
        <v>0</v>
      </c>
      <c r="N721" s="38">
        <f t="shared" si="168"/>
        <v>0</v>
      </c>
    </row>
    <row r="722" spans="2:14" s="6" customFormat="1" ht="18.75" hidden="1" thickTop="1" thickBot="1" x14ac:dyDescent="0.3">
      <c r="B722" s="6" t="str">
        <f t="shared" si="157"/>
        <v>b</v>
      </c>
      <c r="C722" s="11" t="s">
        <v>131</v>
      </c>
      <c r="D722" s="17" t="s">
        <v>195</v>
      </c>
      <c r="E722" s="18">
        <f t="shared" si="169"/>
        <v>0</v>
      </c>
      <c r="F722" s="18">
        <f t="shared" si="169"/>
        <v>0</v>
      </c>
      <c r="G722" s="18">
        <f t="shared" si="169"/>
        <v>0</v>
      </c>
      <c r="H722" s="18">
        <f t="shared" si="169"/>
        <v>0</v>
      </c>
      <c r="I722" s="18">
        <f t="shared" si="169"/>
        <v>0</v>
      </c>
      <c r="J722" s="18">
        <f t="shared" si="169"/>
        <v>0</v>
      </c>
      <c r="K722" s="18">
        <f t="shared" si="166"/>
        <v>0</v>
      </c>
      <c r="L722" s="18">
        <f t="shared" si="169"/>
        <v>0</v>
      </c>
      <c r="M722" s="18">
        <f t="shared" si="167"/>
        <v>0</v>
      </c>
      <c r="N722" s="18">
        <f t="shared" si="168"/>
        <v>0</v>
      </c>
    </row>
    <row r="723" spans="2:14" s="6" customFormat="1" ht="18.75" hidden="1" thickTop="1" thickBot="1" x14ac:dyDescent="0.3">
      <c r="B723" s="6" t="str">
        <f t="shared" ref="B723:B786" si="170">IF(OR(E723&lt;&gt;0,F723&lt;&gt;0,G723&lt;&gt;0,H723&lt;&gt;0,I723&lt;&gt;0,L723&lt;&gt;0,M723&lt;&gt;0),"a","b")</f>
        <v>b</v>
      </c>
      <c r="C723" s="11" t="s">
        <v>131</v>
      </c>
      <c r="D723" s="17" t="s">
        <v>196</v>
      </c>
      <c r="E723" s="18">
        <f t="shared" si="169"/>
        <v>0</v>
      </c>
      <c r="F723" s="18">
        <f t="shared" si="169"/>
        <v>0</v>
      </c>
      <c r="G723" s="18">
        <f t="shared" si="169"/>
        <v>0</v>
      </c>
      <c r="H723" s="18">
        <f t="shared" si="169"/>
        <v>0</v>
      </c>
      <c r="I723" s="18">
        <f t="shared" si="169"/>
        <v>0</v>
      </c>
      <c r="J723" s="18">
        <f t="shared" si="169"/>
        <v>0</v>
      </c>
      <c r="K723" s="18">
        <f t="shared" si="166"/>
        <v>0</v>
      </c>
      <c r="L723" s="18">
        <f t="shared" si="169"/>
        <v>0</v>
      </c>
      <c r="M723" s="18">
        <f t="shared" si="167"/>
        <v>0</v>
      </c>
      <c r="N723" s="18">
        <f t="shared" si="168"/>
        <v>0</v>
      </c>
    </row>
    <row r="724" spans="2:14" s="6" customFormat="1" ht="18.75" hidden="1" thickTop="1" thickBot="1" x14ac:dyDescent="0.3">
      <c r="B724" s="6" t="str">
        <f t="shared" si="170"/>
        <v>b</v>
      </c>
      <c r="C724" s="11" t="s">
        <v>131</v>
      </c>
      <c r="D724" s="17" t="s">
        <v>197</v>
      </c>
      <c r="E724" s="18">
        <f t="shared" si="169"/>
        <v>0</v>
      </c>
      <c r="F724" s="18">
        <f t="shared" si="169"/>
        <v>0</v>
      </c>
      <c r="G724" s="18">
        <f t="shared" si="169"/>
        <v>0</v>
      </c>
      <c r="H724" s="18">
        <f t="shared" si="169"/>
        <v>0</v>
      </c>
      <c r="I724" s="18">
        <f t="shared" si="169"/>
        <v>0</v>
      </c>
      <c r="J724" s="18">
        <f t="shared" si="169"/>
        <v>0</v>
      </c>
      <c r="K724" s="18">
        <f t="shared" si="166"/>
        <v>0</v>
      </c>
      <c r="L724" s="18">
        <f t="shared" si="169"/>
        <v>0</v>
      </c>
      <c r="M724" s="18">
        <f t="shared" si="167"/>
        <v>0</v>
      </c>
      <c r="N724" s="18">
        <f t="shared" si="168"/>
        <v>0</v>
      </c>
    </row>
    <row r="725" spans="2:14" s="6" customFormat="1" ht="18.75" hidden="1" thickTop="1" thickBot="1" x14ac:dyDescent="0.3">
      <c r="B725" s="6" t="str">
        <f t="shared" si="170"/>
        <v>b</v>
      </c>
      <c r="C725" s="11" t="s">
        <v>131</v>
      </c>
      <c r="D725" s="17" t="s">
        <v>198</v>
      </c>
      <c r="E725" s="18">
        <f t="shared" si="169"/>
        <v>0</v>
      </c>
      <c r="F725" s="18">
        <f t="shared" si="169"/>
        <v>0</v>
      </c>
      <c r="G725" s="18">
        <f t="shared" si="169"/>
        <v>0</v>
      </c>
      <c r="H725" s="18">
        <f t="shared" si="169"/>
        <v>0</v>
      </c>
      <c r="I725" s="18">
        <f t="shared" si="169"/>
        <v>0</v>
      </c>
      <c r="J725" s="18">
        <f t="shared" si="169"/>
        <v>0</v>
      </c>
      <c r="K725" s="18">
        <f t="shared" si="166"/>
        <v>0</v>
      </c>
      <c r="L725" s="18">
        <f t="shared" si="169"/>
        <v>0</v>
      </c>
      <c r="M725" s="18">
        <f t="shared" si="167"/>
        <v>0</v>
      </c>
      <c r="N725" s="18">
        <f t="shared" si="168"/>
        <v>0</v>
      </c>
    </row>
    <row r="726" spans="2:14" s="6" customFormat="1" ht="18.75" hidden="1" thickTop="1" thickBot="1" x14ac:dyDescent="0.3">
      <c r="B726" s="6" t="str">
        <f t="shared" si="170"/>
        <v>b</v>
      </c>
      <c r="C726" s="11" t="s">
        <v>131</v>
      </c>
      <c r="D726" s="17" t="s">
        <v>199</v>
      </c>
      <c r="E726" s="18">
        <f t="shared" si="169"/>
        <v>0</v>
      </c>
      <c r="F726" s="18">
        <f t="shared" si="169"/>
        <v>0</v>
      </c>
      <c r="G726" s="18">
        <f t="shared" si="169"/>
        <v>0</v>
      </c>
      <c r="H726" s="18">
        <f t="shared" si="169"/>
        <v>0</v>
      </c>
      <c r="I726" s="18">
        <f t="shared" si="169"/>
        <v>0</v>
      </c>
      <c r="J726" s="18">
        <f t="shared" si="169"/>
        <v>0</v>
      </c>
      <c r="K726" s="18">
        <f t="shared" si="166"/>
        <v>0</v>
      </c>
      <c r="L726" s="18">
        <f t="shared" si="169"/>
        <v>0</v>
      </c>
      <c r="M726" s="18">
        <f t="shared" si="167"/>
        <v>0</v>
      </c>
      <c r="N726" s="18">
        <f t="shared" si="168"/>
        <v>0</v>
      </c>
    </row>
    <row r="727" spans="2:14" s="6" customFormat="1" ht="21" hidden="1" thickTop="1" thickBot="1" x14ac:dyDescent="0.3">
      <c r="B727" s="6" t="str">
        <f t="shared" si="170"/>
        <v>a</v>
      </c>
      <c r="C727" s="33" t="s">
        <v>131</v>
      </c>
      <c r="D727" s="39" t="s">
        <v>205</v>
      </c>
      <c r="E727" s="40">
        <f t="shared" si="169"/>
        <v>7381.7062599999999</v>
      </c>
      <c r="F727" s="40">
        <f t="shared" si="169"/>
        <v>10000</v>
      </c>
      <c r="G727" s="40">
        <f t="shared" si="169"/>
        <v>8100.03</v>
      </c>
      <c r="H727" s="40">
        <f t="shared" si="169"/>
        <v>5018.4693399999996</v>
      </c>
      <c r="I727" s="40">
        <f t="shared" si="169"/>
        <v>8000</v>
      </c>
      <c r="J727" s="40">
        <f t="shared" si="169"/>
        <v>8000</v>
      </c>
      <c r="K727" s="40">
        <f t="shared" si="166"/>
        <v>0</v>
      </c>
      <c r="L727" s="40">
        <f t="shared" si="169"/>
        <v>8000</v>
      </c>
      <c r="M727" s="40">
        <f t="shared" si="167"/>
        <v>0</v>
      </c>
      <c r="N727" s="40">
        <f t="shared" si="168"/>
        <v>0</v>
      </c>
    </row>
    <row r="728" spans="2:14" s="6" customFormat="1" ht="18.75" hidden="1" thickTop="1" thickBot="1" x14ac:dyDescent="0.3">
      <c r="B728" s="6" t="str">
        <f t="shared" si="170"/>
        <v>b</v>
      </c>
      <c r="C728" s="11" t="s">
        <v>131</v>
      </c>
      <c r="D728" s="17" t="s">
        <v>201</v>
      </c>
      <c r="E728" s="18">
        <f t="shared" si="169"/>
        <v>0</v>
      </c>
      <c r="F728" s="18">
        <f t="shared" si="169"/>
        <v>0</v>
      </c>
      <c r="G728" s="18">
        <f t="shared" si="169"/>
        <v>0</v>
      </c>
      <c r="H728" s="18">
        <f t="shared" si="169"/>
        <v>0</v>
      </c>
      <c r="I728" s="18">
        <f t="shared" si="169"/>
        <v>0</v>
      </c>
      <c r="J728" s="18">
        <f t="shared" si="169"/>
        <v>0</v>
      </c>
      <c r="K728" s="18">
        <f t="shared" si="166"/>
        <v>0</v>
      </c>
      <c r="L728" s="18">
        <f t="shared" si="169"/>
        <v>0</v>
      </c>
      <c r="M728" s="18">
        <f t="shared" si="167"/>
        <v>0</v>
      </c>
      <c r="N728" s="18">
        <f t="shared" si="168"/>
        <v>0</v>
      </c>
    </row>
    <row r="729" spans="2:14" s="6" customFormat="1" ht="18.75" hidden="1" thickTop="1" thickBot="1" x14ac:dyDescent="0.3">
      <c r="B729" s="6" t="str">
        <f t="shared" si="170"/>
        <v>b</v>
      </c>
      <c r="C729" s="14" t="s">
        <v>131</v>
      </c>
      <c r="D729" s="15" t="s">
        <v>6</v>
      </c>
      <c r="E729" s="16">
        <f t="shared" si="169"/>
        <v>0</v>
      </c>
      <c r="F729" s="16">
        <f t="shared" si="169"/>
        <v>0</v>
      </c>
      <c r="G729" s="16">
        <f t="shared" si="169"/>
        <v>0</v>
      </c>
      <c r="H729" s="16">
        <f t="shared" si="169"/>
        <v>0</v>
      </c>
      <c r="I729" s="16">
        <f t="shared" si="169"/>
        <v>0</v>
      </c>
      <c r="J729" s="16">
        <f t="shared" si="169"/>
        <v>0</v>
      </c>
      <c r="K729" s="16">
        <f t="shared" si="166"/>
        <v>0</v>
      </c>
      <c r="L729" s="16">
        <f t="shared" si="169"/>
        <v>0</v>
      </c>
      <c r="M729" s="16">
        <f t="shared" si="167"/>
        <v>0</v>
      </c>
      <c r="N729" s="16">
        <f t="shared" si="168"/>
        <v>0</v>
      </c>
    </row>
    <row r="730" spans="2:14" s="6" customFormat="1" ht="18.75" hidden="1" thickTop="1" thickBot="1" x14ac:dyDescent="0.3">
      <c r="B730" s="6" t="str">
        <f t="shared" si="170"/>
        <v>b</v>
      </c>
      <c r="C730" s="14" t="s">
        <v>131</v>
      </c>
      <c r="D730" s="15" t="s">
        <v>7</v>
      </c>
      <c r="E730" s="16">
        <f t="shared" si="169"/>
        <v>0</v>
      </c>
      <c r="F730" s="16">
        <f t="shared" si="169"/>
        <v>0</v>
      </c>
      <c r="G730" s="16">
        <f t="shared" si="169"/>
        <v>0</v>
      </c>
      <c r="H730" s="16">
        <f t="shared" si="169"/>
        <v>0</v>
      </c>
      <c r="I730" s="16">
        <f t="shared" si="169"/>
        <v>0</v>
      </c>
      <c r="J730" s="16">
        <f t="shared" si="169"/>
        <v>0</v>
      </c>
      <c r="K730" s="16">
        <f t="shared" si="166"/>
        <v>0</v>
      </c>
      <c r="L730" s="16">
        <f t="shared" si="169"/>
        <v>0</v>
      </c>
      <c r="M730" s="16">
        <f t="shared" si="167"/>
        <v>0</v>
      </c>
      <c r="N730" s="16">
        <f t="shared" si="168"/>
        <v>0</v>
      </c>
    </row>
    <row r="731" spans="2:14" s="6" customFormat="1" ht="18.75" hidden="1" thickTop="1" thickBot="1" x14ac:dyDescent="0.3">
      <c r="B731" s="6" t="str">
        <f t="shared" si="170"/>
        <v>b</v>
      </c>
      <c r="C731" s="19" t="s">
        <v>131</v>
      </c>
      <c r="D731" s="20" t="s">
        <v>8</v>
      </c>
      <c r="E731" s="21">
        <f t="shared" si="169"/>
        <v>0</v>
      </c>
      <c r="F731" s="21">
        <f t="shared" si="169"/>
        <v>0</v>
      </c>
      <c r="G731" s="21">
        <f t="shared" si="169"/>
        <v>0</v>
      </c>
      <c r="H731" s="21">
        <f t="shared" si="169"/>
        <v>0</v>
      </c>
      <c r="I731" s="21">
        <f t="shared" si="169"/>
        <v>0</v>
      </c>
      <c r="J731" s="21">
        <f t="shared" si="169"/>
        <v>0</v>
      </c>
      <c r="K731" s="21">
        <f t="shared" si="166"/>
        <v>0</v>
      </c>
      <c r="L731" s="21">
        <f t="shared" si="169"/>
        <v>0</v>
      </c>
      <c r="M731" s="21">
        <f t="shared" si="167"/>
        <v>0</v>
      </c>
      <c r="N731" s="21">
        <f t="shared" si="168"/>
        <v>0</v>
      </c>
    </row>
    <row r="732" spans="2:14" s="6" customFormat="1" ht="48.75" hidden="1" customHeight="1" thickTop="1" thickBot="1" x14ac:dyDescent="0.3">
      <c r="B732" s="6" t="str">
        <f t="shared" si="170"/>
        <v>a</v>
      </c>
      <c r="C732" s="30" t="s">
        <v>151</v>
      </c>
      <c r="D732" s="31" t="s">
        <v>85</v>
      </c>
      <c r="E732" s="32">
        <f t="shared" ref="E732:L732" si="171">E735+E743+E744+E745</f>
        <v>4836.7062599999999</v>
      </c>
      <c r="F732" s="32">
        <f t="shared" si="171"/>
        <v>7975</v>
      </c>
      <c r="G732" s="32">
        <f t="shared" si="171"/>
        <v>7860</v>
      </c>
      <c r="H732" s="32">
        <f t="shared" si="171"/>
        <v>4778.4489299999996</v>
      </c>
      <c r="I732" s="32">
        <f t="shared" si="171"/>
        <v>8000</v>
      </c>
      <c r="J732" s="32">
        <f t="shared" si="171"/>
        <v>8000</v>
      </c>
      <c r="K732" s="32">
        <f t="shared" si="166"/>
        <v>0</v>
      </c>
      <c r="L732" s="32">
        <f t="shared" si="171"/>
        <v>8000</v>
      </c>
      <c r="M732" s="32">
        <f t="shared" si="167"/>
        <v>0</v>
      </c>
      <c r="N732" s="32">
        <f t="shared" si="168"/>
        <v>0</v>
      </c>
    </row>
    <row r="733" spans="2:14" s="6" customFormat="1" ht="36" hidden="1" thickTop="1" thickBot="1" x14ac:dyDescent="0.3">
      <c r="B733" s="6" t="str">
        <f t="shared" si="170"/>
        <v>b</v>
      </c>
      <c r="C733" s="11"/>
      <c r="D733" s="12" t="s">
        <v>190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f t="shared" si="166"/>
        <v>0</v>
      </c>
      <c r="L733" s="13">
        <v>0</v>
      </c>
      <c r="M733" s="13">
        <f t="shared" si="167"/>
        <v>0</v>
      </c>
      <c r="N733" s="13">
        <f t="shared" si="168"/>
        <v>0</v>
      </c>
    </row>
    <row r="734" spans="2:14" s="6" customFormat="1" ht="18.75" hidden="1" thickTop="1" thickBot="1" x14ac:dyDescent="0.3">
      <c r="B734" s="6" t="str">
        <f t="shared" si="170"/>
        <v>b</v>
      </c>
      <c r="C734" s="11"/>
      <c r="D734" s="12" t="s">
        <v>189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f t="shared" si="166"/>
        <v>0</v>
      </c>
      <c r="L734" s="13">
        <v>0</v>
      </c>
      <c r="M734" s="13">
        <f t="shared" si="167"/>
        <v>0</v>
      </c>
      <c r="N734" s="13">
        <f t="shared" si="168"/>
        <v>0</v>
      </c>
    </row>
    <row r="735" spans="2:14" s="6" customFormat="1" ht="21" hidden="1" thickTop="1" thickBot="1" x14ac:dyDescent="0.3">
      <c r="B735" s="6" t="str">
        <f t="shared" si="170"/>
        <v>a</v>
      </c>
      <c r="C735" s="36" t="s">
        <v>131</v>
      </c>
      <c r="D735" s="37" t="s">
        <v>4</v>
      </c>
      <c r="E735" s="38">
        <f t="shared" ref="E735:L735" si="172">E736+E737+E738+E739+E740+E741+E742</f>
        <v>4836.7062599999999</v>
      </c>
      <c r="F735" s="38">
        <f t="shared" si="172"/>
        <v>7975</v>
      </c>
      <c r="G735" s="38">
        <f t="shared" si="172"/>
        <v>7860</v>
      </c>
      <c r="H735" s="38">
        <f t="shared" si="172"/>
        <v>4778.4489299999996</v>
      </c>
      <c r="I735" s="38">
        <f t="shared" si="172"/>
        <v>8000</v>
      </c>
      <c r="J735" s="38">
        <f t="shared" si="172"/>
        <v>8000</v>
      </c>
      <c r="K735" s="38">
        <f t="shared" si="166"/>
        <v>0</v>
      </c>
      <c r="L735" s="38">
        <f t="shared" si="172"/>
        <v>8000</v>
      </c>
      <c r="M735" s="38">
        <f t="shared" si="167"/>
        <v>0</v>
      </c>
      <c r="N735" s="38">
        <f t="shared" si="168"/>
        <v>0</v>
      </c>
    </row>
    <row r="736" spans="2:14" s="6" customFormat="1" ht="18.75" hidden="1" thickTop="1" thickBot="1" x14ac:dyDescent="0.3">
      <c r="B736" s="6" t="str">
        <f t="shared" si="170"/>
        <v>b</v>
      </c>
      <c r="C736" s="11" t="s">
        <v>131</v>
      </c>
      <c r="D736" s="17" t="s">
        <v>195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f t="shared" si="166"/>
        <v>0</v>
      </c>
      <c r="L736" s="18">
        <v>0</v>
      </c>
      <c r="M736" s="18">
        <f t="shared" si="167"/>
        <v>0</v>
      </c>
      <c r="N736" s="18">
        <f t="shared" si="168"/>
        <v>0</v>
      </c>
    </row>
    <row r="737" spans="2:14" s="6" customFormat="1" ht="18.75" hidden="1" thickTop="1" thickBot="1" x14ac:dyDescent="0.3">
      <c r="B737" s="6" t="str">
        <f t="shared" si="170"/>
        <v>b</v>
      </c>
      <c r="C737" s="11" t="s">
        <v>131</v>
      </c>
      <c r="D737" s="17" t="s">
        <v>196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f t="shared" si="166"/>
        <v>0</v>
      </c>
      <c r="L737" s="18">
        <v>0</v>
      </c>
      <c r="M737" s="18">
        <f t="shared" si="167"/>
        <v>0</v>
      </c>
      <c r="N737" s="18">
        <f t="shared" si="168"/>
        <v>0</v>
      </c>
    </row>
    <row r="738" spans="2:14" s="6" customFormat="1" ht="18.75" hidden="1" thickTop="1" thickBot="1" x14ac:dyDescent="0.3">
      <c r="B738" s="6" t="str">
        <f t="shared" si="170"/>
        <v>b</v>
      </c>
      <c r="C738" s="11" t="s">
        <v>131</v>
      </c>
      <c r="D738" s="17" t="s">
        <v>197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f t="shared" si="166"/>
        <v>0</v>
      </c>
      <c r="L738" s="18">
        <v>0</v>
      </c>
      <c r="M738" s="18">
        <f t="shared" si="167"/>
        <v>0</v>
      </c>
      <c r="N738" s="18">
        <f t="shared" si="168"/>
        <v>0</v>
      </c>
    </row>
    <row r="739" spans="2:14" s="6" customFormat="1" ht="18.75" hidden="1" thickTop="1" thickBot="1" x14ac:dyDescent="0.3">
      <c r="B739" s="6" t="str">
        <f t="shared" si="170"/>
        <v>b</v>
      </c>
      <c r="C739" s="11" t="s">
        <v>131</v>
      </c>
      <c r="D739" s="17" t="s">
        <v>198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f t="shared" si="166"/>
        <v>0</v>
      </c>
      <c r="L739" s="18">
        <v>0</v>
      </c>
      <c r="M739" s="18">
        <f t="shared" si="167"/>
        <v>0</v>
      </c>
      <c r="N739" s="18">
        <f t="shared" si="168"/>
        <v>0</v>
      </c>
    </row>
    <row r="740" spans="2:14" s="6" customFormat="1" ht="18.75" hidden="1" thickTop="1" thickBot="1" x14ac:dyDescent="0.3">
      <c r="B740" s="6" t="str">
        <f t="shared" si="170"/>
        <v>b</v>
      </c>
      <c r="C740" s="11" t="s">
        <v>131</v>
      </c>
      <c r="D740" s="17" t="s">
        <v>199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f t="shared" si="166"/>
        <v>0</v>
      </c>
      <c r="L740" s="18">
        <v>0</v>
      </c>
      <c r="M740" s="18">
        <f t="shared" si="167"/>
        <v>0</v>
      </c>
      <c r="N740" s="18">
        <f t="shared" si="168"/>
        <v>0</v>
      </c>
    </row>
    <row r="741" spans="2:14" s="6" customFormat="1" ht="21" hidden="1" thickTop="1" thickBot="1" x14ac:dyDescent="0.3">
      <c r="B741" s="6" t="str">
        <f t="shared" si="170"/>
        <v>a</v>
      </c>
      <c r="C741" s="33" t="s">
        <v>131</v>
      </c>
      <c r="D741" s="39" t="s">
        <v>205</v>
      </c>
      <c r="E741" s="40">
        <v>4836.7062599999999</v>
      </c>
      <c r="F741" s="40">
        <v>7975</v>
      </c>
      <c r="G741" s="40">
        <v>7860</v>
      </c>
      <c r="H741" s="40">
        <v>4778.4489299999996</v>
      </c>
      <c r="I741" s="40">
        <v>8000</v>
      </c>
      <c r="J741" s="40">
        <v>8000</v>
      </c>
      <c r="K741" s="40">
        <f t="shared" si="166"/>
        <v>0</v>
      </c>
      <c r="L741" s="40">
        <v>8000</v>
      </c>
      <c r="M741" s="40">
        <f t="shared" si="167"/>
        <v>0</v>
      </c>
      <c r="N741" s="40">
        <f t="shared" si="168"/>
        <v>0</v>
      </c>
    </row>
    <row r="742" spans="2:14" s="6" customFormat="1" ht="18.75" hidden="1" thickTop="1" thickBot="1" x14ac:dyDescent="0.3">
      <c r="B742" s="6" t="str">
        <f t="shared" si="170"/>
        <v>b</v>
      </c>
      <c r="C742" s="11" t="s">
        <v>131</v>
      </c>
      <c r="D742" s="17" t="s">
        <v>201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f t="shared" si="166"/>
        <v>0</v>
      </c>
      <c r="L742" s="18">
        <v>0</v>
      </c>
      <c r="M742" s="18">
        <f t="shared" si="167"/>
        <v>0</v>
      </c>
      <c r="N742" s="18">
        <f t="shared" si="168"/>
        <v>0</v>
      </c>
    </row>
    <row r="743" spans="2:14" s="6" customFormat="1" ht="18.75" hidden="1" thickTop="1" thickBot="1" x14ac:dyDescent="0.3">
      <c r="B743" s="6" t="str">
        <f t="shared" si="170"/>
        <v>b</v>
      </c>
      <c r="C743" s="14" t="s">
        <v>131</v>
      </c>
      <c r="D743" s="15" t="s">
        <v>6</v>
      </c>
      <c r="E743" s="16">
        <v>0</v>
      </c>
      <c r="F743" s="16">
        <v>0</v>
      </c>
      <c r="G743" s="16">
        <v>0</v>
      </c>
      <c r="H743" s="16">
        <v>0</v>
      </c>
      <c r="I743" s="16">
        <v>0</v>
      </c>
      <c r="J743" s="16">
        <v>0</v>
      </c>
      <c r="K743" s="16">
        <f t="shared" si="166"/>
        <v>0</v>
      </c>
      <c r="L743" s="16">
        <v>0</v>
      </c>
      <c r="M743" s="16">
        <f t="shared" si="167"/>
        <v>0</v>
      </c>
      <c r="N743" s="16">
        <f t="shared" si="168"/>
        <v>0</v>
      </c>
    </row>
    <row r="744" spans="2:14" s="6" customFormat="1" ht="18.75" hidden="1" thickTop="1" thickBot="1" x14ac:dyDescent="0.3">
      <c r="B744" s="6" t="str">
        <f t="shared" si="170"/>
        <v>b</v>
      </c>
      <c r="C744" s="14" t="s">
        <v>131</v>
      </c>
      <c r="D744" s="15" t="s">
        <v>7</v>
      </c>
      <c r="E744" s="16">
        <v>0</v>
      </c>
      <c r="F744" s="16">
        <v>0</v>
      </c>
      <c r="G744" s="16">
        <v>0</v>
      </c>
      <c r="H744" s="16">
        <v>0</v>
      </c>
      <c r="I744" s="16">
        <v>0</v>
      </c>
      <c r="J744" s="16">
        <v>0</v>
      </c>
      <c r="K744" s="16">
        <f t="shared" si="166"/>
        <v>0</v>
      </c>
      <c r="L744" s="16">
        <v>0</v>
      </c>
      <c r="M744" s="16">
        <f t="shared" si="167"/>
        <v>0</v>
      </c>
      <c r="N744" s="16">
        <f t="shared" si="168"/>
        <v>0</v>
      </c>
    </row>
    <row r="745" spans="2:14" s="6" customFormat="1" ht="18.75" hidden="1" thickTop="1" thickBot="1" x14ac:dyDescent="0.3">
      <c r="B745" s="6" t="str">
        <f t="shared" si="170"/>
        <v>b</v>
      </c>
      <c r="C745" s="19" t="s">
        <v>131</v>
      </c>
      <c r="D745" s="20" t="s">
        <v>8</v>
      </c>
      <c r="E745" s="21">
        <v>0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f t="shared" si="166"/>
        <v>0</v>
      </c>
      <c r="L745" s="21">
        <v>0</v>
      </c>
      <c r="M745" s="21">
        <f t="shared" si="167"/>
        <v>0</v>
      </c>
      <c r="N745" s="21">
        <f t="shared" si="168"/>
        <v>0</v>
      </c>
    </row>
    <row r="746" spans="2:14" s="6" customFormat="1" ht="99" hidden="1" thickTop="1" thickBot="1" x14ac:dyDescent="0.3">
      <c r="B746" s="6" t="str">
        <f t="shared" si="170"/>
        <v>a</v>
      </c>
      <c r="C746" s="30" t="s">
        <v>152</v>
      </c>
      <c r="D746" s="31" t="s">
        <v>86</v>
      </c>
      <c r="E746" s="32">
        <f t="shared" ref="E746:L746" si="173">E749+E757+E758+E759</f>
        <v>2545</v>
      </c>
      <c r="F746" s="32">
        <f t="shared" si="173"/>
        <v>2025</v>
      </c>
      <c r="G746" s="32">
        <f t="shared" si="173"/>
        <v>240.03</v>
      </c>
      <c r="H746" s="32">
        <f t="shared" si="173"/>
        <v>240.02041</v>
      </c>
      <c r="I746" s="32">
        <f t="shared" si="173"/>
        <v>0</v>
      </c>
      <c r="J746" s="32">
        <f t="shared" si="173"/>
        <v>0</v>
      </c>
      <c r="K746" s="32">
        <f t="shared" si="166"/>
        <v>0</v>
      </c>
      <c r="L746" s="32">
        <f t="shared" si="173"/>
        <v>0</v>
      </c>
      <c r="M746" s="32">
        <f t="shared" si="167"/>
        <v>0</v>
      </c>
      <c r="N746" s="32">
        <f t="shared" si="168"/>
        <v>0</v>
      </c>
    </row>
    <row r="747" spans="2:14" s="6" customFormat="1" ht="36" hidden="1" thickTop="1" thickBot="1" x14ac:dyDescent="0.3">
      <c r="B747" s="6" t="str">
        <f t="shared" si="170"/>
        <v>b</v>
      </c>
      <c r="C747" s="11"/>
      <c r="D747" s="12" t="s">
        <v>190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13">
        <v>0</v>
      </c>
      <c r="K747" s="13">
        <f t="shared" si="166"/>
        <v>0</v>
      </c>
      <c r="L747" s="13">
        <v>0</v>
      </c>
      <c r="M747" s="13">
        <f t="shared" si="167"/>
        <v>0</v>
      </c>
      <c r="N747" s="13">
        <f t="shared" si="168"/>
        <v>0</v>
      </c>
    </row>
    <row r="748" spans="2:14" s="6" customFormat="1" ht="18.75" hidden="1" thickTop="1" thickBot="1" x14ac:dyDescent="0.3">
      <c r="B748" s="6" t="str">
        <f t="shared" si="170"/>
        <v>b</v>
      </c>
      <c r="C748" s="11"/>
      <c r="D748" s="12" t="s">
        <v>189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f t="shared" si="166"/>
        <v>0</v>
      </c>
      <c r="L748" s="13">
        <v>0</v>
      </c>
      <c r="M748" s="13">
        <f t="shared" si="167"/>
        <v>0</v>
      </c>
      <c r="N748" s="13">
        <f t="shared" si="168"/>
        <v>0</v>
      </c>
    </row>
    <row r="749" spans="2:14" s="6" customFormat="1" ht="21" hidden="1" thickTop="1" thickBot="1" x14ac:dyDescent="0.3">
      <c r="B749" s="6" t="str">
        <f t="shared" si="170"/>
        <v>a</v>
      </c>
      <c r="C749" s="36" t="s">
        <v>131</v>
      </c>
      <c r="D749" s="37" t="s">
        <v>4</v>
      </c>
      <c r="E749" s="38">
        <f t="shared" ref="E749:L749" si="174">E750+E751+E752+E753+E754+E755+E756</f>
        <v>2545</v>
      </c>
      <c r="F749" s="38">
        <f t="shared" si="174"/>
        <v>2025</v>
      </c>
      <c r="G749" s="38">
        <f t="shared" si="174"/>
        <v>240.03</v>
      </c>
      <c r="H749" s="38">
        <f t="shared" si="174"/>
        <v>240.02041</v>
      </c>
      <c r="I749" s="38">
        <f t="shared" si="174"/>
        <v>0</v>
      </c>
      <c r="J749" s="38">
        <f t="shared" si="174"/>
        <v>0</v>
      </c>
      <c r="K749" s="38">
        <f t="shared" si="166"/>
        <v>0</v>
      </c>
      <c r="L749" s="38">
        <f t="shared" si="174"/>
        <v>0</v>
      </c>
      <c r="M749" s="38">
        <f t="shared" si="167"/>
        <v>0</v>
      </c>
      <c r="N749" s="38">
        <f t="shared" si="168"/>
        <v>0</v>
      </c>
    </row>
    <row r="750" spans="2:14" s="6" customFormat="1" ht="18.75" hidden="1" thickTop="1" thickBot="1" x14ac:dyDescent="0.3">
      <c r="B750" s="6" t="str">
        <f t="shared" si="170"/>
        <v>b</v>
      </c>
      <c r="C750" s="11" t="s">
        <v>131</v>
      </c>
      <c r="D750" s="17" t="s">
        <v>195</v>
      </c>
      <c r="E750" s="18">
        <v>0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f t="shared" si="166"/>
        <v>0</v>
      </c>
      <c r="L750" s="18">
        <v>0</v>
      </c>
      <c r="M750" s="18">
        <f t="shared" si="167"/>
        <v>0</v>
      </c>
      <c r="N750" s="18">
        <f t="shared" si="168"/>
        <v>0</v>
      </c>
    </row>
    <row r="751" spans="2:14" s="6" customFormat="1" ht="18.75" hidden="1" thickTop="1" thickBot="1" x14ac:dyDescent="0.3">
      <c r="B751" s="6" t="str">
        <f t="shared" si="170"/>
        <v>b</v>
      </c>
      <c r="C751" s="11" t="s">
        <v>131</v>
      </c>
      <c r="D751" s="17" t="s">
        <v>196</v>
      </c>
      <c r="E751" s="18">
        <v>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f t="shared" si="166"/>
        <v>0</v>
      </c>
      <c r="L751" s="18">
        <v>0</v>
      </c>
      <c r="M751" s="18">
        <f t="shared" si="167"/>
        <v>0</v>
      </c>
      <c r="N751" s="18">
        <f t="shared" si="168"/>
        <v>0</v>
      </c>
    </row>
    <row r="752" spans="2:14" s="6" customFormat="1" ht="18.75" hidden="1" thickTop="1" thickBot="1" x14ac:dyDescent="0.3">
      <c r="B752" s="6" t="str">
        <f t="shared" si="170"/>
        <v>b</v>
      </c>
      <c r="C752" s="11" t="s">
        <v>131</v>
      </c>
      <c r="D752" s="17" t="s">
        <v>197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f t="shared" si="166"/>
        <v>0</v>
      </c>
      <c r="L752" s="18">
        <v>0</v>
      </c>
      <c r="M752" s="18">
        <f t="shared" si="167"/>
        <v>0</v>
      </c>
      <c r="N752" s="18">
        <f t="shared" si="168"/>
        <v>0</v>
      </c>
    </row>
    <row r="753" spans="1:14" s="6" customFormat="1" ht="18.75" hidden="1" thickTop="1" thickBot="1" x14ac:dyDescent="0.3">
      <c r="B753" s="6" t="str">
        <f t="shared" si="170"/>
        <v>b</v>
      </c>
      <c r="C753" s="11" t="s">
        <v>131</v>
      </c>
      <c r="D753" s="17" t="s">
        <v>198</v>
      </c>
      <c r="E753" s="18">
        <v>0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f t="shared" si="166"/>
        <v>0</v>
      </c>
      <c r="L753" s="18">
        <v>0</v>
      </c>
      <c r="M753" s="18">
        <f t="shared" si="167"/>
        <v>0</v>
      </c>
      <c r="N753" s="18">
        <f t="shared" si="168"/>
        <v>0</v>
      </c>
    </row>
    <row r="754" spans="1:14" s="6" customFormat="1" ht="18.75" hidden="1" thickTop="1" thickBot="1" x14ac:dyDescent="0.3">
      <c r="B754" s="6" t="str">
        <f t="shared" si="170"/>
        <v>b</v>
      </c>
      <c r="C754" s="11" t="s">
        <v>131</v>
      </c>
      <c r="D754" s="17" t="s">
        <v>199</v>
      </c>
      <c r="E754" s="18">
        <v>0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f t="shared" si="166"/>
        <v>0</v>
      </c>
      <c r="L754" s="18">
        <v>0</v>
      </c>
      <c r="M754" s="18">
        <f t="shared" si="167"/>
        <v>0</v>
      </c>
      <c r="N754" s="18">
        <f t="shared" si="168"/>
        <v>0</v>
      </c>
    </row>
    <row r="755" spans="1:14" s="6" customFormat="1" ht="21" hidden="1" thickTop="1" thickBot="1" x14ac:dyDescent="0.3">
      <c r="B755" s="6" t="str">
        <f t="shared" si="170"/>
        <v>a</v>
      </c>
      <c r="C755" s="33" t="s">
        <v>131</v>
      </c>
      <c r="D755" s="39" t="s">
        <v>205</v>
      </c>
      <c r="E755" s="40">
        <v>2545</v>
      </c>
      <c r="F755" s="40">
        <v>2025</v>
      </c>
      <c r="G755" s="40">
        <v>240.03</v>
      </c>
      <c r="H755" s="40">
        <v>240.02041</v>
      </c>
      <c r="I755" s="40">
        <v>0</v>
      </c>
      <c r="J755" s="40">
        <v>0</v>
      </c>
      <c r="K755" s="40">
        <f t="shared" si="166"/>
        <v>0</v>
      </c>
      <c r="L755" s="40">
        <v>0</v>
      </c>
      <c r="M755" s="40">
        <f t="shared" si="167"/>
        <v>0</v>
      </c>
      <c r="N755" s="40">
        <f t="shared" si="168"/>
        <v>0</v>
      </c>
    </row>
    <row r="756" spans="1:14" s="6" customFormat="1" ht="18.75" hidden="1" thickTop="1" thickBot="1" x14ac:dyDescent="0.3">
      <c r="B756" s="6" t="str">
        <f t="shared" si="170"/>
        <v>b</v>
      </c>
      <c r="C756" s="11" t="s">
        <v>131</v>
      </c>
      <c r="D756" s="17" t="s">
        <v>201</v>
      </c>
      <c r="E756" s="18">
        <v>0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f t="shared" si="166"/>
        <v>0</v>
      </c>
      <c r="L756" s="18">
        <v>0</v>
      </c>
      <c r="M756" s="18">
        <f t="shared" si="167"/>
        <v>0</v>
      </c>
      <c r="N756" s="18">
        <f t="shared" si="168"/>
        <v>0</v>
      </c>
    </row>
    <row r="757" spans="1:14" s="6" customFormat="1" ht="18.75" hidden="1" thickTop="1" thickBot="1" x14ac:dyDescent="0.3">
      <c r="B757" s="6" t="str">
        <f t="shared" si="170"/>
        <v>b</v>
      </c>
      <c r="C757" s="14" t="s">
        <v>131</v>
      </c>
      <c r="D757" s="15" t="s">
        <v>6</v>
      </c>
      <c r="E757" s="16">
        <v>0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f t="shared" si="166"/>
        <v>0</v>
      </c>
      <c r="L757" s="16">
        <v>0</v>
      </c>
      <c r="M757" s="16">
        <f t="shared" si="167"/>
        <v>0</v>
      </c>
      <c r="N757" s="16">
        <f t="shared" si="168"/>
        <v>0</v>
      </c>
    </row>
    <row r="758" spans="1:14" s="6" customFormat="1" ht="18.75" hidden="1" thickTop="1" thickBot="1" x14ac:dyDescent="0.3">
      <c r="B758" s="6" t="str">
        <f t="shared" si="170"/>
        <v>b</v>
      </c>
      <c r="C758" s="14" t="s">
        <v>131</v>
      </c>
      <c r="D758" s="15" t="s">
        <v>7</v>
      </c>
      <c r="E758" s="16">
        <v>0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f t="shared" si="166"/>
        <v>0</v>
      </c>
      <c r="L758" s="16">
        <v>0</v>
      </c>
      <c r="M758" s="16">
        <f t="shared" si="167"/>
        <v>0</v>
      </c>
      <c r="N758" s="16">
        <f t="shared" si="168"/>
        <v>0</v>
      </c>
    </row>
    <row r="759" spans="1:14" s="6" customFormat="1" ht="18.75" hidden="1" thickTop="1" thickBot="1" x14ac:dyDescent="0.3">
      <c r="B759" s="6" t="str">
        <f t="shared" si="170"/>
        <v>b</v>
      </c>
      <c r="C759" s="19" t="s">
        <v>131</v>
      </c>
      <c r="D759" s="20" t="s">
        <v>8</v>
      </c>
      <c r="E759" s="21">
        <v>0</v>
      </c>
      <c r="F759" s="21">
        <v>0</v>
      </c>
      <c r="G759" s="21">
        <v>0</v>
      </c>
      <c r="H759" s="21">
        <v>0</v>
      </c>
      <c r="I759" s="21">
        <v>0</v>
      </c>
      <c r="J759" s="21">
        <v>0</v>
      </c>
      <c r="K759" s="21">
        <f t="shared" si="166"/>
        <v>0</v>
      </c>
      <c r="L759" s="21">
        <v>0</v>
      </c>
      <c r="M759" s="21">
        <f t="shared" si="167"/>
        <v>0</v>
      </c>
      <c r="N759" s="21">
        <f t="shared" si="168"/>
        <v>0</v>
      </c>
    </row>
    <row r="760" spans="1:14" s="6" customFormat="1" ht="40.5" thickTop="1" thickBot="1" x14ac:dyDescent="0.3">
      <c r="A760" s="6" t="s">
        <v>213</v>
      </c>
      <c r="B760" s="6" t="str">
        <f t="shared" si="170"/>
        <v>a</v>
      </c>
      <c r="C760" s="54" t="s">
        <v>87</v>
      </c>
      <c r="D760" s="55" t="s">
        <v>88</v>
      </c>
      <c r="E760" s="56">
        <f>E774+E788+E802</f>
        <v>8434.0342899999996</v>
      </c>
      <c r="F760" s="56">
        <f t="shared" ref="F760:L773" si="175">F774+F788+F802</f>
        <v>11850</v>
      </c>
      <c r="G760" s="56">
        <f t="shared" si="175"/>
        <v>11629.1</v>
      </c>
      <c r="H760" s="56">
        <f t="shared" si="175"/>
        <v>7187.4515099999999</v>
      </c>
      <c r="I760" s="56">
        <f t="shared" si="175"/>
        <v>14710</v>
      </c>
      <c r="J760" s="56">
        <f t="shared" si="175"/>
        <v>14000</v>
      </c>
      <c r="K760" s="56">
        <f t="shared" si="166"/>
        <v>-710</v>
      </c>
      <c r="L760" s="56">
        <f t="shared" si="175"/>
        <v>14710</v>
      </c>
      <c r="M760" s="56">
        <f t="shared" si="167"/>
        <v>710</v>
      </c>
      <c r="N760" s="56">
        <f t="shared" si="168"/>
        <v>710</v>
      </c>
    </row>
    <row r="761" spans="1:14" s="6" customFormat="1" ht="36" hidden="1" thickTop="1" thickBot="1" x14ac:dyDescent="0.3">
      <c r="B761" s="6" t="str">
        <f t="shared" si="170"/>
        <v>b</v>
      </c>
      <c r="C761" s="11"/>
      <c r="D761" s="12" t="s">
        <v>190</v>
      </c>
      <c r="E761" s="13">
        <f t="shared" ref="E761:L773" si="176">E775+E789+E803</f>
        <v>0</v>
      </c>
      <c r="F761" s="13">
        <f t="shared" si="176"/>
        <v>0</v>
      </c>
      <c r="G761" s="13">
        <f t="shared" si="176"/>
        <v>0</v>
      </c>
      <c r="H761" s="13">
        <f t="shared" si="176"/>
        <v>0</v>
      </c>
      <c r="I761" s="13">
        <f t="shared" si="175"/>
        <v>0</v>
      </c>
      <c r="J761" s="13">
        <f t="shared" si="175"/>
        <v>0</v>
      </c>
      <c r="K761" s="13">
        <f t="shared" si="166"/>
        <v>0</v>
      </c>
      <c r="L761" s="13">
        <f t="shared" si="176"/>
        <v>0</v>
      </c>
      <c r="M761" s="13">
        <f t="shared" si="167"/>
        <v>0</v>
      </c>
      <c r="N761" s="13">
        <f t="shared" si="168"/>
        <v>0</v>
      </c>
    </row>
    <row r="762" spans="1:14" s="6" customFormat="1" ht="18.75" hidden="1" thickTop="1" thickBot="1" x14ac:dyDescent="0.3">
      <c r="B762" s="6" t="str">
        <f t="shared" si="170"/>
        <v>b</v>
      </c>
      <c r="C762" s="11"/>
      <c r="D762" s="12" t="s">
        <v>189</v>
      </c>
      <c r="E762" s="13">
        <f t="shared" si="176"/>
        <v>0</v>
      </c>
      <c r="F762" s="13">
        <f t="shared" si="176"/>
        <v>0</v>
      </c>
      <c r="G762" s="13">
        <f t="shared" si="176"/>
        <v>0</v>
      </c>
      <c r="H762" s="13">
        <f t="shared" si="176"/>
        <v>0</v>
      </c>
      <c r="I762" s="13">
        <f t="shared" si="175"/>
        <v>0</v>
      </c>
      <c r="J762" s="13">
        <f t="shared" si="175"/>
        <v>0</v>
      </c>
      <c r="K762" s="13">
        <f t="shared" si="166"/>
        <v>0</v>
      </c>
      <c r="L762" s="13">
        <f t="shared" si="176"/>
        <v>0</v>
      </c>
      <c r="M762" s="13">
        <f t="shared" si="167"/>
        <v>0</v>
      </c>
      <c r="N762" s="13">
        <f t="shared" si="168"/>
        <v>0</v>
      </c>
    </row>
    <row r="763" spans="1:14" s="6" customFormat="1" ht="21" hidden="1" thickTop="1" thickBot="1" x14ac:dyDescent="0.3">
      <c r="B763" s="6" t="str">
        <f t="shared" si="170"/>
        <v>a</v>
      </c>
      <c r="C763" s="36" t="s">
        <v>131</v>
      </c>
      <c r="D763" s="37" t="s">
        <v>4</v>
      </c>
      <c r="E763" s="38">
        <f t="shared" si="176"/>
        <v>8434.0342899999996</v>
      </c>
      <c r="F763" s="38">
        <f t="shared" si="176"/>
        <v>11850</v>
      </c>
      <c r="G763" s="38">
        <f t="shared" si="176"/>
        <v>11629.1</v>
      </c>
      <c r="H763" s="38">
        <f t="shared" si="176"/>
        <v>7187.4515099999999</v>
      </c>
      <c r="I763" s="38">
        <f t="shared" si="175"/>
        <v>14710</v>
      </c>
      <c r="J763" s="38">
        <f t="shared" si="175"/>
        <v>14000</v>
      </c>
      <c r="K763" s="38">
        <f t="shared" si="166"/>
        <v>-710</v>
      </c>
      <c r="L763" s="38">
        <f t="shared" si="176"/>
        <v>14710</v>
      </c>
      <c r="M763" s="38">
        <f t="shared" si="167"/>
        <v>710</v>
      </c>
      <c r="N763" s="38">
        <f t="shared" si="168"/>
        <v>710</v>
      </c>
    </row>
    <row r="764" spans="1:14" s="6" customFormat="1" ht="18.75" hidden="1" thickTop="1" thickBot="1" x14ac:dyDescent="0.3">
      <c r="B764" s="6" t="str">
        <f t="shared" si="170"/>
        <v>b</v>
      </c>
      <c r="C764" s="11" t="s">
        <v>131</v>
      </c>
      <c r="D764" s="17" t="s">
        <v>195</v>
      </c>
      <c r="E764" s="18">
        <f t="shared" si="176"/>
        <v>0</v>
      </c>
      <c r="F764" s="18">
        <f t="shared" si="176"/>
        <v>0</v>
      </c>
      <c r="G764" s="18">
        <f t="shared" si="176"/>
        <v>0</v>
      </c>
      <c r="H764" s="18">
        <f t="shared" si="176"/>
        <v>0</v>
      </c>
      <c r="I764" s="18">
        <f t="shared" si="175"/>
        <v>0</v>
      </c>
      <c r="J764" s="18">
        <f t="shared" si="175"/>
        <v>0</v>
      </c>
      <c r="K764" s="18">
        <f t="shared" si="166"/>
        <v>0</v>
      </c>
      <c r="L764" s="18">
        <f t="shared" si="176"/>
        <v>0</v>
      </c>
      <c r="M764" s="18">
        <f t="shared" si="167"/>
        <v>0</v>
      </c>
      <c r="N764" s="18">
        <f t="shared" si="168"/>
        <v>0</v>
      </c>
    </row>
    <row r="765" spans="1:14" s="6" customFormat="1" ht="21" hidden="1" thickTop="1" thickBot="1" x14ac:dyDescent="0.3">
      <c r="B765" s="6" t="str">
        <f t="shared" si="170"/>
        <v>a</v>
      </c>
      <c r="C765" s="33" t="s">
        <v>131</v>
      </c>
      <c r="D765" s="39" t="s">
        <v>203</v>
      </c>
      <c r="E765" s="40">
        <f t="shared" si="176"/>
        <v>849.02754000000004</v>
      </c>
      <c r="F765" s="40">
        <f t="shared" si="176"/>
        <v>1350</v>
      </c>
      <c r="G765" s="40">
        <f t="shared" si="176"/>
        <v>1229</v>
      </c>
      <c r="H765" s="40">
        <f t="shared" si="176"/>
        <v>716.52408000000003</v>
      </c>
      <c r="I765" s="40">
        <f t="shared" si="175"/>
        <v>1540</v>
      </c>
      <c r="J765" s="40">
        <f t="shared" si="175"/>
        <v>1540</v>
      </c>
      <c r="K765" s="40">
        <f t="shared" si="166"/>
        <v>0</v>
      </c>
      <c r="L765" s="40">
        <f t="shared" si="176"/>
        <v>1540</v>
      </c>
      <c r="M765" s="40">
        <f t="shared" si="167"/>
        <v>0</v>
      </c>
      <c r="N765" s="40">
        <f t="shared" si="168"/>
        <v>0</v>
      </c>
    </row>
    <row r="766" spans="1:14" s="6" customFormat="1" ht="18.75" hidden="1" thickTop="1" thickBot="1" x14ac:dyDescent="0.3">
      <c r="B766" s="6" t="str">
        <f t="shared" si="170"/>
        <v>b</v>
      </c>
      <c r="C766" s="11" t="s">
        <v>131</v>
      </c>
      <c r="D766" s="17" t="s">
        <v>197</v>
      </c>
      <c r="E766" s="18">
        <f t="shared" si="176"/>
        <v>0</v>
      </c>
      <c r="F766" s="18">
        <f t="shared" si="176"/>
        <v>0</v>
      </c>
      <c r="G766" s="18">
        <f t="shared" si="176"/>
        <v>0</v>
      </c>
      <c r="H766" s="18">
        <f t="shared" si="176"/>
        <v>0</v>
      </c>
      <c r="I766" s="18">
        <f t="shared" si="175"/>
        <v>0</v>
      </c>
      <c r="J766" s="18">
        <f t="shared" si="175"/>
        <v>0</v>
      </c>
      <c r="K766" s="18">
        <f t="shared" si="166"/>
        <v>0</v>
      </c>
      <c r="L766" s="18">
        <f t="shared" si="176"/>
        <v>0</v>
      </c>
      <c r="M766" s="18">
        <f t="shared" si="167"/>
        <v>0</v>
      </c>
      <c r="N766" s="18">
        <f t="shared" si="168"/>
        <v>0</v>
      </c>
    </row>
    <row r="767" spans="1:14" s="6" customFormat="1" ht="18.75" hidden="1" thickTop="1" thickBot="1" x14ac:dyDescent="0.3">
      <c r="B767" s="6" t="str">
        <f t="shared" si="170"/>
        <v>b</v>
      </c>
      <c r="C767" s="11" t="s">
        <v>131</v>
      </c>
      <c r="D767" s="17" t="s">
        <v>198</v>
      </c>
      <c r="E767" s="18">
        <f t="shared" si="176"/>
        <v>0</v>
      </c>
      <c r="F767" s="18">
        <f t="shared" si="176"/>
        <v>0</v>
      </c>
      <c r="G767" s="18">
        <f t="shared" si="176"/>
        <v>0</v>
      </c>
      <c r="H767" s="18">
        <f t="shared" si="176"/>
        <v>0</v>
      </c>
      <c r="I767" s="18">
        <f t="shared" si="175"/>
        <v>0</v>
      </c>
      <c r="J767" s="18">
        <f t="shared" si="175"/>
        <v>0</v>
      </c>
      <c r="K767" s="18">
        <f t="shared" si="166"/>
        <v>0</v>
      </c>
      <c r="L767" s="18">
        <f t="shared" si="176"/>
        <v>0</v>
      </c>
      <c r="M767" s="18">
        <f t="shared" si="167"/>
        <v>0</v>
      </c>
      <c r="N767" s="18">
        <f t="shared" si="168"/>
        <v>0</v>
      </c>
    </row>
    <row r="768" spans="1:14" s="6" customFormat="1" ht="18.75" hidden="1" thickTop="1" thickBot="1" x14ac:dyDescent="0.3">
      <c r="B768" s="6" t="str">
        <f t="shared" si="170"/>
        <v>b</v>
      </c>
      <c r="C768" s="11" t="s">
        <v>131</v>
      </c>
      <c r="D768" s="17" t="s">
        <v>199</v>
      </c>
      <c r="E768" s="18">
        <f t="shared" si="176"/>
        <v>0</v>
      </c>
      <c r="F768" s="18">
        <f t="shared" si="176"/>
        <v>0</v>
      </c>
      <c r="G768" s="18">
        <f t="shared" si="176"/>
        <v>0</v>
      </c>
      <c r="H768" s="18">
        <f t="shared" si="176"/>
        <v>0</v>
      </c>
      <c r="I768" s="18">
        <f t="shared" si="175"/>
        <v>0</v>
      </c>
      <c r="J768" s="18">
        <f t="shared" si="175"/>
        <v>0</v>
      </c>
      <c r="K768" s="18">
        <f t="shared" si="166"/>
        <v>0</v>
      </c>
      <c r="L768" s="18">
        <f t="shared" si="176"/>
        <v>0</v>
      </c>
      <c r="M768" s="18">
        <f t="shared" si="167"/>
        <v>0</v>
      </c>
      <c r="N768" s="18">
        <f t="shared" si="168"/>
        <v>0</v>
      </c>
    </row>
    <row r="769" spans="2:14" s="6" customFormat="1" ht="21" hidden="1" thickTop="1" thickBot="1" x14ac:dyDescent="0.3">
      <c r="B769" s="6" t="str">
        <f t="shared" si="170"/>
        <v>a</v>
      </c>
      <c r="C769" s="33" t="s">
        <v>131</v>
      </c>
      <c r="D769" s="39" t="s">
        <v>205</v>
      </c>
      <c r="E769" s="40">
        <f t="shared" si="176"/>
        <v>7585.0067500000005</v>
      </c>
      <c r="F769" s="40">
        <f t="shared" si="176"/>
        <v>10500</v>
      </c>
      <c r="G769" s="40">
        <f t="shared" si="176"/>
        <v>10400.1</v>
      </c>
      <c r="H769" s="40">
        <f t="shared" si="176"/>
        <v>6470.9274299999997</v>
      </c>
      <c r="I769" s="40">
        <f t="shared" si="175"/>
        <v>13170</v>
      </c>
      <c r="J769" s="40">
        <f t="shared" si="175"/>
        <v>12460</v>
      </c>
      <c r="K769" s="40">
        <f t="shared" si="166"/>
        <v>-710</v>
      </c>
      <c r="L769" s="40">
        <f t="shared" si="176"/>
        <v>13170</v>
      </c>
      <c r="M769" s="40">
        <f t="shared" si="167"/>
        <v>710</v>
      </c>
      <c r="N769" s="40">
        <f t="shared" si="168"/>
        <v>710</v>
      </c>
    </row>
    <row r="770" spans="2:14" s="6" customFormat="1" ht="18.75" hidden="1" thickTop="1" thickBot="1" x14ac:dyDescent="0.3">
      <c r="B770" s="6" t="str">
        <f t="shared" si="170"/>
        <v>b</v>
      </c>
      <c r="C770" s="11" t="s">
        <v>131</v>
      </c>
      <c r="D770" s="17" t="s">
        <v>201</v>
      </c>
      <c r="E770" s="18">
        <f t="shared" si="176"/>
        <v>0</v>
      </c>
      <c r="F770" s="18">
        <f t="shared" si="176"/>
        <v>0</v>
      </c>
      <c r="G770" s="18">
        <f t="shared" si="176"/>
        <v>0</v>
      </c>
      <c r="H770" s="18">
        <f t="shared" si="176"/>
        <v>0</v>
      </c>
      <c r="I770" s="18">
        <f t="shared" si="175"/>
        <v>0</v>
      </c>
      <c r="J770" s="18">
        <f t="shared" si="175"/>
        <v>0</v>
      </c>
      <c r="K770" s="18">
        <f t="shared" si="166"/>
        <v>0</v>
      </c>
      <c r="L770" s="18">
        <f t="shared" si="176"/>
        <v>0</v>
      </c>
      <c r="M770" s="18">
        <f t="shared" si="167"/>
        <v>0</v>
      </c>
      <c r="N770" s="18">
        <f t="shared" si="168"/>
        <v>0</v>
      </c>
    </row>
    <row r="771" spans="2:14" s="6" customFormat="1" ht="18.75" hidden="1" thickTop="1" thickBot="1" x14ac:dyDescent="0.3">
      <c r="B771" s="6" t="str">
        <f t="shared" si="170"/>
        <v>b</v>
      </c>
      <c r="C771" s="14" t="s">
        <v>131</v>
      </c>
      <c r="D771" s="15" t="s">
        <v>6</v>
      </c>
      <c r="E771" s="16">
        <f t="shared" si="176"/>
        <v>0</v>
      </c>
      <c r="F771" s="16">
        <f t="shared" si="176"/>
        <v>0</v>
      </c>
      <c r="G771" s="16">
        <f t="shared" si="176"/>
        <v>0</v>
      </c>
      <c r="H771" s="16">
        <f t="shared" si="176"/>
        <v>0</v>
      </c>
      <c r="I771" s="16">
        <f t="shared" si="175"/>
        <v>0</v>
      </c>
      <c r="J771" s="16">
        <f t="shared" si="175"/>
        <v>0</v>
      </c>
      <c r="K771" s="16">
        <f t="shared" si="166"/>
        <v>0</v>
      </c>
      <c r="L771" s="16">
        <f t="shared" si="176"/>
        <v>0</v>
      </c>
      <c r="M771" s="16">
        <f t="shared" si="167"/>
        <v>0</v>
      </c>
      <c r="N771" s="16">
        <f t="shared" si="168"/>
        <v>0</v>
      </c>
    </row>
    <row r="772" spans="2:14" s="6" customFormat="1" ht="18.75" hidden="1" thickTop="1" thickBot="1" x14ac:dyDescent="0.3">
      <c r="B772" s="6" t="str">
        <f t="shared" si="170"/>
        <v>b</v>
      </c>
      <c r="C772" s="14" t="s">
        <v>131</v>
      </c>
      <c r="D772" s="15" t="s">
        <v>7</v>
      </c>
      <c r="E772" s="16">
        <f t="shared" si="176"/>
        <v>0</v>
      </c>
      <c r="F772" s="16">
        <f t="shared" si="176"/>
        <v>0</v>
      </c>
      <c r="G772" s="16">
        <f t="shared" si="176"/>
        <v>0</v>
      </c>
      <c r="H772" s="16">
        <f t="shared" si="176"/>
        <v>0</v>
      </c>
      <c r="I772" s="16">
        <f t="shared" si="175"/>
        <v>0</v>
      </c>
      <c r="J772" s="16">
        <f t="shared" si="175"/>
        <v>0</v>
      </c>
      <c r="K772" s="16">
        <f t="shared" si="166"/>
        <v>0</v>
      </c>
      <c r="L772" s="16">
        <f t="shared" si="176"/>
        <v>0</v>
      </c>
      <c r="M772" s="16">
        <f t="shared" si="167"/>
        <v>0</v>
      </c>
      <c r="N772" s="16">
        <f t="shared" si="168"/>
        <v>0</v>
      </c>
    </row>
    <row r="773" spans="2:14" s="6" customFormat="1" ht="18.75" hidden="1" thickTop="1" thickBot="1" x14ac:dyDescent="0.3">
      <c r="B773" s="6" t="str">
        <f t="shared" si="170"/>
        <v>b</v>
      </c>
      <c r="C773" s="19" t="s">
        <v>131</v>
      </c>
      <c r="D773" s="20" t="s">
        <v>8</v>
      </c>
      <c r="E773" s="21">
        <f t="shared" si="176"/>
        <v>0</v>
      </c>
      <c r="F773" s="21">
        <f t="shared" si="176"/>
        <v>0</v>
      </c>
      <c r="G773" s="21">
        <f t="shared" si="176"/>
        <v>0</v>
      </c>
      <c r="H773" s="21">
        <f t="shared" si="176"/>
        <v>0</v>
      </c>
      <c r="I773" s="21">
        <f t="shared" si="175"/>
        <v>0</v>
      </c>
      <c r="J773" s="21">
        <f t="shared" si="175"/>
        <v>0</v>
      </c>
      <c r="K773" s="21">
        <f t="shared" ref="K773:K836" si="177">J773-I773</f>
        <v>0</v>
      </c>
      <c r="L773" s="21">
        <f t="shared" si="176"/>
        <v>0</v>
      </c>
      <c r="M773" s="21">
        <f t="shared" ref="M773:M836" si="178">L773-J773</f>
        <v>0</v>
      </c>
      <c r="N773" s="21">
        <f t="shared" ref="N773:N836" si="179">L773-J773</f>
        <v>0</v>
      </c>
    </row>
    <row r="774" spans="2:14" s="6" customFormat="1" ht="52.5" hidden="1" customHeight="1" thickTop="1" thickBot="1" x14ac:dyDescent="0.3">
      <c r="B774" s="6" t="str">
        <f t="shared" si="170"/>
        <v>a</v>
      </c>
      <c r="C774" s="30" t="s">
        <v>153</v>
      </c>
      <c r="D774" s="31" t="s">
        <v>88</v>
      </c>
      <c r="E774" s="32">
        <f t="shared" ref="E774:L774" si="180">E777+E785+E786+E787</f>
        <v>7517.4666900000002</v>
      </c>
      <c r="F774" s="32">
        <f t="shared" si="180"/>
        <v>10000</v>
      </c>
      <c r="G774" s="32">
        <f t="shared" si="180"/>
        <v>10000.1</v>
      </c>
      <c r="H774" s="32">
        <f t="shared" si="180"/>
        <v>6270.9101000000001</v>
      </c>
      <c r="I774" s="32">
        <f t="shared" si="180"/>
        <v>12474</v>
      </c>
      <c r="J774" s="32">
        <f t="shared" si="180"/>
        <v>11764</v>
      </c>
      <c r="K774" s="32">
        <f t="shared" si="177"/>
        <v>-710</v>
      </c>
      <c r="L774" s="32">
        <f t="shared" si="180"/>
        <v>12474</v>
      </c>
      <c r="M774" s="32">
        <f t="shared" si="178"/>
        <v>710</v>
      </c>
      <c r="N774" s="32">
        <f t="shared" si="179"/>
        <v>710</v>
      </c>
    </row>
    <row r="775" spans="2:14" s="6" customFormat="1" ht="36" hidden="1" thickTop="1" thickBot="1" x14ac:dyDescent="0.3">
      <c r="B775" s="6" t="str">
        <f t="shared" si="170"/>
        <v>b</v>
      </c>
      <c r="C775" s="11"/>
      <c r="D775" s="12" t="s">
        <v>190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13">
        <v>0</v>
      </c>
      <c r="K775" s="13">
        <f t="shared" si="177"/>
        <v>0</v>
      </c>
      <c r="L775" s="13">
        <v>0</v>
      </c>
      <c r="M775" s="13">
        <f t="shared" si="178"/>
        <v>0</v>
      </c>
      <c r="N775" s="13">
        <f t="shared" si="179"/>
        <v>0</v>
      </c>
    </row>
    <row r="776" spans="2:14" s="6" customFormat="1" ht="18.75" hidden="1" thickTop="1" thickBot="1" x14ac:dyDescent="0.3">
      <c r="B776" s="6" t="str">
        <f t="shared" si="170"/>
        <v>b</v>
      </c>
      <c r="C776" s="11"/>
      <c r="D776" s="12" t="s">
        <v>189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f t="shared" si="177"/>
        <v>0</v>
      </c>
      <c r="L776" s="13">
        <v>0</v>
      </c>
      <c r="M776" s="13">
        <f t="shared" si="178"/>
        <v>0</v>
      </c>
      <c r="N776" s="13">
        <f t="shared" si="179"/>
        <v>0</v>
      </c>
    </row>
    <row r="777" spans="2:14" s="6" customFormat="1" ht="21" hidden="1" thickTop="1" thickBot="1" x14ac:dyDescent="0.3">
      <c r="B777" s="6" t="str">
        <f t="shared" si="170"/>
        <v>a</v>
      </c>
      <c r="C777" s="36" t="s">
        <v>131</v>
      </c>
      <c r="D777" s="37" t="s">
        <v>4</v>
      </c>
      <c r="E777" s="38">
        <f t="shared" ref="E777:L777" si="181">E778+E779+E780+E781+E782+E783+E784</f>
        <v>7517.4666900000002</v>
      </c>
      <c r="F777" s="38">
        <f t="shared" si="181"/>
        <v>10000</v>
      </c>
      <c r="G777" s="38">
        <f t="shared" si="181"/>
        <v>10000.1</v>
      </c>
      <c r="H777" s="38">
        <f t="shared" si="181"/>
        <v>6270.9101000000001</v>
      </c>
      <c r="I777" s="38">
        <f t="shared" si="181"/>
        <v>12474</v>
      </c>
      <c r="J777" s="38">
        <f t="shared" si="181"/>
        <v>11764</v>
      </c>
      <c r="K777" s="38">
        <f t="shared" si="177"/>
        <v>-710</v>
      </c>
      <c r="L777" s="38">
        <f t="shared" si="181"/>
        <v>12474</v>
      </c>
      <c r="M777" s="38">
        <f t="shared" si="178"/>
        <v>710</v>
      </c>
      <c r="N777" s="38">
        <f t="shared" si="179"/>
        <v>710</v>
      </c>
    </row>
    <row r="778" spans="2:14" s="6" customFormat="1" ht="18.75" hidden="1" thickTop="1" thickBot="1" x14ac:dyDescent="0.3">
      <c r="B778" s="6" t="str">
        <f t="shared" si="170"/>
        <v>b</v>
      </c>
      <c r="C778" s="11" t="s">
        <v>131</v>
      </c>
      <c r="D778" s="17" t="s">
        <v>195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f t="shared" si="177"/>
        <v>0</v>
      </c>
      <c r="L778" s="18">
        <v>0</v>
      </c>
      <c r="M778" s="18">
        <f t="shared" si="178"/>
        <v>0</v>
      </c>
      <c r="N778" s="18">
        <f t="shared" si="179"/>
        <v>0</v>
      </c>
    </row>
    <row r="779" spans="2:14" s="6" customFormat="1" ht="18.75" hidden="1" thickTop="1" thickBot="1" x14ac:dyDescent="0.3">
      <c r="B779" s="6" t="str">
        <f t="shared" si="170"/>
        <v>b</v>
      </c>
      <c r="C779" s="11" t="s">
        <v>131</v>
      </c>
      <c r="D779" s="17" t="s">
        <v>196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f t="shared" si="177"/>
        <v>0</v>
      </c>
      <c r="L779" s="18">
        <v>0</v>
      </c>
      <c r="M779" s="18">
        <f t="shared" si="178"/>
        <v>0</v>
      </c>
      <c r="N779" s="18">
        <f t="shared" si="179"/>
        <v>0</v>
      </c>
    </row>
    <row r="780" spans="2:14" s="6" customFormat="1" ht="18.75" hidden="1" thickTop="1" thickBot="1" x14ac:dyDescent="0.3">
      <c r="B780" s="6" t="str">
        <f t="shared" si="170"/>
        <v>b</v>
      </c>
      <c r="C780" s="11" t="s">
        <v>131</v>
      </c>
      <c r="D780" s="17" t="s">
        <v>197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f t="shared" si="177"/>
        <v>0</v>
      </c>
      <c r="L780" s="18">
        <v>0</v>
      </c>
      <c r="M780" s="18">
        <f t="shared" si="178"/>
        <v>0</v>
      </c>
      <c r="N780" s="18">
        <f t="shared" si="179"/>
        <v>0</v>
      </c>
    </row>
    <row r="781" spans="2:14" s="6" customFormat="1" ht="18.75" hidden="1" thickTop="1" thickBot="1" x14ac:dyDescent="0.3">
      <c r="B781" s="6" t="str">
        <f t="shared" si="170"/>
        <v>b</v>
      </c>
      <c r="C781" s="11" t="s">
        <v>131</v>
      </c>
      <c r="D781" s="17" t="s">
        <v>198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f t="shared" si="177"/>
        <v>0</v>
      </c>
      <c r="L781" s="18">
        <v>0</v>
      </c>
      <c r="M781" s="18">
        <f t="shared" si="178"/>
        <v>0</v>
      </c>
      <c r="N781" s="18">
        <f t="shared" si="179"/>
        <v>0</v>
      </c>
    </row>
    <row r="782" spans="2:14" s="6" customFormat="1" ht="18.75" hidden="1" thickTop="1" thickBot="1" x14ac:dyDescent="0.3">
      <c r="B782" s="6" t="str">
        <f t="shared" si="170"/>
        <v>b</v>
      </c>
      <c r="C782" s="11" t="s">
        <v>131</v>
      </c>
      <c r="D782" s="17" t="s">
        <v>199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f t="shared" si="177"/>
        <v>0</v>
      </c>
      <c r="L782" s="18">
        <v>0</v>
      </c>
      <c r="M782" s="18">
        <f t="shared" si="178"/>
        <v>0</v>
      </c>
      <c r="N782" s="18">
        <f t="shared" si="179"/>
        <v>0</v>
      </c>
    </row>
    <row r="783" spans="2:14" s="6" customFormat="1" ht="21" hidden="1" thickTop="1" thickBot="1" x14ac:dyDescent="0.3">
      <c r="B783" s="6" t="str">
        <f t="shared" si="170"/>
        <v>a</v>
      </c>
      <c r="C783" s="33" t="s">
        <v>131</v>
      </c>
      <c r="D783" s="39" t="s">
        <v>205</v>
      </c>
      <c r="E783" s="40">
        <v>7517.4666900000002</v>
      </c>
      <c r="F783" s="40">
        <v>10000</v>
      </c>
      <c r="G783" s="40">
        <v>10000.1</v>
      </c>
      <c r="H783" s="40">
        <v>6270.9101000000001</v>
      </c>
      <c r="I783" s="40">
        <v>12474</v>
      </c>
      <c r="J783" s="40">
        <v>11764</v>
      </c>
      <c r="K783" s="40">
        <f t="shared" si="177"/>
        <v>-710</v>
      </c>
      <c r="L783" s="40">
        <v>12474</v>
      </c>
      <c r="M783" s="40">
        <f t="shared" si="178"/>
        <v>710</v>
      </c>
      <c r="N783" s="40">
        <f t="shared" si="179"/>
        <v>710</v>
      </c>
    </row>
    <row r="784" spans="2:14" s="6" customFormat="1" ht="18.75" hidden="1" thickTop="1" thickBot="1" x14ac:dyDescent="0.3">
      <c r="B784" s="6" t="str">
        <f t="shared" si="170"/>
        <v>b</v>
      </c>
      <c r="C784" s="11" t="s">
        <v>131</v>
      </c>
      <c r="D784" s="17" t="s">
        <v>201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f t="shared" si="177"/>
        <v>0</v>
      </c>
      <c r="L784" s="18">
        <v>0</v>
      </c>
      <c r="M784" s="18">
        <f t="shared" si="178"/>
        <v>0</v>
      </c>
      <c r="N784" s="18">
        <f t="shared" si="179"/>
        <v>0</v>
      </c>
    </row>
    <row r="785" spans="2:14" s="6" customFormat="1" ht="18.75" hidden="1" thickTop="1" thickBot="1" x14ac:dyDescent="0.3">
      <c r="B785" s="6" t="str">
        <f t="shared" si="170"/>
        <v>b</v>
      </c>
      <c r="C785" s="14" t="s">
        <v>131</v>
      </c>
      <c r="D785" s="15" t="s">
        <v>6</v>
      </c>
      <c r="E785" s="16">
        <v>0</v>
      </c>
      <c r="F785" s="16">
        <v>0</v>
      </c>
      <c r="G785" s="16">
        <v>0</v>
      </c>
      <c r="H785" s="16">
        <v>0</v>
      </c>
      <c r="I785" s="16">
        <v>0</v>
      </c>
      <c r="J785" s="16">
        <v>0</v>
      </c>
      <c r="K785" s="16">
        <f t="shared" si="177"/>
        <v>0</v>
      </c>
      <c r="L785" s="16">
        <v>0</v>
      </c>
      <c r="M785" s="16">
        <f t="shared" si="178"/>
        <v>0</v>
      </c>
      <c r="N785" s="16">
        <f t="shared" si="179"/>
        <v>0</v>
      </c>
    </row>
    <row r="786" spans="2:14" s="6" customFormat="1" ht="18.75" hidden="1" thickTop="1" thickBot="1" x14ac:dyDescent="0.3">
      <c r="B786" s="6" t="str">
        <f t="shared" si="170"/>
        <v>b</v>
      </c>
      <c r="C786" s="14" t="s">
        <v>131</v>
      </c>
      <c r="D786" s="15" t="s">
        <v>7</v>
      </c>
      <c r="E786" s="16">
        <v>0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f t="shared" si="177"/>
        <v>0</v>
      </c>
      <c r="L786" s="16">
        <v>0</v>
      </c>
      <c r="M786" s="16">
        <f t="shared" si="178"/>
        <v>0</v>
      </c>
      <c r="N786" s="16">
        <f t="shared" si="179"/>
        <v>0</v>
      </c>
    </row>
    <row r="787" spans="2:14" s="6" customFormat="1" ht="18.75" hidden="1" thickTop="1" thickBot="1" x14ac:dyDescent="0.3">
      <c r="B787" s="6" t="str">
        <f t="shared" ref="B787:B850" si="182">IF(OR(E787&lt;&gt;0,F787&lt;&gt;0,G787&lt;&gt;0,H787&lt;&gt;0,I787&lt;&gt;0,L787&lt;&gt;0,M787&lt;&gt;0),"a","b")</f>
        <v>b</v>
      </c>
      <c r="C787" s="19" t="s">
        <v>131</v>
      </c>
      <c r="D787" s="20" t="s">
        <v>8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21">
        <f t="shared" si="177"/>
        <v>0</v>
      </c>
      <c r="L787" s="21">
        <v>0</v>
      </c>
      <c r="M787" s="21">
        <f t="shared" si="178"/>
        <v>0</v>
      </c>
      <c r="N787" s="21">
        <f t="shared" si="179"/>
        <v>0</v>
      </c>
    </row>
    <row r="788" spans="2:14" s="6" customFormat="1" ht="99" hidden="1" thickTop="1" thickBot="1" x14ac:dyDescent="0.3">
      <c r="B788" s="6" t="str">
        <f t="shared" si="182"/>
        <v>a</v>
      </c>
      <c r="C788" s="30" t="s">
        <v>154</v>
      </c>
      <c r="D788" s="31" t="s">
        <v>91</v>
      </c>
      <c r="E788" s="32">
        <f t="shared" ref="E788:L788" si="183">E791+E799+E800+E801</f>
        <v>849.02754000000004</v>
      </c>
      <c r="F788" s="32">
        <f t="shared" si="183"/>
        <v>1000</v>
      </c>
      <c r="G788" s="32">
        <f t="shared" si="183"/>
        <v>879</v>
      </c>
      <c r="H788" s="32">
        <f t="shared" si="183"/>
        <v>605.74982</v>
      </c>
      <c r="I788" s="32">
        <f t="shared" si="183"/>
        <v>1240</v>
      </c>
      <c r="J788" s="32">
        <f t="shared" si="183"/>
        <v>1240</v>
      </c>
      <c r="K788" s="32">
        <f t="shared" si="177"/>
        <v>0</v>
      </c>
      <c r="L788" s="32">
        <f t="shared" si="183"/>
        <v>1240</v>
      </c>
      <c r="M788" s="32">
        <f t="shared" si="178"/>
        <v>0</v>
      </c>
      <c r="N788" s="32">
        <f t="shared" si="179"/>
        <v>0</v>
      </c>
    </row>
    <row r="789" spans="2:14" s="6" customFormat="1" ht="36" hidden="1" thickTop="1" thickBot="1" x14ac:dyDescent="0.3">
      <c r="B789" s="6" t="str">
        <f t="shared" si="182"/>
        <v>b</v>
      </c>
      <c r="C789" s="11"/>
      <c r="D789" s="12" t="s">
        <v>190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f t="shared" si="177"/>
        <v>0</v>
      </c>
      <c r="L789" s="13">
        <v>0</v>
      </c>
      <c r="M789" s="13">
        <f t="shared" si="178"/>
        <v>0</v>
      </c>
      <c r="N789" s="13">
        <f t="shared" si="179"/>
        <v>0</v>
      </c>
    </row>
    <row r="790" spans="2:14" s="6" customFormat="1" ht="18.75" hidden="1" thickTop="1" thickBot="1" x14ac:dyDescent="0.3">
      <c r="B790" s="6" t="str">
        <f t="shared" si="182"/>
        <v>b</v>
      </c>
      <c r="C790" s="11"/>
      <c r="D790" s="12" t="s">
        <v>189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f t="shared" si="177"/>
        <v>0</v>
      </c>
      <c r="L790" s="13">
        <v>0</v>
      </c>
      <c r="M790" s="13">
        <f t="shared" si="178"/>
        <v>0</v>
      </c>
      <c r="N790" s="13">
        <f t="shared" si="179"/>
        <v>0</v>
      </c>
    </row>
    <row r="791" spans="2:14" s="6" customFormat="1" ht="21" hidden="1" thickTop="1" thickBot="1" x14ac:dyDescent="0.3">
      <c r="B791" s="6" t="str">
        <f t="shared" si="182"/>
        <v>a</v>
      </c>
      <c r="C791" s="36" t="s">
        <v>131</v>
      </c>
      <c r="D791" s="37" t="s">
        <v>4</v>
      </c>
      <c r="E791" s="38">
        <f t="shared" ref="E791:L791" si="184">E792+E793+E794+E795+E796+E797+E798</f>
        <v>849.02754000000004</v>
      </c>
      <c r="F791" s="38">
        <f t="shared" si="184"/>
        <v>1000</v>
      </c>
      <c r="G791" s="38">
        <f t="shared" si="184"/>
        <v>879</v>
      </c>
      <c r="H791" s="38">
        <f t="shared" si="184"/>
        <v>605.74982</v>
      </c>
      <c r="I791" s="38">
        <f t="shared" si="184"/>
        <v>1240</v>
      </c>
      <c r="J791" s="38">
        <f t="shared" si="184"/>
        <v>1240</v>
      </c>
      <c r="K791" s="38">
        <f t="shared" si="177"/>
        <v>0</v>
      </c>
      <c r="L791" s="38">
        <f t="shared" si="184"/>
        <v>1240</v>
      </c>
      <c r="M791" s="38">
        <f t="shared" si="178"/>
        <v>0</v>
      </c>
      <c r="N791" s="38">
        <f t="shared" si="179"/>
        <v>0</v>
      </c>
    </row>
    <row r="792" spans="2:14" s="6" customFormat="1" ht="18.75" hidden="1" thickTop="1" thickBot="1" x14ac:dyDescent="0.3">
      <c r="B792" s="6" t="str">
        <f t="shared" si="182"/>
        <v>b</v>
      </c>
      <c r="C792" s="11" t="s">
        <v>131</v>
      </c>
      <c r="D792" s="17" t="s">
        <v>195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f t="shared" si="177"/>
        <v>0</v>
      </c>
      <c r="L792" s="18">
        <v>0</v>
      </c>
      <c r="M792" s="18">
        <f t="shared" si="178"/>
        <v>0</v>
      </c>
      <c r="N792" s="18">
        <f t="shared" si="179"/>
        <v>0</v>
      </c>
    </row>
    <row r="793" spans="2:14" s="6" customFormat="1" ht="21" hidden="1" thickTop="1" thickBot="1" x14ac:dyDescent="0.3">
      <c r="B793" s="6" t="str">
        <f t="shared" si="182"/>
        <v>a</v>
      </c>
      <c r="C793" s="33" t="s">
        <v>131</v>
      </c>
      <c r="D793" s="47" t="s">
        <v>5</v>
      </c>
      <c r="E793" s="40">
        <v>849.02754000000004</v>
      </c>
      <c r="F793" s="40">
        <v>1000</v>
      </c>
      <c r="G793" s="40">
        <v>879</v>
      </c>
      <c r="H793" s="40">
        <v>605.74982</v>
      </c>
      <c r="I793" s="40">
        <v>1240</v>
      </c>
      <c r="J793" s="40">
        <v>1240</v>
      </c>
      <c r="K793" s="40">
        <f t="shared" si="177"/>
        <v>0</v>
      </c>
      <c r="L793" s="40">
        <v>1240</v>
      </c>
      <c r="M793" s="40">
        <f t="shared" si="178"/>
        <v>0</v>
      </c>
      <c r="N793" s="40">
        <f t="shared" si="179"/>
        <v>0</v>
      </c>
    </row>
    <row r="794" spans="2:14" s="6" customFormat="1" ht="18.75" hidden="1" thickTop="1" thickBot="1" x14ac:dyDescent="0.3">
      <c r="B794" s="6" t="str">
        <f t="shared" si="182"/>
        <v>b</v>
      </c>
      <c r="C794" s="11" t="s">
        <v>131</v>
      </c>
      <c r="D794" s="17" t="s">
        <v>197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f t="shared" si="177"/>
        <v>0</v>
      </c>
      <c r="L794" s="18">
        <v>0</v>
      </c>
      <c r="M794" s="18">
        <f t="shared" si="178"/>
        <v>0</v>
      </c>
      <c r="N794" s="18">
        <f t="shared" si="179"/>
        <v>0</v>
      </c>
    </row>
    <row r="795" spans="2:14" s="6" customFormat="1" ht="18.75" hidden="1" thickTop="1" thickBot="1" x14ac:dyDescent="0.3">
      <c r="B795" s="6" t="str">
        <f t="shared" si="182"/>
        <v>b</v>
      </c>
      <c r="C795" s="11" t="s">
        <v>131</v>
      </c>
      <c r="D795" s="17" t="s">
        <v>198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f t="shared" si="177"/>
        <v>0</v>
      </c>
      <c r="L795" s="18">
        <v>0</v>
      </c>
      <c r="M795" s="18">
        <f t="shared" si="178"/>
        <v>0</v>
      </c>
      <c r="N795" s="18">
        <f t="shared" si="179"/>
        <v>0</v>
      </c>
    </row>
    <row r="796" spans="2:14" s="6" customFormat="1" ht="18.75" hidden="1" thickTop="1" thickBot="1" x14ac:dyDescent="0.3">
      <c r="B796" s="6" t="str">
        <f t="shared" si="182"/>
        <v>b</v>
      </c>
      <c r="C796" s="11" t="s">
        <v>131</v>
      </c>
      <c r="D796" s="17" t="s">
        <v>199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f t="shared" si="177"/>
        <v>0</v>
      </c>
      <c r="L796" s="18">
        <v>0</v>
      </c>
      <c r="M796" s="18">
        <f t="shared" si="178"/>
        <v>0</v>
      </c>
      <c r="N796" s="18">
        <f t="shared" si="179"/>
        <v>0</v>
      </c>
    </row>
    <row r="797" spans="2:14" s="6" customFormat="1" ht="18.75" hidden="1" thickTop="1" thickBot="1" x14ac:dyDescent="0.3">
      <c r="B797" s="6" t="str">
        <f t="shared" si="182"/>
        <v>b</v>
      </c>
      <c r="C797" s="11" t="s">
        <v>131</v>
      </c>
      <c r="D797" s="17" t="s">
        <v>200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f t="shared" si="177"/>
        <v>0</v>
      </c>
      <c r="L797" s="18">
        <v>0</v>
      </c>
      <c r="M797" s="18">
        <f t="shared" si="178"/>
        <v>0</v>
      </c>
      <c r="N797" s="18">
        <f t="shared" si="179"/>
        <v>0</v>
      </c>
    </row>
    <row r="798" spans="2:14" s="6" customFormat="1" ht="18.75" hidden="1" thickTop="1" thickBot="1" x14ac:dyDescent="0.3">
      <c r="B798" s="6" t="str">
        <f t="shared" si="182"/>
        <v>b</v>
      </c>
      <c r="C798" s="11" t="s">
        <v>131</v>
      </c>
      <c r="D798" s="17" t="s">
        <v>201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f t="shared" si="177"/>
        <v>0</v>
      </c>
      <c r="L798" s="18">
        <v>0</v>
      </c>
      <c r="M798" s="18">
        <f t="shared" si="178"/>
        <v>0</v>
      </c>
      <c r="N798" s="18">
        <f t="shared" si="179"/>
        <v>0</v>
      </c>
    </row>
    <row r="799" spans="2:14" s="6" customFormat="1" ht="18.75" hidden="1" thickTop="1" thickBot="1" x14ac:dyDescent="0.3">
      <c r="B799" s="6" t="str">
        <f t="shared" si="182"/>
        <v>b</v>
      </c>
      <c r="C799" s="14" t="s">
        <v>131</v>
      </c>
      <c r="D799" s="15" t="s">
        <v>6</v>
      </c>
      <c r="E799" s="16">
        <v>0</v>
      </c>
      <c r="F799" s="16">
        <v>0</v>
      </c>
      <c r="G799" s="16">
        <v>0</v>
      </c>
      <c r="H799" s="16">
        <v>0</v>
      </c>
      <c r="I799" s="16">
        <v>0</v>
      </c>
      <c r="J799" s="16">
        <v>0</v>
      </c>
      <c r="K799" s="16">
        <f t="shared" si="177"/>
        <v>0</v>
      </c>
      <c r="L799" s="16">
        <v>0</v>
      </c>
      <c r="M799" s="16">
        <f t="shared" si="178"/>
        <v>0</v>
      </c>
      <c r="N799" s="16">
        <f t="shared" si="179"/>
        <v>0</v>
      </c>
    </row>
    <row r="800" spans="2:14" s="6" customFormat="1" ht="18.75" hidden="1" thickTop="1" thickBot="1" x14ac:dyDescent="0.3">
      <c r="B800" s="6" t="str">
        <f t="shared" si="182"/>
        <v>b</v>
      </c>
      <c r="C800" s="14" t="s">
        <v>131</v>
      </c>
      <c r="D800" s="15" t="s">
        <v>7</v>
      </c>
      <c r="E800" s="16">
        <v>0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f t="shared" si="177"/>
        <v>0</v>
      </c>
      <c r="L800" s="16">
        <v>0</v>
      </c>
      <c r="M800" s="16">
        <f t="shared" si="178"/>
        <v>0</v>
      </c>
      <c r="N800" s="16">
        <f t="shared" si="179"/>
        <v>0</v>
      </c>
    </row>
    <row r="801" spans="1:14" s="6" customFormat="1" ht="18.75" hidden="1" thickTop="1" thickBot="1" x14ac:dyDescent="0.3">
      <c r="B801" s="6" t="str">
        <f t="shared" si="182"/>
        <v>b</v>
      </c>
      <c r="C801" s="19" t="s">
        <v>131</v>
      </c>
      <c r="D801" s="20" t="s">
        <v>8</v>
      </c>
      <c r="E801" s="21">
        <v>0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f t="shared" si="177"/>
        <v>0</v>
      </c>
      <c r="L801" s="21">
        <v>0</v>
      </c>
      <c r="M801" s="21">
        <f t="shared" si="178"/>
        <v>0</v>
      </c>
      <c r="N801" s="21">
        <f t="shared" si="179"/>
        <v>0</v>
      </c>
    </row>
    <row r="802" spans="1:14" s="6" customFormat="1" ht="79.5" hidden="1" thickTop="1" thickBot="1" x14ac:dyDescent="0.3">
      <c r="B802" s="6" t="str">
        <f t="shared" si="182"/>
        <v>a</v>
      </c>
      <c r="C802" s="30" t="s">
        <v>155</v>
      </c>
      <c r="D802" s="46" t="s">
        <v>128</v>
      </c>
      <c r="E802" s="32">
        <f t="shared" ref="E802:L802" si="185">E805+E813+E814+E815</f>
        <v>67.540059999999997</v>
      </c>
      <c r="F802" s="32">
        <f t="shared" si="185"/>
        <v>850</v>
      </c>
      <c r="G802" s="32">
        <f t="shared" si="185"/>
        <v>750</v>
      </c>
      <c r="H802" s="32">
        <f t="shared" si="185"/>
        <v>310.79158999999999</v>
      </c>
      <c r="I802" s="32">
        <f t="shared" si="185"/>
        <v>996</v>
      </c>
      <c r="J802" s="32">
        <f t="shared" si="185"/>
        <v>996</v>
      </c>
      <c r="K802" s="32">
        <f t="shared" si="177"/>
        <v>0</v>
      </c>
      <c r="L802" s="32">
        <f t="shared" si="185"/>
        <v>996</v>
      </c>
      <c r="M802" s="32">
        <f t="shared" si="178"/>
        <v>0</v>
      </c>
      <c r="N802" s="32">
        <f t="shared" si="179"/>
        <v>0</v>
      </c>
    </row>
    <row r="803" spans="1:14" s="6" customFormat="1" ht="36" hidden="1" thickTop="1" thickBot="1" x14ac:dyDescent="0.3">
      <c r="B803" s="6" t="str">
        <f t="shared" si="182"/>
        <v>b</v>
      </c>
      <c r="C803" s="11"/>
      <c r="D803" s="12" t="s">
        <v>190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0</v>
      </c>
      <c r="K803" s="13">
        <f t="shared" si="177"/>
        <v>0</v>
      </c>
      <c r="L803" s="13">
        <v>0</v>
      </c>
      <c r="M803" s="13">
        <f t="shared" si="178"/>
        <v>0</v>
      </c>
      <c r="N803" s="13">
        <f t="shared" si="179"/>
        <v>0</v>
      </c>
    </row>
    <row r="804" spans="1:14" s="6" customFormat="1" ht="18.75" hidden="1" thickTop="1" thickBot="1" x14ac:dyDescent="0.3">
      <c r="B804" s="6" t="str">
        <f t="shared" si="182"/>
        <v>b</v>
      </c>
      <c r="C804" s="11"/>
      <c r="D804" s="12" t="s">
        <v>189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13">
        <v>0</v>
      </c>
      <c r="K804" s="13">
        <f t="shared" si="177"/>
        <v>0</v>
      </c>
      <c r="L804" s="13">
        <v>0</v>
      </c>
      <c r="M804" s="13">
        <f t="shared" si="178"/>
        <v>0</v>
      </c>
      <c r="N804" s="13">
        <f t="shared" si="179"/>
        <v>0</v>
      </c>
    </row>
    <row r="805" spans="1:14" s="6" customFormat="1" ht="21" hidden="1" thickTop="1" thickBot="1" x14ac:dyDescent="0.3">
      <c r="B805" s="6" t="str">
        <f t="shared" si="182"/>
        <v>a</v>
      </c>
      <c r="C805" s="36" t="s">
        <v>131</v>
      </c>
      <c r="D805" s="37" t="s">
        <v>4</v>
      </c>
      <c r="E805" s="38">
        <f t="shared" ref="E805:L805" si="186">E806+E807+E808+E809+E810+E811+E812</f>
        <v>67.540059999999997</v>
      </c>
      <c r="F805" s="38">
        <f t="shared" si="186"/>
        <v>850</v>
      </c>
      <c r="G805" s="38">
        <f t="shared" si="186"/>
        <v>750</v>
      </c>
      <c r="H805" s="38">
        <f t="shared" si="186"/>
        <v>310.79158999999999</v>
      </c>
      <c r="I805" s="38">
        <f t="shared" si="186"/>
        <v>996</v>
      </c>
      <c r="J805" s="38">
        <f t="shared" si="186"/>
        <v>996</v>
      </c>
      <c r="K805" s="38">
        <f t="shared" si="177"/>
        <v>0</v>
      </c>
      <c r="L805" s="38">
        <f t="shared" si="186"/>
        <v>996</v>
      </c>
      <c r="M805" s="38">
        <f t="shared" si="178"/>
        <v>0</v>
      </c>
      <c r="N805" s="38">
        <f t="shared" si="179"/>
        <v>0</v>
      </c>
    </row>
    <row r="806" spans="1:14" s="6" customFormat="1" ht="18.75" hidden="1" thickTop="1" thickBot="1" x14ac:dyDescent="0.3">
      <c r="B806" s="6" t="str">
        <f t="shared" si="182"/>
        <v>b</v>
      </c>
      <c r="C806" s="11" t="s">
        <v>131</v>
      </c>
      <c r="D806" s="17" t="s">
        <v>195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f t="shared" si="177"/>
        <v>0</v>
      </c>
      <c r="L806" s="18">
        <v>0</v>
      </c>
      <c r="M806" s="18">
        <f t="shared" si="178"/>
        <v>0</v>
      </c>
      <c r="N806" s="18">
        <f t="shared" si="179"/>
        <v>0</v>
      </c>
    </row>
    <row r="807" spans="1:14" s="6" customFormat="1" ht="21" hidden="1" thickTop="1" thickBot="1" x14ac:dyDescent="0.3">
      <c r="B807" s="6" t="str">
        <f t="shared" si="182"/>
        <v>a</v>
      </c>
      <c r="C807" s="33" t="s">
        <v>131</v>
      </c>
      <c r="D807" s="39" t="s">
        <v>203</v>
      </c>
      <c r="E807" s="40">
        <v>0</v>
      </c>
      <c r="F807" s="40">
        <v>350</v>
      </c>
      <c r="G807" s="40">
        <v>350</v>
      </c>
      <c r="H807" s="40">
        <v>110.77426</v>
      </c>
      <c r="I807" s="40">
        <v>300</v>
      </c>
      <c r="J807" s="40">
        <v>300</v>
      </c>
      <c r="K807" s="40">
        <f t="shared" si="177"/>
        <v>0</v>
      </c>
      <c r="L807" s="40">
        <v>300</v>
      </c>
      <c r="M807" s="40">
        <f t="shared" si="178"/>
        <v>0</v>
      </c>
      <c r="N807" s="40">
        <f t="shared" si="179"/>
        <v>0</v>
      </c>
    </row>
    <row r="808" spans="1:14" s="6" customFormat="1" ht="18.75" hidden="1" thickTop="1" thickBot="1" x14ac:dyDescent="0.3">
      <c r="B808" s="6" t="str">
        <f t="shared" si="182"/>
        <v>b</v>
      </c>
      <c r="C808" s="11" t="s">
        <v>131</v>
      </c>
      <c r="D808" s="17" t="s">
        <v>197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f t="shared" si="177"/>
        <v>0</v>
      </c>
      <c r="L808" s="18">
        <v>0</v>
      </c>
      <c r="M808" s="18">
        <f t="shared" si="178"/>
        <v>0</v>
      </c>
      <c r="N808" s="18">
        <f t="shared" si="179"/>
        <v>0</v>
      </c>
    </row>
    <row r="809" spans="1:14" s="6" customFormat="1" ht="18.75" hidden="1" thickTop="1" thickBot="1" x14ac:dyDescent="0.3">
      <c r="B809" s="6" t="str">
        <f t="shared" si="182"/>
        <v>b</v>
      </c>
      <c r="C809" s="11" t="s">
        <v>131</v>
      </c>
      <c r="D809" s="17" t="s">
        <v>198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f t="shared" si="177"/>
        <v>0</v>
      </c>
      <c r="L809" s="18">
        <v>0</v>
      </c>
      <c r="M809" s="18">
        <f t="shared" si="178"/>
        <v>0</v>
      </c>
      <c r="N809" s="18">
        <f t="shared" si="179"/>
        <v>0</v>
      </c>
    </row>
    <row r="810" spans="1:14" s="6" customFormat="1" ht="18.75" hidden="1" thickTop="1" thickBot="1" x14ac:dyDescent="0.3">
      <c r="B810" s="6" t="str">
        <f t="shared" si="182"/>
        <v>b</v>
      </c>
      <c r="C810" s="11" t="s">
        <v>131</v>
      </c>
      <c r="D810" s="17" t="s">
        <v>199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f t="shared" si="177"/>
        <v>0</v>
      </c>
      <c r="L810" s="18">
        <v>0</v>
      </c>
      <c r="M810" s="18">
        <f t="shared" si="178"/>
        <v>0</v>
      </c>
      <c r="N810" s="18">
        <f t="shared" si="179"/>
        <v>0</v>
      </c>
    </row>
    <row r="811" spans="1:14" s="6" customFormat="1" ht="21" hidden="1" thickTop="1" thickBot="1" x14ac:dyDescent="0.3">
      <c r="B811" s="6" t="str">
        <f t="shared" si="182"/>
        <v>a</v>
      </c>
      <c r="C811" s="33" t="s">
        <v>131</v>
      </c>
      <c r="D811" s="39" t="s">
        <v>205</v>
      </c>
      <c r="E811" s="40">
        <v>67.540059999999997</v>
      </c>
      <c r="F811" s="40">
        <v>500</v>
      </c>
      <c r="G811" s="40">
        <v>400</v>
      </c>
      <c r="H811" s="40">
        <v>200.01732999999999</v>
      </c>
      <c r="I811" s="40">
        <v>696</v>
      </c>
      <c r="J811" s="40">
        <v>696</v>
      </c>
      <c r="K811" s="40">
        <f t="shared" si="177"/>
        <v>0</v>
      </c>
      <c r="L811" s="40">
        <v>696</v>
      </c>
      <c r="M811" s="40">
        <f t="shared" si="178"/>
        <v>0</v>
      </c>
      <c r="N811" s="40">
        <f t="shared" si="179"/>
        <v>0</v>
      </c>
    </row>
    <row r="812" spans="1:14" s="6" customFormat="1" ht="18.75" hidden="1" thickTop="1" thickBot="1" x14ac:dyDescent="0.3">
      <c r="B812" s="6" t="str">
        <f t="shared" si="182"/>
        <v>b</v>
      </c>
      <c r="C812" s="11" t="s">
        <v>131</v>
      </c>
      <c r="D812" s="17" t="s">
        <v>201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f t="shared" si="177"/>
        <v>0</v>
      </c>
      <c r="L812" s="18">
        <v>0</v>
      </c>
      <c r="M812" s="18">
        <f t="shared" si="178"/>
        <v>0</v>
      </c>
      <c r="N812" s="18">
        <f t="shared" si="179"/>
        <v>0</v>
      </c>
    </row>
    <row r="813" spans="1:14" s="6" customFormat="1" ht="18.75" hidden="1" thickTop="1" thickBot="1" x14ac:dyDescent="0.3">
      <c r="B813" s="6" t="str">
        <f t="shared" si="182"/>
        <v>b</v>
      </c>
      <c r="C813" s="14" t="s">
        <v>131</v>
      </c>
      <c r="D813" s="15" t="s">
        <v>6</v>
      </c>
      <c r="E813" s="16">
        <v>0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f t="shared" si="177"/>
        <v>0</v>
      </c>
      <c r="L813" s="16">
        <v>0</v>
      </c>
      <c r="M813" s="16">
        <f t="shared" si="178"/>
        <v>0</v>
      </c>
      <c r="N813" s="16">
        <f t="shared" si="179"/>
        <v>0</v>
      </c>
    </row>
    <row r="814" spans="1:14" s="6" customFormat="1" ht="18.75" hidden="1" thickTop="1" thickBot="1" x14ac:dyDescent="0.3">
      <c r="B814" s="6" t="str">
        <f t="shared" si="182"/>
        <v>b</v>
      </c>
      <c r="C814" s="14" t="s">
        <v>131</v>
      </c>
      <c r="D814" s="15" t="s">
        <v>7</v>
      </c>
      <c r="E814" s="16">
        <v>0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f t="shared" si="177"/>
        <v>0</v>
      </c>
      <c r="L814" s="16">
        <v>0</v>
      </c>
      <c r="M814" s="16">
        <f t="shared" si="178"/>
        <v>0</v>
      </c>
      <c r="N814" s="16">
        <f t="shared" si="179"/>
        <v>0</v>
      </c>
    </row>
    <row r="815" spans="1:14" s="6" customFormat="1" ht="18.75" hidden="1" thickTop="1" thickBot="1" x14ac:dyDescent="0.3">
      <c r="B815" s="6" t="str">
        <f t="shared" si="182"/>
        <v>b</v>
      </c>
      <c r="C815" s="19" t="s">
        <v>131</v>
      </c>
      <c r="D815" s="20" t="s">
        <v>8</v>
      </c>
      <c r="E815" s="21">
        <v>0</v>
      </c>
      <c r="F815" s="21">
        <v>0</v>
      </c>
      <c r="G815" s="21">
        <v>0</v>
      </c>
      <c r="H815" s="21">
        <v>0</v>
      </c>
      <c r="I815" s="21">
        <v>0</v>
      </c>
      <c r="J815" s="21">
        <v>0</v>
      </c>
      <c r="K815" s="21">
        <f t="shared" si="177"/>
        <v>0</v>
      </c>
      <c r="L815" s="21">
        <v>0</v>
      </c>
      <c r="M815" s="21">
        <f t="shared" si="178"/>
        <v>0</v>
      </c>
      <c r="N815" s="21">
        <f t="shared" si="179"/>
        <v>0</v>
      </c>
    </row>
    <row r="816" spans="1:14" s="6" customFormat="1" ht="40.5" thickTop="1" thickBot="1" x14ac:dyDescent="0.3">
      <c r="A816" s="6" t="s">
        <v>213</v>
      </c>
      <c r="B816" s="6" t="str">
        <f t="shared" si="182"/>
        <v>a</v>
      </c>
      <c r="C816" s="54" t="s">
        <v>156</v>
      </c>
      <c r="D816" s="55" t="s">
        <v>93</v>
      </c>
      <c r="E816" s="56">
        <f>E830+E844+E858</f>
        <v>4103.7108500000004</v>
      </c>
      <c r="F816" s="56">
        <f t="shared" ref="F816:L829" si="187">F830+F844+F858</f>
        <v>6400</v>
      </c>
      <c r="G816" s="56">
        <f t="shared" si="187"/>
        <v>6330.1</v>
      </c>
      <c r="H816" s="56">
        <f t="shared" si="187"/>
        <v>2945.1039999999998</v>
      </c>
      <c r="I816" s="56">
        <f t="shared" si="187"/>
        <v>8424</v>
      </c>
      <c r="J816" s="56">
        <f t="shared" si="187"/>
        <v>8424</v>
      </c>
      <c r="K816" s="56">
        <f t="shared" si="177"/>
        <v>0</v>
      </c>
      <c r="L816" s="56">
        <f t="shared" si="187"/>
        <v>8424</v>
      </c>
      <c r="M816" s="56">
        <f t="shared" si="178"/>
        <v>0</v>
      </c>
      <c r="N816" s="56">
        <f t="shared" si="179"/>
        <v>0</v>
      </c>
    </row>
    <row r="817" spans="2:14" s="6" customFormat="1" ht="36" hidden="1" thickTop="1" thickBot="1" x14ac:dyDescent="0.3">
      <c r="B817" s="6" t="str">
        <f t="shared" si="182"/>
        <v>b</v>
      </c>
      <c r="C817" s="11"/>
      <c r="D817" s="12" t="s">
        <v>190</v>
      </c>
      <c r="E817" s="13">
        <f t="shared" ref="E817:L829" si="188">E831+E845+E859</f>
        <v>0</v>
      </c>
      <c r="F817" s="13">
        <f t="shared" si="188"/>
        <v>0</v>
      </c>
      <c r="G817" s="13">
        <f t="shared" si="188"/>
        <v>0</v>
      </c>
      <c r="H817" s="13">
        <f t="shared" si="188"/>
        <v>0</v>
      </c>
      <c r="I817" s="13">
        <f t="shared" si="187"/>
        <v>0</v>
      </c>
      <c r="J817" s="13">
        <f t="shared" si="187"/>
        <v>0</v>
      </c>
      <c r="K817" s="13">
        <f t="shared" si="177"/>
        <v>0</v>
      </c>
      <c r="L817" s="13">
        <f t="shared" si="188"/>
        <v>0</v>
      </c>
      <c r="M817" s="13">
        <f t="shared" si="178"/>
        <v>0</v>
      </c>
      <c r="N817" s="13">
        <f t="shared" si="179"/>
        <v>0</v>
      </c>
    </row>
    <row r="818" spans="2:14" s="6" customFormat="1" ht="18.75" hidden="1" thickTop="1" thickBot="1" x14ac:dyDescent="0.3">
      <c r="B818" s="6" t="str">
        <f t="shared" si="182"/>
        <v>b</v>
      </c>
      <c r="C818" s="11"/>
      <c r="D818" s="12" t="s">
        <v>189</v>
      </c>
      <c r="E818" s="13">
        <f t="shared" si="188"/>
        <v>0</v>
      </c>
      <c r="F818" s="13">
        <f t="shared" si="188"/>
        <v>0</v>
      </c>
      <c r="G818" s="13">
        <f t="shared" si="188"/>
        <v>0</v>
      </c>
      <c r="H818" s="13">
        <f t="shared" si="188"/>
        <v>0</v>
      </c>
      <c r="I818" s="13">
        <f t="shared" si="187"/>
        <v>0</v>
      </c>
      <c r="J818" s="13">
        <f t="shared" si="187"/>
        <v>0</v>
      </c>
      <c r="K818" s="13">
        <f t="shared" si="177"/>
        <v>0</v>
      </c>
      <c r="L818" s="13">
        <f t="shared" si="188"/>
        <v>0</v>
      </c>
      <c r="M818" s="13">
        <f t="shared" si="178"/>
        <v>0</v>
      </c>
      <c r="N818" s="13">
        <f t="shared" si="179"/>
        <v>0</v>
      </c>
    </row>
    <row r="819" spans="2:14" s="6" customFormat="1" ht="21" hidden="1" thickTop="1" thickBot="1" x14ac:dyDescent="0.3">
      <c r="B819" s="6" t="str">
        <f t="shared" si="182"/>
        <v>a</v>
      </c>
      <c r="C819" s="36" t="s">
        <v>131</v>
      </c>
      <c r="D819" s="37" t="s">
        <v>4</v>
      </c>
      <c r="E819" s="38">
        <f t="shared" si="188"/>
        <v>4103.7108500000004</v>
      </c>
      <c r="F819" s="38">
        <f t="shared" si="188"/>
        <v>6400</v>
      </c>
      <c r="G819" s="38">
        <f t="shared" si="188"/>
        <v>6330.1</v>
      </c>
      <c r="H819" s="38">
        <f t="shared" si="188"/>
        <v>2945.1039999999998</v>
      </c>
      <c r="I819" s="38">
        <f t="shared" si="187"/>
        <v>8424</v>
      </c>
      <c r="J819" s="38">
        <f t="shared" si="187"/>
        <v>8424</v>
      </c>
      <c r="K819" s="38">
        <f t="shared" si="177"/>
        <v>0</v>
      </c>
      <c r="L819" s="38">
        <f t="shared" si="188"/>
        <v>8424</v>
      </c>
      <c r="M819" s="38">
        <f t="shared" si="178"/>
        <v>0</v>
      </c>
      <c r="N819" s="38">
        <f t="shared" si="179"/>
        <v>0</v>
      </c>
    </row>
    <row r="820" spans="2:14" s="6" customFormat="1" ht="18.75" hidden="1" thickTop="1" thickBot="1" x14ac:dyDescent="0.3">
      <c r="B820" s="6" t="str">
        <f t="shared" si="182"/>
        <v>b</v>
      </c>
      <c r="C820" s="11" t="s">
        <v>131</v>
      </c>
      <c r="D820" s="17" t="s">
        <v>195</v>
      </c>
      <c r="E820" s="18">
        <f t="shared" si="188"/>
        <v>0</v>
      </c>
      <c r="F820" s="18">
        <f t="shared" si="188"/>
        <v>0</v>
      </c>
      <c r="G820" s="18">
        <f t="shared" si="188"/>
        <v>0</v>
      </c>
      <c r="H820" s="18">
        <f t="shared" si="188"/>
        <v>0</v>
      </c>
      <c r="I820" s="18">
        <f t="shared" si="187"/>
        <v>0</v>
      </c>
      <c r="J820" s="18">
        <f t="shared" si="187"/>
        <v>0</v>
      </c>
      <c r="K820" s="18">
        <f t="shared" si="177"/>
        <v>0</v>
      </c>
      <c r="L820" s="18">
        <f t="shared" si="188"/>
        <v>0</v>
      </c>
      <c r="M820" s="18">
        <f t="shared" si="178"/>
        <v>0</v>
      </c>
      <c r="N820" s="18">
        <f t="shared" si="179"/>
        <v>0</v>
      </c>
    </row>
    <row r="821" spans="2:14" s="6" customFormat="1" ht="21" hidden="1" thickTop="1" thickBot="1" x14ac:dyDescent="0.3">
      <c r="B821" s="6" t="str">
        <f t="shared" si="182"/>
        <v>a</v>
      </c>
      <c r="C821" s="33" t="s">
        <v>131</v>
      </c>
      <c r="D821" s="39" t="s">
        <v>203</v>
      </c>
      <c r="E821" s="40">
        <f t="shared" si="188"/>
        <v>323.48930999999999</v>
      </c>
      <c r="F821" s="40">
        <f t="shared" si="188"/>
        <v>2400</v>
      </c>
      <c r="G821" s="40">
        <f t="shared" si="188"/>
        <v>2150</v>
      </c>
      <c r="H821" s="40">
        <f t="shared" si="188"/>
        <v>232.96707999999998</v>
      </c>
      <c r="I821" s="40">
        <f t="shared" si="187"/>
        <v>3530</v>
      </c>
      <c r="J821" s="40">
        <f t="shared" si="187"/>
        <v>3530</v>
      </c>
      <c r="K821" s="40">
        <f t="shared" si="177"/>
        <v>0</v>
      </c>
      <c r="L821" s="40">
        <f t="shared" si="188"/>
        <v>3530</v>
      </c>
      <c r="M821" s="40">
        <f t="shared" si="178"/>
        <v>0</v>
      </c>
      <c r="N821" s="40">
        <f t="shared" si="179"/>
        <v>0</v>
      </c>
    </row>
    <row r="822" spans="2:14" s="6" customFormat="1" ht="18.75" hidden="1" thickTop="1" thickBot="1" x14ac:dyDescent="0.3">
      <c r="B822" s="6" t="str">
        <f t="shared" si="182"/>
        <v>b</v>
      </c>
      <c r="C822" s="11" t="s">
        <v>131</v>
      </c>
      <c r="D822" s="17" t="s">
        <v>197</v>
      </c>
      <c r="E822" s="18">
        <f t="shared" si="188"/>
        <v>0</v>
      </c>
      <c r="F822" s="18">
        <f t="shared" si="188"/>
        <v>0</v>
      </c>
      <c r="G822" s="18">
        <f t="shared" si="188"/>
        <v>0</v>
      </c>
      <c r="H822" s="18">
        <f t="shared" si="188"/>
        <v>0</v>
      </c>
      <c r="I822" s="18">
        <f t="shared" si="187"/>
        <v>0</v>
      </c>
      <c r="J822" s="18">
        <f t="shared" si="187"/>
        <v>0</v>
      </c>
      <c r="K822" s="18">
        <f t="shared" si="177"/>
        <v>0</v>
      </c>
      <c r="L822" s="18">
        <f t="shared" si="188"/>
        <v>0</v>
      </c>
      <c r="M822" s="18">
        <f t="shared" si="178"/>
        <v>0</v>
      </c>
      <c r="N822" s="18">
        <f t="shared" si="179"/>
        <v>0</v>
      </c>
    </row>
    <row r="823" spans="2:14" s="6" customFormat="1" ht="18.75" hidden="1" thickTop="1" thickBot="1" x14ac:dyDescent="0.3">
      <c r="B823" s="6" t="str">
        <f t="shared" si="182"/>
        <v>b</v>
      </c>
      <c r="C823" s="11" t="s">
        <v>131</v>
      </c>
      <c r="D823" s="17" t="s">
        <v>198</v>
      </c>
      <c r="E823" s="18">
        <f t="shared" si="188"/>
        <v>0</v>
      </c>
      <c r="F823" s="18">
        <f t="shared" si="188"/>
        <v>0</v>
      </c>
      <c r="G823" s="18">
        <f t="shared" si="188"/>
        <v>0</v>
      </c>
      <c r="H823" s="18">
        <f t="shared" si="188"/>
        <v>0</v>
      </c>
      <c r="I823" s="18">
        <f t="shared" si="187"/>
        <v>0</v>
      </c>
      <c r="J823" s="18">
        <f t="shared" si="187"/>
        <v>0</v>
      </c>
      <c r="K823" s="18">
        <f t="shared" si="177"/>
        <v>0</v>
      </c>
      <c r="L823" s="18">
        <f t="shared" si="188"/>
        <v>0</v>
      </c>
      <c r="M823" s="18">
        <f t="shared" si="178"/>
        <v>0</v>
      </c>
      <c r="N823" s="18">
        <f t="shared" si="179"/>
        <v>0</v>
      </c>
    </row>
    <row r="824" spans="2:14" s="6" customFormat="1" ht="18.75" hidden="1" thickTop="1" thickBot="1" x14ac:dyDescent="0.3">
      <c r="B824" s="6" t="str">
        <f t="shared" si="182"/>
        <v>b</v>
      </c>
      <c r="C824" s="11" t="s">
        <v>131</v>
      </c>
      <c r="D824" s="17" t="s">
        <v>199</v>
      </c>
      <c r="E824" s="18">
        <f t="shared" si="188"/>
        <v>0</v>
      </c>
      <c r="F824" s="18">
        <f t="shared" si="188"/>
        <v>0</v>
      </c>
      <c r="G824" s="18">
        <f t="shared" si="188"/>
        <v>0</v>
      </c>
      <c r="H824" s="18">
        <f t="shared" si="188"/>
        <v>0</v>
      </c>
      <c r="I824" s="18">
        <f t="shared" si="187"/>
        <v>0</v>
      </c>
      <c r="J824" s="18">
        <f t="shared" si="187"/>
        <v>0</v>
      </c>
      <c r="K824" s="18">
        <f t="shared" si="177"/>
        <v>0</v>
      </c>
      <c r="L824" s="18">
        <f t="shared" si="188"/>
        <v>0</v>
      </c>
      <c r="M824" s="18">
        <f t="shared" si="178"/>
        <v>0</v>
      </c>
      <c r="N824" s="18">
        <f t="shared" si="179"/>
        <v>0</v>
      </c>
    </row>
    <row r="825" spans="2:14" s="6" customFormat="1" ht="21" hidden="1" thickTop="1" thickBot="1" x14ac:dyDescent="0.3">
      <c r="B825" s="6" t="str">
        <f t="shared" si="182"/>
        <v>a</v>
      </c>
      <c r="C825" s="33" t="s">
        <v>131</v>
      </c>
      <c r="D825" s="39" t="s">
        <v>205</v>
      </c>
      <c r="E825" s="40">
        <f t="shared" si="188"/>
        <v>3780.22154</v>
      </c>
      <c r="F825" s="40">
        <f t="shared" si="188"/>
        <v>4000</v>
      </c>
      <c r="G825" s="40">
        <f t="shared" si="188"/>
        <v>4180.1000000000004</v>
      </c>
      <c r="H825" s="40">
        <f t="shared" si="188"/>
        <v>2712.1369199999999</v>
      </c>
      <c r="I825" s="40">
        <f t="shared" si="187"/>
        <v>4894</v>
      </c>
      <c r="J825" s="40">
        <f t="shared" si="187"/>
        <v>4894</v>
      </c>
      <c r="K825" s="40">
        <f t="shared" si="177"/>
        <v>0</v>
      </c>
      <c r="L825" s="40">
        <f t="shared" si="188"/>
        <v>4894</v>
      </c>
      <c r="M825" s="40">
        <f t="shared" si="178"/>
        <v>0</v>
      </c>
      <c r="N825" s="40">
        <f t="shared" si="179"/>
        <v>0</v>
      </c>
    </row>
    <row r="826" spans="2:14" s="6" customFormat="1" ht="18.75" hidden="1" thickTop="1" thickBot="1" x14ac:dyDescent="0.3">
      <c r="B826" s="6" t="str">
        <f t="shared" si="182"/>
        <v>b</v>
      </c>
      <c r="C826" s="11" t="s">
        <v>131</v>
      </c>
      <c r="D826" s="17" t="s">
        <v>201</v>
      </c>
      <c r="E826" s="18">
        <f t="shared" si="188"/>
        <v>0</v>
      </c>
      <c r="F826" s="18">
        <f t="shared" si="188"/>
        <v>0</v>
      </c>
      <c r="G826" s="18">
        <f t="shared" si="188"/>
        <v>0</v>
      </c>
      <c r="H826" s="18">
        <f t="shared" si="188"/>
        <v>0</v>
      </c>
      <c r="I826" s="18">
        <f t="shared" si="187"/>
        <v>0</v>
      </c>
      <c r="J826" s="18">
        <f t="shared" si="187"/>
        <v>0</v>
      </c>
      <c r="K826" s="18">
        <f t="shared" si="177"/>
        <v>0</v>
      </c>
      <c r="L826" s="18">
        <f t="shared" si="188"/>
        <v>0</v>
      </c>
      <c r="M826" s="18">
        <f t="shared" si="178"/>
        <v>0</v>
      </c>
      <c r="N826" s="18">
        <f t="shared" si="179"/>
        <v>0</v>
      </c>
    </row>
    <row r="827" spans="2:14" s="6" customFormat="1" ht="18.75" hidden="1" thickTop="1" thickBot="1" x14ac:dyDescent="0.3">
      <c r="B827" s="6" t="str">
        <f t="shared" si="182"/>
        <v>b</v>
      </c>
      <c r="C827" s="14" t="s">
        <v>131</v>
      </c>
      <c r="D827" s="15" t="s">
        <v>6</v>
      </c>
      <c r="E827" s="16">
        <f t="shared" si="188"/>
        <v>0</v>
      </c>
      <c r="F827" s="16">
        <f t="shared" si="188"/>
        <v>0</v>
      </c>
      <c r="G827" s="16">
        <f t="shared" si="188"/>
        <v>0</v>
      </c>
      <c r="H827" s="16">
        <f t="shared" si="188"/>
        <v>0</v>
      </c>
      <c r="I827" s="16">
        <f t="shared" si="187"/>
        <v>0</v>
      </c>
      <c r="J827" s="16">
        <f t="shared" si="187"/>
        <v>0</v>
      </c>
      <c r="K827" s="16">
        <f t="shared" si="177"/>
        <v>0</v>
      </c>
      <c r="L827" s="16">
        <f t="shared" si="188"/>
        <v>0</v>
      </c>
      <c r="M827" s="16">
        <f t="shared" si="178"/>
        <v>0</v>
      </c>
      <c r="N827" s="16">
        <f t="shared" si="179"/>
        <v>0</v>
      </c>
    </row>
    <row r="828" spans="2:14" s="6" customFormat="1" ht="18.75" hidden="1" thickTop="1" thickBot="1" x14ac:dyDescent="0.3">
      <c r="B828" s="6" t="str">
        <f t="shared" si="182"/>
        <v>b</v>
      </c>
      <c r="C828" s="14" t="s">
        <v>131</v>
      </c>
      <c r="D828" s="15" t="s">
        <v>7</v>
      </c>
      <c r="E828" s="16">
        <f t="shared" si="188"/>
        <v>0</v>
      </c>
      <c r="F828" s="16">
        <f t="shared" si="188"/>
        <v>0</v>
      </c>
      <c r="G828" s="16">
        <f t="shared" si="188"/>
        <v>0</v>
      </c>
      <c r="H828" s="16">
        <f t="shared" si="188"/>
        <v>0</v>
      </c>
      <c r="I828" s="16">
        <f t="shared" si="187"/>
        <v>0</v>
      </c>
      <c r="J828" s="16">
        <f t="shared" si="187"/>
        <v>0</v>
      </c>
      <c r="K828" s="16">
        <f t="shared" si="177"/>
        <v>0</v>
      </c>
      <c r="L828" s="16">
        <f t="shared" si="188"/>
        <v>0</v>
      </c>
      <c r="M828" s="16">
        <f t="shared" si="178"/>
        <v>0</v>
      </c>
      <c r="N828" s="16">
        <f t="shared" si="179"/>
        <v>0</v>
      </c>
    </row>
    <row r="829" spans="2:14" s="6" customFormat="1" ht="18.75" hidden="1" thickTop="1" thickBot="1" x14ac:dyDescent="0.3">
      <c r="B829" s="6" t="str">
        <f t="shared" si="182"/>
        <v>b</v>
      </c>
      <c r="C829" s="19" t="s">
        <v>131</v>
      </c>
      <c r="D829" s="20" t="s">
        <v>8</v>
      </c>
      <c r="E829" s="21">
        <f t="shared" si="188"/>
        <v>0</v>
      </c>
      <c r="F829" s="21">
        <f t="shared" si="188"/>
        <v>0</v>
      </c>
      <c r="G829" s="21">
        <f t="shared" si="188"/>
        <v>0</v>
      </c>
      <c r="H829" s="21">
        <f t="shared" si="188"/>
        <v>0</v>
      </c>
      <c r="I829" s="21">
        <f t="shared" si="187"/>
        <v>0</v>
      </c>
      <c r="J829" s="21">
        <f t="shared" si="187"/>
        <v>0</v>
      </c>
      <c r="K829" s="21">
        <f t="shared" si="177"/>
        <v>0</v>
      </c>
      <c r="L829" s="21">
        <f t="shared" si="188"/>
        <v>0</v>
      </c>
      <c r="M829" s="21">
        <f t="shared" si="178"/>
        <v>0</v>
      </c>
      <c r="N829" s="21">
        <f t="shared" si="179"/>
        <v>0</v>
      </c>
    </row>
    <row r="830" spans="2:14" s="6" customFormat="1" ht="33.75" hidden="1" customHeight="1" thickTop="1" thickBot="1" x14ac:dyDescent="0.3">
      <c r="B830" s="6" t="str">
        <f t="shared" si="182"/>
        <v>a</v>
      </c>
      <c r="C830" s="30" t="s">
        <v>157</v>
      </c>
      <c r="D830" s="31" t="s">
        <v>93</v>
      </c>
      <c r="E830" s="32">
        <f t="shared" ref="E830:L830" si="189">E833+E841+E842+E843</f>
        <v>3780.22154</v>
      </c>
      <c r="F830" s="32">
        <f t="shared" si="189"/>
        <v>4000</v>
      </c>
      <c r="G830" s="32">
        <f t="shared" si="189"/>
        <v>4180.1000000000004</v>
      </c>
      <c r="H830" s="32">
        <f t="shared" si="189"/>
        <v>2712.1369199999999</v>
      </c>
      <c r="I830" s="32">
        <f t="shared" si="189"/>
        <v>4894</v>
      </c>
      <c r="J830" s="32">
        <f t="shared" si="189"/>
        <v>4894</v>
      </c>
      <c r="K830" s="32">
        <f t="shared" si="177"/>
        <v>0</v>
      </c>
      <c r="L830" s="32">
        <f t="shared" si="189"/>
        <v>4894</v>
      </c>
      <c r="M830" s="32">
        <f t="shared" si="178"/>
        <v>0</v>
      </c>
      <c r="N830" s="32">
        <f t="shared" si="179"/>
        <v>0</v>
      </c>
    </row>
    <row r="831" spans="2:14" s="6" customFormat="1" ht="36" hidden="1" thickTop="1" thickBot="1" x14ac:dyDescent="0.3">
      <c r="B831" s="6" t="str">
        <f t="shared" si="182"/>
        <v>b</v>
      </c>
      <c r="C831" s="11"/>
      <c r="D831" s="12" t="s">
        <v>190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f t="shared" si="177"/>
        <v>0</v>
      </c>
      <c r="L831" s="13">
        <v>0</v>
      </c>
      <c r="M831" s="13">
        <f t="shared" si="178"/>
        <v>0</v>
      </c>
      <c r="N831" s="13">
        <f t="shared" si="179"/>
        <v>0</v>
      </c>
    </row>
    <row r="832" spans="2:14" s="6" customFormat="1" ht="18.75" hidden="1" thickTop="1" thickBot="1" x14ac:dyDescent="0.3">
      <c r="B832" s="6" t="str">
        <f t="shared" si="182"/>
        <v>b</v>
      </c>
      <c r="C832" s="11"/>
      <c r="D832" s="12" t="s">
        <v>189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13">
        <v>0</v>
      </c>
      <c r="K832" s="13">
        <f t="shared" si="177"/>
        <v>0</v>
      </c>
      <c r="L832" s="13">
        <v>0</v>
      </c>
      <c r="M832" s="13">
        <f t="shared" si="178"/>
        <v>0</v>
      </c>
      <c r="N832" s="13">
        <f t="shared" si="179"/>
        <v>0</v>
      </c>
    </row>
    <row r="833" spans="2:14" s="6" customFormat="1" ht="21" hidden="1" thickTop="1" thickBot="1" x14ac:dyDescent="0.3">
      <c r="B833" s="6" t="str">
        <f t="shared" si="182"/>
        <v>a</v>
      </c>
      <c r="C833" s="36" t="s">
        <v>131</v>
      </c>
      <c r="D833" s="37" t="s">
        <v>4</v>
      </c>
      <c r="E833" s="38">
        <f t="shared" ref="E833:L833" si="190">E834+E835+E836+E837+E838+E839+E840</f>
        <v>3780.22154</v>
      </c>
      <c r="F833" s="38">
        <f t="shared" si="190"/>
        <v>4000</v>
      </c>
      <c r="G833" s="38">
        <f t="shared" si="190"/>
        <v>4180.1000000000004</v>
      </c>
      <c r="H833" s="38">
        <f t="shared" si="190"/>
        <v>2712.1369199999999</v>
      </c>
      <c r="I833" s="38">
        <f t="shared" si="190"/>
        <v>4894</v>
      </c>
      <c r="J833" s="38">
        <f t="shared" si="190"/>
        <v>4894</v>
      </c>
      <c r="K833" s="38">
        <f t="shared" si="177"/>
        <v>0</v>
      </c>
      <c r="L833" s="38">
        <f t="shared" si="190"/>
        <v>4894</v>
      </c>
      <c r="M833" s="38">
        <f t="shared" si="178"/>
        <v>0</v>
      </c>
      <c r="N833" s="38">
        <f t="shared" si="179"/>
        <v>0</v>
      </c>
    </row>
    <row r="834" spans="2:14" s="6" customFormat="1" ht="18.75" hidden="1" thickTop="1" thickBot="1" x14ac:dyDescent="0.3">
      <c r="B834" s="6" t="str">
        <f t="shared" si="182"/>
        <v>b</v>
      </c>
      <c r="C834" s="11" t="s">
        <v>131</v>
      </c>
      <c r="D834" s="17" t="s">
        <v>195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f t="shared" si="177"/>
        <v>0</v>
      </c>
      <c r="L834" s="18">
        <v>0</v>
      </c>
      <c r="M834" s="18">
        <f t="shared" si="178"/>
        <v>0</v>
      </c>
      <c r="N834" s="18">
        <f t="shared" si="179"/>
        <v>0</v>
      </c>
    </row>
    <row r="835" spans="2:14" s="6" customFormat="1" ht="18.75" hidden="1" thickTop="1" thickBot="1" x14ac:dyDescent="0.3">
      <c r="B835" s="6" t="str">
        <f t="shared" si="182"/>
        <v>b</v>
      </c>
      <c r="C835" s="11" t="s">
        <v>131</v>
      </c>
      <c r="D835" s="17" t="s">
        <v>196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f t="shared" si="177"/>
        <v>0</v>
      </c>
      <c r="L835" s="18">
        <v>0</v>
      </c>
      <c r="M835" s="18">
        <f t="shared" si="178"/>
        <v>0</v>
      </c>
      <c r="N835" s="18">
        <f t="shared" si="179"/>
        <v>0</v>
      </c>
    </row>
    <row r="836" spans="2:14" s="6" customFormat="1" ht="18.75" hidden="1" thickTop="1" thickBot="1" x14ac:dyDescent="0.3">
      <c r="B836" s="6" t="str">
        <f t="shared" si="182"/>
        <v>b</v>
      </c>
      <c r="C836" s="11" t="s">
        <v>131</v>
      </c>
      <c r="D836" s="17" t="s">
        <v>197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0</v>
      </c>
      <c r="K836" s="18">
        <f t="shared" si="177"/>
        <v>0</v>
      </c>
      <c r="L836" s="18">
        <v>0</v>
      </c>
      <c r="M836" s="18">
        <f t="shared" si="178"/>
        <v>0</v>
      </c>
      <c r="N836" s="18">
        <f t="shared" si="179"/>
        <v>0</v>
      </c>
    </row>
    <row r="837" spans="2:14" s="6" customFormat="1" ht="18.75" hidden="1" thickTop="1" thickBot="1" x14ac:dyDescent="0.3">
      <c r="B837" s="6" t="str">
        <f t="shared" si="182"/>
        <v>b</v>
      </c>
      <c r="C837" s="11" t="s">
        <v>131</v>
      </c>
      <c r="D837" s="17" t="s">
        <v>198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0</v>
      </c>
      <c r="K837" s="18">
        <f t="shared" ref="K837:K900" si="191">J837-I837</f>
        <v>0</v>
      </c>
      <c r="L837" s="18">
        <v>0</v>
      </c>
      <c r="M837" s="18">
        <f t="shared" ref="M837:M900" si="192">L837-J837</f>
        <v>0</v>
      </c>
      <c r="N837" s="18">
        <f t="shared" ref="N837:N900" si="193">L837-J837</f>
        <v>0</v>
      </c>
    </row>
    <row r="838" spans="2:14" s="6" customFormat="1" ht="18.75" hidden="1" thickTop="1" thickBot="1" x14ac:dyDescent="0.3">
      <c r="B838" s="6" t="str">
        <f t="shared" si="182"/>
        <v>b</v>
      </c>
      <c r="C838" s="11" t="s">
        <v>131</v>
      </c>
      <c r="D838" s="17" t="s">
        <v>199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0</v>
      </c>
      <c r="K838" s="18">
        <f t="shared" si="191"/>
        <v>0</v>
      </c>
      <c r="L838" s="18">
        <v>0</v>
      </c>
      <c r="M838" s="18">
        <f t="shared" si="192"/>
        <v>0</v>
      </c>
      <c r="N838" s="18">
        <f t="shared" si="193"/>
        <v>0</v>
      </c>
    </row>
    <row r="839" spans="2:14" s="6" customFormat="1" ht="21" hidden="1" thickTop="1" thickBot="1" x14ac:dyDescent="0.3">
      <c r="B839" s="6" t="str">
        <f t="shared" si="182"/>
        <v>a</v>
      </c>
      <c r="C839" s="33" t="s">
        <v>131</v>
      </c>
      <c r="D839" s="39" t="s">
        <v>205</v>
      </c>
      <c r="E839" s="40">
        <v>3780.22154</v>
      </c>
      <c r="F839" s="40">
        <v>4000</v>
      </c>
      <c r="G839" s="40">
        <v>4180.1000000000004</v>
      </c>
      <c r="H839" s="40">
        <v>2712.1369199999999</v>
      </c>
      <c r="I839" s="40">
        <v>4894</v>
      </c>
      <c r="J839" s="40">
        <v>4894</v>
      </c>
      <c r="K839" s="40">
        <f t="shared" si="191"/>
        <v>0</v>
      </c>
      <c r="L839" s="40">
        <v>4894</v>
      </c>
      <c r="M839" s="40">
        <f t="shared" si="192"/>
        <v>0</v>
      </c>
      <c r="N839" s="40">
        <f t="shared" si="193"/>
        <v>0</v>
      </c>
    </row>
    <row r="840" spans="2:14" s="6" customFormat="1" ht="18.75" hidden="1" thickTop="1" thickBot="1" x14ac:dyDescent="0.3">
      <c r="B840" s="6" t="str">
        <f t="shared" si="182"/>
        <v>b</v>
      </c>
      <c r="C840" s="11" t="s">
        <v>131</v>
      </c>
      <c r="D840" s="17" t="s">
        <v>201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8">
        <v>0</v>
      </c>
      <c r="K840" s="18">
        <f t="shared" si="191"/>
        <v>0</v>
      </c>
      <c r="L840" s="18">
        <v>0</v>
      </c>
      <c r="M840" s="18">
        <f t="shared" si="192"/>
        <v>0</v>
      </c>
      <c r="N840" s="18">
        <f t="shared" si="193"/>
        <v>0</v>
      </c>
    </row>
    <row r="841" spans="2:14" s="6" customFormat="1" ht="18.75" hidden="1" thickTop="1" thickBot="1" x14ac:dyDescent="0.3">
      <c r="B841" s="6" t="str">
        <f t="shared" si="182"/>
        <v>b</v>
      </c>
      <c r="C841" s="14" t="s">
        <v>131</v>
      </c>
      <c r="D841" s="15" t="s">
        <v>6</v>
      </c>
      <c r="E841" s="16">
        <v>0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f t="shared" si="191"/>
        <v>0</v>
      </c>
      <c r="L841" s="16">
        <v>0</v>
      </c>
      <c r="M841" s="16">
        <f t="shared" si="192"/>
        <v>0</v>
      </c>
      <c r="N841" s="16">
        <f t="shared" si="193"/>
        <v>0</v>
      </c>
    </row>
    <row r="842" spans="2:14" s="6" customFormat="1" ht="18.75" hidden="1" thickTop="1" thickBot="1" x14ac:dyDescent="0.3">
      <c r="B842" s="6" t="str">
        <f t="shared" si="182"/>
        <v>b</v>
      </c>
      <c r="C842" s="14" t="s">
        <v>131</v>
      </c>
      <c r="D842" s="15" t="s">
        <v>7</v>
      </c>
      <c r="E842" s="16">
        <v>0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f t="shared" si="191"/>
        <v>0</v>
      </c>
      <c r="L842" s="16">
        <v>0</v>
      </c>
      <c r="M842" s="16">
        <f t="shared" si="192"/>
        <v>0</v>
      </c>
      <c r="N842" s="16">
        <f t="shared" si="193"/>
        <v>0</v>
      </c>
    </row>
    <row r="843" spans="2:14" s="6" customFormat="1" ht="18.75" hidden="1" thickTop="1" thickBot="1" x14ac:dyDescent="0.3">
      <c r="B843" s="6" t="str">
        <f t="shared" si="182"/>
        <v>b</v>
      </c>
      <c r="C843" s="19" t="s">
        <v>131</v>
      </c>
      <c r="D843" s="20" t="s">
        <v>8</v>
      </c>
      <c r="E843" s="21">
        <v>0</v>
      </c>
      <c r="F843" s="21">
        <v>0</v>
      </c>
      <c r="G843" s="21">
        <v>0</v>
      </c>
      <c r="H843" s="21">
        <v>0</v>
      </c>
      <c r="I843" s="21">
        <v>0</v>
      </c>
      <c r="J843" s="21">
        <v>0</v>
      </c>
      <c r="K843" s="21">
        <f t="shared" si="191"/>
        <v>0</v>
      </c>
      <c r="L843" s="21">
        <v>0</v>
      </c>
      <c r="M843" s="21">
        <f t="shared" si="192"/>
        <v>0</v>
      </c>
      <c r="N843" s="21">
        <f t="shared" si="193"/>
        <v>0</v>
      </c>
    </row>
    <row r="844" spans="2:14" s="6" customFormat="1" ht="99" hidden="1" thickTop="1" thickBot="1" x14ac:dyDescent="0.3">
      <c r="B844" s="6" t="str">
        <f t="shared" si="182"/>
        <v>a</v>
      </c>
      <c r="C844" s="30" t="s">
        <v>158</v>
      </c>
      <c r="D844" s="31" t="s">
        <v>94</v>
      </c>
      <c r="E844" s="32">
        <f t="shared" ref="E844:L844" si="194">E847+E855+E856+E857</f>
        <v>323.48930999999999</v>
      </c>
      <c r="F844" s="32">
        <f t="shared" si="194"/>
        <v>700</v>
      </c>
      <c r="G844" s="32">
        <f t="shared" si="194"/>
        <v>450</v>
      </c>
      <c r="H844" s="32">
        <f t="shared" si="194"/>
        <v>232.96707999999998</v>
      </c>
      <c r="I844" s="32">
        <f t="shared" si="194"/>
        <v>900</v>
      </c>
      <c r="J844" s="32">
        <f t="shared" si="194"/>
        <v>900</v>
      </c>
      <c r="K844" s="32">
        <f t="shared" si="191"/>
        <v>0</v>
      </c>
      <c r="L844" s="32">
        <f t="shared" si="194"/>
        <v>900</v>
      </c>
      <c r="M844" s="32">
        <f t="shared" si="192"/>
        <v>0</v>
      </c>
      <c r="N844" s="32">
        <f t="shared" si="193"/>
        <v>0</v>
      </c>
    </row>
    <row r="845" spans="2:14" s="6" customFormat="1" ht="36" hidden="1" thickTop="1" thickBot="1" x14ac:dyDescent="0.3">
      <c r="B845" s="6" t="str">
        <f t="shared" si="182"/>
        <v>b</v>
      </c>
      <c r="C845" s="11"/>
      <c r="D845" s="12" t="s">
        <v>190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13">
        <v>0</v>
      </c>
      <c r="K845" s="13">
        <f t="shared" si="191"/>
        <v>0</v>
      </c>
      <c r="L845" s="13">
        <v>0</v>
      </c>
      <c r="M845" s="13">
        <f t="shared" si="192"/>
        <v>0</v>
      </c>
      <c r="N845" s="13">
        <f t="shared" si="193"/>
        <v>0</v>
      </c>
    </row>
    <row r="846" spans="2:14" s="6" customFormat="1" ht="18.75" hidden="1" thickTop="1" thickBot="1" x14ac:dyDescent="0.3">
      <c r="B846" s="6" t="str">
        <f t="shared" si="182"/>
        <v>b</v>
      </c>
      <c r="C846" s="11"/>
      <c r="D846" s="12" t="s">
        <v>189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13">
        <v>0</v>
      </c>
      <c r="K846" s="13">
        <f t="shared" si="191"/>
        <v>0</v>
      </c>
      <c r="L846" s="13">
        <v>0</v>
      </c>
      <c r="M846" s="13">
        <f t="shared" si="192"/>
        <v>0</v>
      </c>
      <c r="N846" s="13">
        <f t="shared" si="193"/>
        <v>0</v>
      </c>
    </row>
    <row r="847" spans="2:14" s="6" customFormat="1" ht="21" hidden="1" thickTop="1" thickBot="1" x14ac:dyDescent="0.3">
      <c r="B847" s="6" t="str">
        <f t="shared" si="182"/>
        <v>a</v>
      </c>
      <c r="C847" s="36" t="s">
        <v>131</v>
      </c>
      <c r="D847" s="37" t="s">
        <v>4</v>
      </c>
      <c r="E847" s="38">
        <f t="shared" ref="E847:L847" si="195">E848+E849+E850+E851+E852+E853+E854</f>
        <v>323.48930999999999</v>
      </c>
      <c r="F847" s="38">
        <f t="shared" si="195"/>
        <v>700</v>
      </c>
      <c r="G847" s="38">
        <f t="shared" si="195"/>
        <v>450</v>
      </c>
      <c r="H847" s="38">
        <f t="shared" si="195"/>
        <v>232.96707999999998</v>
      </c>
      <c r="I847" s="38">
        <f t="shared" si="195"/>
        <v>900</v>
      </c>
      <c r="J847" s="38">
        <f t="shared" si="195"/>
        <v>900</v>
      </c>
      <c r="K847" s="38">
        <f t="shared" si="191"/>
        <v>0</v>
      </c>
      <c r="L847" s="38">
        <f t="shared" si="195"/>
        <v>900</v>
      </c>
      <c r="M847" s="38">
        <f t="shared" si="192"/>
        <v>0</v>
      </c>
      <c r="N847" s="38">
        <f t="shared" si="193"/>
        <v>0</v>
      </c>
    </row>
    <row r="848" spans="2:14" s="6" customFormat="1" ht="18.75" hidden="1" thickTop="1" thickBot="1" x14ac:dyDescent="0.3">
      <c r="B848" s="6" t="str">
        <f t="shared" si="182"/>
        <v>b</v>
      </c>
      <c r="C848" s="11" t="s">
        <v>131</v>
      </c>
      <c r="D848" s="17" t="s">
        <v>195</v>
      </c>
      <c r="E848" s="18">
        <v>0</v>
      </c>
      <c r="F848" s="18">
        <v>0</v>
      </c>
      <c r="G848" s="18">
        <v>0</v>
      </c>
      <c r="H848" s="18">
        <v>0</v>
      </c>
      <c r="I848" s="18">
        <v>0</v>
      </c>
      <c r="J848" s="18">
        <v>0</v>
      </c>
      <c r="K848" s="18">
        <f t="shared" si="191"/>
        <v>0</v>
      </c>
      <c r="L848" s="18">
        <v>0</v>
      </c>
      <c r="M848" s="18">
        <f t="shared" si="192"/>
        <v>0</v>
      </c>
      <c r="N848" s="18">
        <f t="shared" si="193"/>
        <v>0</v>
      </c>
    </row>
    <row r="849" spans="2:14" s="6" customFormat="1" ht="21" hidden="1" thickTop="1" thickBot="1" x14ac:dyDescent="0.3">
      <c r="B849" s="6" t="str">
        <f t="shared" si="182"/>
        <v>a</v>
      </c>
      <c r="C849" s="33" t="s">
        <v>131</v>
      </c>
      <c r="D849" s="39" t="s">
        <v>203</v>
      </c>
      <c r="E849" s="40">
        <v>323.48930999999999</v>
      </c>
      <c r="F849" s="40">
        <v>700</v>
      </c>
      <c r="G849" s="40">
        <v>450</v>
      </c>
      <c r="H849" s="40">
        <v>232.96707999999998</v>
      </c>
      <c r="I849" s="40">
        <v>900</v>
      </c>
      <c r="J849" s="40">
        <v>900</v>
      </c>
      <c r="K849" s="40">
        <f t="shared" si="191"/>
        <v>0</v>
      </c>
      <c r="L849" s="40">
        <v>900</v>
      </c>
      <c r="M849" s="40">
        <f t="shared" si="192"/>
        <v>0</v>
      </c>
      <c r="N849" s="40">
        <f t="shared" si="193"/>
        <v>0</v>
      </c>
    </row>
    <row r="850" spans="2:14" s="6" customFormat="1" ht="18.75" hidden="1" thickTop="1" thickBot="1" x14ac:dyDescent="0.3">
      <c r="B850" s="6" t="str">
        <f t="shared" si="182"/>
        <v>b</v>
      </c>
      <c r="C850" s="11" t="s">
        <v>131</v>
      </c>
      <c r="D850" s="17" t="s">
        <v>197</v>
      </c>
      <c r="E850" s="18">
        <v>0</v>
      </c>
      <c r="F850" s="18">
        <v>0</v>
      </c>
      <c r="G850" s="18">
        <v>0</v>
      </c>
      <c r="H850" s="18">
        <v>0</v>
      </c>
      <c r="I850" s="18">
        <v>0</v>
      </c>
      <c r="J850" s="18">
        <v>0</v>
      </c>
      <c r="K850" s="18">
        <f t="shared" si="191"/>
        <v>0</v>
      </c>
      <c r="L850" s="18">
        <v>0</v>
      </c>
      <c r="M850" s="18">
        <f t="shared" si="192"/>
        <v>0</v>
      </c>
      <c r="N850" s="18">
        <f t="shared" si="193"/>
        <v>0</v>
      </c>
    </row>
    <row r="851" spans="2:14" s="6" customFormat="1" ht="18.75" hidden="1" thickTop="1" thickBot="1" x14ac:dyDescent="0.3">
      <c r="B851" s="6" t="str">
        <f t="shared" ref="B851:B914" si="196">IF(OR(E851&lt;&gt;0,F851&lt;&gt;0,G851&lt;&gt;0,H851&lt;&gt;0,I851&lt;&gt;0,L851&lt;&gt;0,M851&lt;&gt;0),"a","b")</f>
        <v>b</v>
      </c>
      <c r="C851" s="11" t="s">
        <v>131</v>
      </c>
      <c r="D851" s="17" t="s">
        <v>198</v>
      </c>
      <c r="E851" s="18">
        <v>0</v>
      </c>
      <c r="F851" s="18">
        <v>0</v>
      </c>
      <c r="G851" s="18">
        <v>0</v>
      </c>
      <c r="H851" s="18">
        <v>0</v>
      </c>
      <c r="I851" s="18">
        <v>0</v>
      </c>
      <c r="J851" s="18">
        <v>0</v>
      </c>
      <c r="K851" s="18">
        <f t="shared" si="191"/>
        <v>0</v>
      </c>
      <c r="L851" s="18">
        <v>0</v>
      </c>
      <c r="M851" s="18">
        <f t="shared" si="192"/>
        <v>0</v>
      </c>
      <c r="N851" s="18">
        <f t="shared" si="193"/>
        <v>0</v>
      </c>
    </row>
    <row r="852" spans="2:14" s="6" customFormat="1" ht="18.75" hidden="1" thickTop="1" thickBot="1" x14ac:dyDescent="0.3">
      <c r="B852" s="6" t="str">
        <f t="shared" si="196"/>
        <v>b</v>
      </c>
      <c r="C852" s="11" t="s">
        <v>131</v>
      </c>
      <c r="D852" s="17" t="s">
        <v>199</v>
      </c>
      <c r="E852" s="18">
        <v>0</v>
      </c>
      <c r="F852" s="18">
        <v>0</v>
      </c>
      <c r="G852" s="18">
        <v>0</v>
      </c>
      <c r="H852" s="18">
        <v>0</v>
      </c>
      <c r="I852" s="18">
        <v>0</v>
      </c>
      <c r="J852" s="18">
        <v>0</v>
      </c>
      <c r="K852" s="18">
        <f t="shared" si="191"/>
        <v>0</v>
      </c>
      <c r="L852" s="18">
        <v>0</v>
      </c>
      <c r="M852" s="18">
        <f t="shared" si="192"/>
        <v>0</v>
      </c>
      <c r="N852" s="18">
        <f t="shared" si="193"/>
        <v>0</v>
      </c>
    </row>
    <row r="853" spans="2:14" s="6" customFormat="1" ht="18.75" hidden="1" thickTop="1" thickBot="1" x14ac:dyDescent="0.3">
      <c r="B853" s="6" t="str">
        <f t="shared" si="196"/>
        <v>b</v>
      </c>
      <c r="C853" s="11" t="s">
        <v>131</v>
      </c>
      <c r="D853" s="17" t="s">
        <v>200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8">
        <v>0</v>
      </c>
      <c r="K853" s="18">
        <f t="shared" si="191"/>
        <v>0</v>
      </c>
      <c r="L853" s="18">
        <v>0</v>
      </c>
      <c r="M853" s="18">
        <f t="shared" si="192"/>
        <v>0</v>
      </c>
      <c r="N853" s="18">
        <f t="shared" si="193"/>
        <v>0</v>
      </c>
    </row>
    <row r="854" spans="2:14" s="6" customFormat="1" ht="18.75" hidden="1" thickTop="1" thickBot="1" x14ac:dyDescent="0.3">
      <c r="B854" s="6" t="str">
        <f t="shared" si="196"/>
        <v>b</v>
      </c>
      <c r="C854" s="11" t="s">
        <v>131</v>
      </c>
      <c r="D854" s="17" t="s">
        <v>201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0</v>
      </c>
      <c r="K854" s="18">
        <f t="shared" si="191"/>
        <v>0</v>
      </c>
      <c r="L854" s="18">
        <v>0</v>
      </c>
      <c r="M854" s="18">
        <f t="shared" si="192"/>
        <v>0</v>
      </c>
      <c r="N854" s="18">
        <f t="shared" si="193"/>
        <v>0</v>
      </c>
    </row>
    <row r="855" spans="2:14" s="6" customFormat="1" ht="18.75" hidden="1" thickTop="1" thickBot="1" x14ac:dyDescent="0.3">
      <c r="B855" s="6" t="str">
        <f t="shared" si="196"/>
        <v>b</v>
      </c>
      <c r="C855" s="14" t="s">
        <v>131</v>
      </c>
      <c r="D855" s="15" t="s">
        <v>6</v>
      </c>
      <c r="E855" s="16">
        <v>0</v>
      </c>
      <c r="F855" s="16">
        <v>0</v>
      </c>
      <c r="G855" s="16">
        <v>0</v>
      </c>
      <c r="H855" s="16">
        <v>0</v>
      </c>
      <c r="I855" s="16">
        <v>0</v>
      </c>
      <c r="J855" s="16">
        <v>0</v>
      </c>
      <c r="K855" s="16">
        <f t="shared" si="191"/>
        <v>0</v>
      </c>
      <c r="L855" s="16">
        <v>0</v>
      </c>
      <c r="M855" s="16">
        <f t="shared" si="192"/>
        <v>0</v>
      </c>
      <c r="N855" s="16">
        <f t="shared" si="193"/>
        <v>0</v>
      </c>
    </row>
    <row r="856" spans="2:14" s="6" customFormat="1" ht="18.75" hidden="1" thickTop="1" thickBot="1" x14ac:dyDescent="0.3">
      <c r="B856" s="6" t="str">
        <f t="shared" si="196"/>
        <v>b</v>
      </c>
      <c r="C856" s="14" t="s">
        <v>131</v>
      </c>
      <c r="D856" s="15" t="s">
        <v>7</v>
      </c>
      <c r="E856" s="16">
        <v>0</v>
      </c>
      <c r="F856" s="16">
        <v>0</v>
      </c>
      <c r="G856" s="16">
        <v>0</v>
      </c>
      <c r="H856" s="16">
        <v>0</v>
      </c>
      <c r="I856" s="16">
        <v>0</v>
      </c>
      <c r="J856" s="16">
        <v>0</v>
      </c>
      <c r="K856" s="16">
        <f t="shared" si="191"/>
        <v>0</v>
      </c>
      <c r="L856" s="16">
        <v>0</v>
      </c>
      <c r="M856" s="16">
        <f t="shared" si="192"/>
        <v>0</v>
      </c>
      <c r="N856" s="16">
        <f t="shared" si="193"/>
        <v>0</v>
      </c>
    </row>
    <row r="857" spans="2:14" s="6" customFormat="1" ht="18.75" hidden="1" thickTop="1" thickBot="1" x14ac:dyDescent="0.3">
      <c r="B857" s="6" t="str">
        <f t="shared" si="196"/>
        <v>b</v>
      </c>
      <c r="C857" s="19" t="s">
        <v>131</v>
      </c>
      <c r="D857" s="20" t="s">
        <v>8</v>
      </c>
      <c r="E857" s="21">
        <v>0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f t="shared" si="191"/>
        <v>0</v>
      </c>
      <c r="L857" s="21">
        <v>0</v>
      </c>
      <c r="M857" s="21">
        <f t="shared" si="192"/>
        <v>0</v>
      </c>
      <c r="N857" s="21">
        <f t="shared" si="193"/>
        <v>0</v>
      </c>
    </row>
    <row r="858" spans="2:14" s="6" customFormat="1" ht="157.5" hidden="1" thickTop="1" thickBot="1" x14ac:dyDescent="0.3">
      <c r="B858" s="6" t="str">
        <f t="shared" si="196"/>
        <v>a</v>
      </c>
      <c r="C858" s="30" t="s">
        <v>159</v>
      </c>
      <c r="D858" s="31" t="s">
        <v>160</v>
      </c>
      <c r="E858" s="32">
        <f t="shared" ref="E858:J858" si="197">E861+E869+E870+E871</f>
        <v>0</v>
      </c>
      <c r="F858" s="32">
        <f t="shared" si="197"/>
        <v>1700</v>
      </c>
      <c r="G858" s="32">
        <f t="shared" si="197"/>
        <v>1700</v>
      </c>
      <c r="H858" s="32">
        <f t="shared" si="197"/>
        <v>0</v>
      </c>
      <c r="I858" s="32">
        <f t="shared" si="197"/>
        <v>2630</v>
      </c>
      <c r="J858" s="32">
        <f t="shared" si="197"/>
        <v>2630</v>
      </c>
      <c r="K858" s="32">
        <f t="shared" si="191"/>
        <v>0</v>
      </c>
      <c r="L858" s="32">
        <f t="shared" ref="L858" si="198">L861+L869+L870+L871</f>
        <v>2630</v>
      </c>
      <c r="M858" s="32">
        <f t="shared" si="192"/>
        <v>0</v>
      </c>
      <c r="N858" s="32">
        <f t="shared" si="193"/>
        <v>0</v>
      </c>
    </row>
    <row r="859" spans="2:14" s="6" customFormat="1" ht="36" hidden="1" thickTop="1" thickBot="1" x14ac:dyDescent="0.3">
      <c r="B859" s="6" t="str">
        <f t="shared" si="196"/>
        <v>b</v>
      </c>
      <c r="C859" s="11"/>
      <c r="D859" s="12" t="s">
        <v>190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f t="shared" si="191"/>
        <v>0</v>
      </c>
      <c r="L859" s="13">
        <v>0</v>
      </c>
      <c r="M859" s="13">
        <f t="shared" si="192"/>
        <v>0</v>
      </c>
      <c r="N859" s="13">
        <f t="shared" si="193"/>
        <v>0</v>
      </c>
    </row>
    <row r="860" spans="2:14" s="6" customFormat="1" ht="18.75" hidden="1" thickTop="1" thickBot="1" x14ac:dyDescent="0.3">
      <c r="B860" s="6" t="str">
        <f t="shared" si="196"/>
        <v>b</v>
      </c>
      <c r="C860" s="11"/>
      <c r="D860" s="12" t="s">
        <v>189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f t="shared" si="191"/>
        <v>0</v>
      </c>
      <c r="L860" s="13">
        <v>0</v>
      </c>
      <c r="M860" s="13">
        <f t="shared" si="192"/>
        <v>0</v>
      </c>
      <c r="N860" s="13">
        <f t="shared" si="193"/>
        <v>0</v>
      </c>
    </row>
    <row r="861" spans="2:14" s="6" customFormat="1" ht="21" hidden="1" thickTop="1" thickBot="1" x14ac:dyDescent="0.3">
      <c r="B861" s="6" t="str">
        <f t="shared" si="196"/>
        <v>a</v>
      </c>
      <c r="C861" s="36" t="s">
        <v>131</v>
      </c>
      <c r="D861" s="37" t="s">
        <v>4</v>
      </c>
      <c r="E861" s="38">
        <f t="shared" ref="E861:J861" si="199">E862+E863+E864+E865+E866+E867+E868</f>
        <v>0</v>
      </c>
      <c r="F861" s="38">
        <f t="shared" si="199"/>
        <v>1700</v>
      </c>
      <c r="G861" s="38">
        <f t="shared" si="199"/>
        <v>1700</v>
      </c>
      <c r="H861" s="38">
        <f t="shared" si="199"/>
        <v>0</v>
      </c>
      <c r="I861" s="38">
        <f t="shared" si="199"/>
        <v>2630</v>
      </c>
      <c r="J861" s="38">
        <f t="shared" si="199"/>
        <v>2630</v>
      </c>
      <c r="K861" s="38">
        <f t="shared" si="191"/>
        <v>0</v>
      </c>
      <c r="L861" s="38">
        <f t="shared" ref="L861" si="200">L862+L863+L864+L865+L866+L867+L868</f>
        <v>2630</v>
      </c>
      <c r="M861" s="38">
        <f t="shared" si="192"/>
        <v>0</v>
      </c>
      <c r="N861" s="38">
        <f t="shared" si="193"/>
        <v>0</v>
      </c>
    </row>
    <row r="862" spans="2:14" s="6" customFormat="1" ht="18.75" hidden="1" thickTop="1" thickBot="1" x14ac:dyDescent="0.3">
      <c r="B862" s="6" t="str">
        <f t="shared" si="196"/>
        <v>b</v>
      </c>
      <c r="C862" s="11" t="s">
        <v>131</v>
      </c>
      <c r="D862" s="17" t="s">
        <v>195</v>
      </c>
      <c r="E862" s="18">
        <v>0</v>
      </c>
      <c r="F862" s="18">
        <v>0</v>
      </c>
      <c r="G862" s="18">
        <v>0</v>
      </c>
      <c r="H862" s="18">
        <v>0</v>
      </c>
      <c r="I862" s="18">
        <v>0</v>
      </c>
      <c r="J862" s="18">
        <v>0</v>
      </c>
      <c r="K862" s="18">
        <f t="shared" si="191"/>
        <v>0</v>
      </c>
      <c r="L862" s="18">
        <v>0</v>
      </c>
      <c r="M862" s="18">
        <f t="shared" si="192"/>
        <v>0</v>
      </c>
      <c r="N862" s="18">
        <f t="shared" si="193"/>
        <v>0</v>
      </c>
    </row>
    <row r="863" spans="2:14" s="6" customFormat="1" ht="21" hidden="1" thickTop="1" thickBot="1" x14ac:dyDescent="0.3">
      <c r="B863" s="6" t="str">
        <f t="shared" si="196"/>
        <v>a</v>
      </c>
      <c r="C863" s="33" t="s">
        <v>131</v>
      </c>
      <c r="D863" s="39" t="s">
        <v>203</v>
      </c>
      <c r="E863" s="40">
        <v>0</v>
      </c>
      <c r="F863" s="40">
        <v>1700</v>
      </c>
      <c r="G863" s="40">
        <v>1700</v>
      </c>
      <c r="H863" s="40">
        <v>0</v>
      </c>
      <c r="I863" s="40">
        <v>2630</v>
      </c>
      <c r="J863" s="40">
        <v>2630</v>
      </c>
      <c r="K863" s="40">
        <f t="shared" si="191"/>
        <v>0</v>
      </c>
      <c r="L863" s="40">
        <v>2630</v>
      </c>
      <c r="M863" s="40">
        <f t="shared" si="192"/>
        <v>0</v>
      </c>
      <c r="N863" s="40">
        <f t="shared" si="193"/>
        <v>0</v>
      </c>
    </row>
    <row r="864" spans="2:14" s="6" customFormat="1" ht="18.75" hidden="1" thickTop="1" thickBot="1" x14ac:dyDescent="0.3">
      <c r="B864" s="6" t="str">
        <f t="shared" si="196"/>
        <v>b</v>
      </c>
      <c r="C864" s="11" t="s">
        <v>131</v>
      </c>
      <c r="D864" s="17" t="s">
        <v>197</v>
      </c>
      <c r="E864" s="18">
        <v>0</v>
      </c>
      <c r="F864" s="18">
        <v>0</v>
      </c>
      <c r="G864" s="18">
        <v>0</v>
      </c>
      <c r="H864" s="18">
        <v>0</v>
      </c>
      <c r="I864" s="18">
        <v>0</v>
      </c>
      <c r="J864" s="18">
        <v>0</v>
      </c>
      <c r="K864" s="18">
        <f t="shared" si="191"/>
        <v>0</v>
      </c>
      <c r="L864" s="18">
        <v>0</v>
      </c>
      <c r="M864" s="18">
        <f t="shared" si="192"/>
        <v>0</v>
      </c>
      <c r="N864" s="18">
        <f t="shared" si="193"/>
        <v>0</v>
      </c>
    </row>
    <row r="865" spans="1:14" s="6" customFormat="1" ht="18.75" hidden="1" thickTop="1" thickBot="1" x14ac:dyDescent="0.3">
      <c r="B865" s="6" t="str">
        <f t="shared" si="196"/>
        <v>b</v>
      </c>
      <c r="C865" s="11" t="s">
        <v>131</v>
      </c>
      <c r="D865" s="17" t="s">
        <v>198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0</v>
      </c>
      <c r="K865" s="18">
        <f t="shared" si="191"/>
        <v>0</v>
      </c>
      <c r="L865" s="18">
        <v>0</v>
      </c>
      <c r="M865" s="18">
        <f t="shared" si="192"/>
        <v>0</v>
      </c>
      <c r="N865" s="18">
        <f t="shared" si="193"/>
        <v>0</v>
      </c>
    </row>
    <row r="866" spans="1:14" s="6" customFormat="1" ht="18.75" hidden="1" thickTop="1" thickBot="1" x14ac:dyDescent="0.3">
      <c r="B866" s="6" t="str">
        <f t="shared" si="196"/>
        <v>b</v>
      </c>
      <c r="C866" s="11" t="s">
        <v>131</v>
      </c>
      <c r="D866" s="17" t="s">
        <v>199</v>
      </c>
      <c r="E866" s="18">
        <v>0</v>
      </c>
      <c r="F866" s="18">
        <v>0</v>
      </c>
      <c r="G866" s="18">
        <v>0</v>
      </c>
      <c r="H866" s="18">
        <v>0</v>
      </c>
      <c r="I866" s="18">
        <v>0</v>
      </c>
      <c r="J866" s="18">
        <v>0</v>
      </c>
      <c r="K866" s="18">
        <f t="shared" si="191"/>
        <v>0</v>
      </c>
      <c r="L866" s="18">
        <v>0</v>
      </c>
      <c r="M866" s="18">
        <f t="shared" si="192"/>
        <v>0</v>
      </c>
      <c r="N866" s="18">
        <f t="shared" si="193"/>
        <v>0</v>
      </c>
    </row>
    <row r="867" spans="1:14" s="6" customFormat="1" ht="18.75" hidden="1" thickTop="1" thickBot="1" x14ac:dyDescent="0.3">
      <c r="B867" s="6" t="str">
        <f t="shared" si="196"/>
        <v>b</v>
      </c>
      <c r="C867" s="11" t="s">
        <v>131</v>
      </c>
      <c r="D867" s="17" t="s">
        <v>200</v>
      </c>
      <c r="E867" s="18">
        <v>0</v>
      </c>
      <c r="F867" s="18">
        <v>0</v>
      </c>
      <c r="G867" s="18">
        <v>0</v>
      </c>
      <c r="H867" s="18">
        <v>0</v>
      </c>
      <c r="I867" s="18">
        <v>0</v>
      </c>
      <c r="J867" s="18">
        <v>0</v>
      </c>
      <c r="K867" s="18">
        <f t="shared" si="191"/>
        <v>0</v>
      </c>
      <c r="L867" s="18">
        <v>0</v>
      </c>
      <c r="M867" s="18">
        <f t="shared" si="192"/>
        <v>0</v>
      </c>
      <c r="N867" s="18">
        <f t="shared" si="193"/>
        <v>0</v>
      </c>
    </row>
    <row r="868" spans="1:14" s="6" customFormat="1" ht="18.75" hidden="1" thickTop="1" thickBot="1" x14ac:dyDescent="0.3">
      <c r="B868" s="6" t="str">
        <f t="shared" si="196"/>
        <v>b</v>
      </c>
      <c r="C868" s="11" t="s">
        <v>131</v>
      </c>
      <c r="D868" s="17" t="s">
        <v>201</v>
      </c>
      <c r="E868" s="18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f t="shared" si="191"/>
        <v>0</v>
      </c>
      <c r="L868" s="18">
        <v>0</v>
      </c>
      <c r="M868" s="18">
        <f t="shared" si="192"/>
        <v>0</v>
      </c>
      <c r="N868" s="18">
        <f t="shared" si="193"/>
        <v>0</v>
      </c>
    </row>
    <row r="869" spans="1:14" s="6" customFormat="1" ht="18.75" hidden="1" thickTop="1" thickBot="1" x14ac:dyDescent="0.3">
      <c r="B869" s="6" t="str">
        <f t="shared" si="196"/>
        <v>b</v>
      </c>
      <c r="C869" s="14" t="s">
        <v>131</v>
      </c>
      <c r="D869" s="15" t="s">
        <v>6</v>
      </c>
      <c r="E869" s="16">
        <v>0</v>
      </c>
      <c r="F869" s="16">
        <v>0</v>
      </c>
      <c r="G869" s="16">
        <v>0</v>
      </c>
      <c r="H869" s="16">
        <v>0</v>
      </c>
      <c r="I869" s="16">
        <v>0</v>
      </c>
      <c r="J869" s="16">
        <v>0</v>
      </c>
      <c r="K869" s="16">
        <f t="shared" si="191"/>
        <v>0</v>
      </c>
      <c r="L869" s="16">
        <v>0</v>
      </c>
      <c r="M869" s="16">
        <f t="shared" si="192"/>
        <v>0</v>
      </c>
      <c r="N869" s="16">
        <f t="shared" si="193"/>
        <v>0</v>
      </c>
    </row>
    <row r="870" spans="1:14" s="6" customFormat="1" ht="18.75" hidden="1" thickTop="1" thickBot="1" x14ac:dyDescent="0.3">
      <c r="B870" s="6" t="str">
        <f t="shared" si="196"/>
        <v>b</v>
      </c>
      <c r="C870" s="14" t="s">
        <v>131</v>
      </c>
      <c r="D870" s="15" t="s">
        <v>7</v>
      </c>
      <c r="E870" s="16">
        <v>0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f t="shared" si="191"/>
        <v>0</v>
      </c>
      <c r="L870" s="16">
        <v>0</v>
      </c>
      <c r="M870" s="16">
        <f t="shared" si="192"/>
        <v>0</v>
      </c>
      <c r="N870" s="16">
        <f t="shared" si="193"/>
        <v>0</v>
      </c>
    </row>
    <row r="871" spans="1:14" s="6" customFormat="1" ht="18.75" hidden="1" thickTop="1" thickBot="1" x14ac:dyDescent="0.3">
      <c r="B871" s="6" t="str">
        <f t="shared" si="196"/>
        <v>b</v>
      </c>
      <c r="C871" s="19" t="s">
        <v>131</v>
      </c>
      <c r="D871" s="20" t="s">
        <v>8</v>
      </c>
      <c r="E871" s="21">
        <v>0</v>
      </c>
      <c r="F871" s="21">
        <v>0</v>
      </c>
      <c r="G871" s="21">
        <v>0</v>
      </c>
      <c r="H871" s="21">
        <v>0</v>
      </c>
      <c r="I871" s="21">
        <v>0</v>
      </c>
      <c r="J871" s="21">
        <v>0</v>
      </c>
      <c r="K871" s="21">
        <f t="shared" si="191"/>
        <v>0</v>
      </c>
      <c r="L871" s="21">
        <v>0</v>
      </c>
      <c r="M871" s="21">
        <f t="shared" si="192"/>
        <v>0</v>
      </c>
      <c r="N871" s="21">
        <f t="shared" si="193"/>
        <v>0</v>
      </c>
    </row>
    <row r="872" spans="1:14" s="6" customFormat="1" ht="73.5" customHeight="1" thickTop="1" thickBot="1" x14ac:dyDescent="0.3">
      <c r="A872" s="6" t="s">
        <v>213</v>
      </c>
      <c r="B872" s="6" t="str">
        <f t="shared" si="196"/>
        <v>a</v>
      </c>
      <c r="C872" s="54" t="s">
        <v>161</v>
      </c>
      <c r="D872" s="55" t="s">
        <v>96</v>
      </c>
      <c r="E872" s="56">
        <f>E886+E900</f>
        <v>6052.8778899999998</v>
      </c>
      <c r="F872" s="56">
        <f t="shared" ref="F872:L872" si="201">F886+F900</f>
        <v>6000</v>
      </c>
      <c r="G872" s="56">
        <f t="shared" si="201"/>
        <v>6200.2999999999993</v>
      </c>
      <c r="H872" s="56">
        <f t="shared" si="201"/>
        <v>4053.71056</v>
      </c>
      <c r="I872" s="56">
        <f>I886+I900</f>
        <v>7000</v>
      </c>
      <c r="J872" s="56">
        <f>J886+J900</f>
        <v>7000</v>
      </c>
      <c r="K872" s="56">
        <f t="shared" si="191"/>
        <v>0</v>
      </c>
      <c r="L872" s="56">
        <f t="shared" si="201"/>
        <v>7000</v>
      </c>
      <c r="M872" s="56">
        <f t="shared" si="192"/>
        <v>0</v>
      </c>
      <c r="N872" s="56">
        <f t="shared" si="193"/>
        <v>0</v>
      </c>
    </row>
    <row r="873" spans="1:14" s="6" customFormat="1" ht="36" hidden="1" thickTop="1" thickBot="1" x14ac:dyDescent="0.3">
      <c r="B873" s="6" t="str">
        <f t="shared" si="196"/>
        <v>b</v>
      </c>
      <c r="C873" s="11"/>
      <c r="D873" s="12" t="s">
        <v>190</v>
      </c>
      <c r="E873" s="13">
        <f t="shared" ref="E873:L885" si="202">E887+E901</f>
        <v>0</v>
      </c>
      <c r="F873" s="13">
        <f t="shared" si="202"/>
        <v>0</v>
      </c>
      <c r="G873" s="13">
        <f t="shared" si="202"/>
        <v>0</v>
      </c>
      <c r="H873" s="13">
        <f t="shared" si="202"/>
        <v>0</v>
      </c>
      <c r="I873" s="13">
        <f t="shared" si="202"/>
        <v>0</v>
      </c>
      <c r="J873" s="13">
        <f t="shared" si="202"/>
        <v>0</v>
      </c>
      <c r="K873" s="13">
        <f t="shared" si="191"/>
        <v>0</v>
      </c>
      <c r="L873" s="13">
        <f t="shared" si="202"/>
        <v>0</v>
      </c>
      <c r="M873" s="13">
        <f t="shared" si="192"/>
        <v>0</v>
      </c>
      <c r="N873" s="13">
        <f t="shared" si="193"/>
        <v>0</v>
      </c>
    </row>
    <row r="874" spans="1:14" s="6" customFormat="1" ht="18.75" hidden="1" thickTop="1" thickBot="1" x14ac:dyDescent="0.3">
      <c r="B874" s="6" t="str">
        <f t="shared" si="196"/>
        <v>b</v>
      </c>
      <c r="C874" s="11"/>
      <c r="D874" s="12" t="s">
        <v>189</v>
      </c>
      <c r="E874" s="13">
        <f t="shared" si="202"/>
        <v>0</v>
      </c>
      <c r="F874" s="13">
        <f t="shared" si="202"/>
        <v>0</v>
      </c>
      <c r="G874" s="13">
        <f t="shared" si="202"/>
        <v>0</v>
      </c>
      <c r="H874" s="13">
        <f t="shared" si="202"/>
        <v>0</v>
      </c>
      <c r="I874" s="13">
        <f t="shared" si="202"/>
        <v>0</v>
      </c>
      <c r="J874" s="13">
        <f t="shared" si="202"/>
        <v>0</v>
      </c>
      <c r="K874" s="13">
        <f t="shared" si="191"/>
        <v>0</v>
      </c>
      <c r="L874" s="13">
        <f t="shared" si="202"/>
        <v>0</v>
      </c>
      <c r="M874" s="13">
        <f t="shared" si="192"/>
        <v>0</v>
      </c>
      <c r="N874" s="13">
        <f t="shared" si="193"/>
        <v>0</v>
      </c>
    </row>
    <row r="875" spans="1:14" s="6" customFormat="1" ht="21" hidden="1" thickTop="1" thickBot="1" x14ac:dyDescent="0.3">
      <c r="B875" s="6" t="str">
        <f t="shared" si="196"/>
        <v>a</v>
      </c>
      <c r="C875" s="36" t="s">
        <v>131</v>
      </c>
      <c r="D875" s="37" t="s">
        <v>4</v>
      </c>
      <c r="E875" s="38">
        <f t="shared" si="202"/>
        <v>6052.8778899999998</v>
      </c>
      <c r="F875" s="38">
        <f t="shared" si="202"/>
        <v>6000</v>
      </c>
      <c r="G875" s="38">
        <f t="shared" si="202"/>
        <v>6200.2999999999993</v>
      </c>
      <c r="H875" s="38">
        <f t="shared" si="202"/>
        <v>4053.71056</v>
      </c>
      <c r="I875" s="38">
        <f t="shared" si="202"/>
        <v>7000</v>
      </c>
      <c r="J875" s="38">
        <f t="shared" si="202"/>
        <v>7000</v>
      </c>
      <c r="K875" s="38">
        <f t="shared" si="191"/>
        <v>0</v>
      </c>
      <c r="L875" s="38">
        <f t="shared" si="202"/>
        <v>7000</v>
      </c>
      <c r="M875" s="38">
        <f t="shared" si="192"/>
        <v>0</v>
      </c>
      <c r="N875" s="38">
        <f t="shared" si="193"/>
        <v>0</v>
      </c>
    </row>
    <row r="876" spans="1:14" s="6" customFormat="1" ht="18.75" hidden="1" thickTop="1" thickBot="1" x14ac:dyDescent="0.3">
      <c r="B876" s="6" t="str">
        <f t="shared" si="196"/>
        <v>b</v>
      </c>
      <c r="C876" s="11" t="s">
        <v>131</v>
      </c>
      <c r="D876" s="17" t="s">
        <v>195</v>
      </c>
      <c r="E876" s="18">
        <f t="shared" si="202"/>
        <v>0</v>
      </c>
      <c r="F876" s="18">
        <f t="shared" si="202"/>
        <v>0</v>
      </c>
      <c r="G876" s="18">
        <f t="shared" si="202"/>
        <v>0</v>
      </c>
      <c r="H876" s="18">
        <f t="shared" si="202"/>
        <v>0</v>
      </c>
      <c r="I876" s="18">
        <f t="shared" si="202"/>
        <v>0</v>
      </c>
      <c r="J876" s="18">
        <f t="shared" si="202"/>
        <v>0</v>
      </c>
      <c r="K876" s="18">
        <f t="shared" si="191"/>
        <v>0</v>
      </c>
      <c r="L876" s="18">
        <f t="shared" si="202"/>
        <v>0</v>
      </c>
      <c r="M876" s="18">
        <f t="shared" si="192"/>
        <v>0</v>
      </c>
      <c r="N876" s="18">
        <f t="shared" si="193"/>
        <v>0</v>
      </c>
    </row>
    <row r="877" spans="1:14" s="6" customFormat="1" ht="21" hidden="1" thickTop="1" thickBot="1" x14ac:dyDescent="0.3">
      <c r="B877" s="6" t="str">
        <f t="shared" si="196"/>
        <v>a</v>
      </c>
      <c r="C877" s="33" t="s">
        <v>131</v>
      </c>
      <c r="D877" s="39" t="s">
        <v>203</v>
      </c>
      <c r="E877" s="40">
        <f t="shared" si="202"/>
        <v>155.90375999999998</v>
      </c>
      <c r="F877" s="40">
        <f t="shared" si="202"/>
        <v>51</v>
      </c>
      <c r="G877" s="40">
        <f t="shared" si="202"/>
        <v>87</v>
      </c>
      <c r="H877" s="40">
        <f t="shared" si="202"/>
        <v>57.606999999999999</v>
      </c>
      <c r="I877" s="40">
        <f t="shared" si="202"/>
        <v>87</v>
      </c>
      <c r="J877" s="40">
        <f t="shared" si="202"/>
        <v>87</v>
      </c>
      <c r="K877" s="40">
        <f t="shared" si="191"/>
        <v>0</v>
      </c>
      <c r="L877" s="40">
        <f t="shared" si="202"/>
        <v>87</v>
      </c>
      <c r="M877" s="40">
        <f t="shared" si="192"/>
        <v>0</v>
      </c>
      <c r="N877" s="40">
        <f t="shared" si="193"/>
        <v>0</v>
      </c>
    </row>
    <row r="878" spans="1:14" s="6" customFormat="1" ht="18.75" hidden="1" thickTop="1" thickBot="1" x14ac:dyDescent="0.3">
      <c r="B878" s="6" t="str">
        <f t="shared" si="196"/>
        <v>b</v>
      </c>
      <c r="C878" s="11" t="s">
        <v>131</v>
      </c>
      <c r="D878" s="17" t="s">
        <v>197</v>
      </c>
      <c r="E878" s="18">
        <f t="shared" si="202"/>
        <v>0</v>
      </c>
      <c r="F878" s="18">
        <f t="shared" si="202"/>
        <v>0</v>
      </c>
      <c r="G878" s="18">
        <f t="shared" si="202"/>
        <v>0</v>
      </c>
      <c r="H878" s="18">
        <f t="shared" si="202"/>
        <v>0</v>
      </c>
      <c r="I878" s="18">
        <f t="shared" si="202"/>
        <v>0</v>
      </c>
      <c r="J878" s="18">
        <f t="shared" si="202"/>
        <v>0</v>
      </c>
      <c r="K878" s="18">
        <f t="shared" si="191"/>
        <v>0</v>
      </c>
      <c r="L878" s="18">
        <f t="shared" si="202"/>
        <v>0</v>
      </c>
      <c r="M878" s="18">
        <f t="shared" si="192"/>
        <v>0</v>
      </c>
      <c r="N878" s="18">
        <f t="shared" si="193"/>
        <v>0</v>
      </c>
    </row>
    <row r="879" spans="1:14" s="6" customFormat="1" ht="18.75" hidden="1" thickTop="1" thickBot="1" x14ac:dyDescent="0.3">
      <c r="B879" s="6" t="str">
        <f t="shared" si="196"/>
        <v>b</v>
      </c>
      <c r="C879" s="11" t="s">
        <v>131</v>
      </c>
      <c r="D879" s="17" t="s">
        <v>198</v>
      </c>
      <c r="E879" s="18">
        <f t="shared" si="202"/>
        <v>0</v>
      </c>
      <c r="F879" s="18">
        <f t="shared" si="202"/>
        <v>0</v>
      </c>
      <c r="G879" s="18">
        <f t="shared" si="202"/>
        <v>0</v>
      </c>
      <c r="H879" s="18">
        <f t="shared" si="202"/>
        <v>0</v>
      </c>
      <c r="I879" s="18">
        <f t="shared" si="202"/>
        <v>0</v>
      </c>
      <c r="J879" s="18">
        <f t="shared" si="202"/>
        <v>0</v>
      </c>
      <c r="K879" s="18">
        <f t="shared" si="191"/>
        <v>0</v>
      </c>
      <c r="L879" s="18">
        <f t="shared" si="202"/>
        <v>0</v>
      </c>
      <c r="M879" s="18">
        <f t="shared" si="192"/>
        <v>0</v>
      </c>
      <c r="N879" s="18">
        <f t="shared" si="193"/>
        <v>0</v>
      </c>
    </row>
    <row r="880" spans="1:14" s="6" customFormat="1" ht="18.75" hidden="1" thickTop="1" thickBot="1" x14ac:dyDescent="0.3">
      <c r="B880" s="6" t="str">
        <f t="shared" si="196"/>
        <v>b</v>
      </c>
      <c r="C880" s="11" t="s">
        <v>131</v>
      </c>
      <c r="D880" s="17" t="s">
        <v>199</v>
      </c>
      <c r="E880" s="18">
        <f t="shared" si="202"/>
        <v>0</v>
      </c>
      <c r="F880" s="18">
        <f t="shared" si="202"/>
        <v>0</v>
      </c>
      <c r="G880" s="18">
        <f t="shared" si="202"/>
        <v>0</v>
      </c>
      <c r="H880" s="18">
        <f t="shared" si="202"/>
        <v>0</v>
      </c>
      <c r="I880" s="18">
        <f t="shared" si="202"/>
        <v>0</v>
      </c>
      <c r="J880" s="18">
        <f t="shared" si="202"/>
        <v>0</v>
      </c>
      <c r="K880" s="18">
        <f t="shared" si="191"/>
        <v>0</v>
      </c>
      <c r="L880" s="18">
        <f t="shared" si="202"/>
        <v>0</v>
      </c>
      <c r="M880" s="18">
        <f t="shared" si="192"/>
        <v>0</v>
      </c>
      <c r="N880" s="18">
        <f t="shared" si="193"/>
        <v>0</v>
      </c>
    </row>
    <row r="881" spans="2:14" s="6" customFormat="1" ht="21" hidden="1" thickTop="1" thickBot="1" x14ac:dyDescent="0.3">
      <c r="B881" s="6" t="str">
        <f t="shared" si="196"/>
        <v>a</v>
      </c>
      <c r="C881" s="33" t="s">
        <v>131</v>
      </c>
      <c r="D881" s="39" t="s">
        <v>205</v>
      </c>
      <c r="E881" s="40">
        <f t="shared" si="202"/>
        <v>5896.9741299999996</v>
      </c>
      <c r="F881" s="40">
        <f t="shared" si="202"/>
        <v>5949</v>
      </c>
      <c r="G881" s="40">
        <f t="shared" si="202"/>
        <v>6113.2999999999993</v>
      </c>
      <c r="H881" s="40">
        <f t="shared" si="202"/>
        <v>3996.10356</v>
      </c>
      <c r="I881" s="40">
        <f t="shared" si="202"/>
        <v>6913</v>
      </c>
      <c r="J881" s="40">
        <f t="shared" si="202"/>
        <v>6913</v>
      </c>
      <c r="K881" s="40">
        <f t="shared" si="191"/>
        <v>0</v>
      </c>
      <c r="L881" s="40">
        <f t="shared" si="202"/>
        <v>6913</v>
      </c>
      <c r="M881" s="40">
        <f t="shared" si="192"/>
        <v>0</v>
      </c>
      <c r="N881" s="40">
        <f t="shared" si="193"/>
        <v>0</v>
      </c>
    </row>
    <row r="882" spans="2:14" s="6" customFormat="1" ht="18.75" hidden="1" thickTop="1" thickBot="1" x14ac:dyDescent="0.3">
      <c r="B882" s="6" t="str">
        <f t="shared" si="196"/>
        <v>b</v>
      </c>
      <c r="C882" s="11" t="s">
        <v>131</v>
      </c>
      <c r="D882" s="17" t="s">
        <v>201</v>
      </c>
      <c r="E882" s="18">
        <f t="shared" si="202"/>
        <v>0</v>
      </c>
      <c r="F882" s="18">
        <f t="shared" si="202"/>
        <v>0</v>
      </c>
      <c r="G882" s="18">
        <f t="shared" si="202"/>
        <v>0</v>
      </c>
      <c r="H882" s="18">
        <f t="shared" si="202"/>
        <v>0</v>
      </c>
      <c r="I882" s="18">
        <f t="shared" si="202"/>
        <v>0</v>
      </c>
      <c r="J882" s="18">
        <f t="shared" si="202"/>
        <v>0</v>
      </c>
      <c r="K882" s="18">
        <f t="shared" si="191"/>
        <v>0</v>
      </c>
      <c r="L882" s="18">
        <f t="shared" si="202"/>
        <v>0</v>
      </c>
      <c r="M882" s="18">
        <f t="shared" si="192"/>
        <v>0</v>
      </c>
      <c r="N882" s="18">
        <f t="shared" si="193"/>
        <v>0</v>
      </c>
    </row>
    <row r="883" spans="2:14" s="6" customFormat="1" ht="18.75" hidden="1" thickTop="1" thickBot="1" x14ac:dyDescent="0.3">
      <c r="B883" s="6" t="str">
        <f t="shared" si="196"/>
        <v>b</v>
      </c>
      <c r="C883" s="14" t="s">
        <v>131</v>
      </c>
      <c r="D883" s="15" t="s">
        <v>6</v>
      </c>
      <c r="E883" s="16">
        <f t="shared" si="202"/>
        <v>0</v>
      </c>
      <c r="F883" s="16">
        <f t="shared" si="202"/>
        <v>0</v>
      </c>
      <c r="G883" s="16">
        <f t="shared" si="202"/>
        <v>0</v>
      </c>
      <c r="H883" s="16">
        <f t="shared" si="202"/>
        <v>0</v>
      </c>
      <c r="I883" s="16">
        <f t="shared" si="202"/>
        <v>0</v>
      </c>
      <c r="J883" s="16">
        <f t="shared" si="202"/>
        <v>0</v>
      </c>
      <c r="K883" s="16">
        <f t="shared" si="191"/>
        <v>0</v>
      </c>
      <c r="L883" s="16">
        <f t="shared" si="202"/>
        <v>0</v>
      </c>
      <c r="M883" s="16">
        <f t="shared" si="192"/>
        <v>0</v>
      </c>
      <c r="N883" s="16">
        <f t="shared" si="193"/>
        <v>0</v>
      </c>
    </row>
    <row r="884" spans="2:14" s="6" customFormat="1" ht="18.75" hidden="1" thickTop="1" thickBot="1" x14ac:dyDescent="0.3">
      <c r="B884" s="6" t="str">
        <f t="shared" si="196"/>
        <v>b</v>
      </c>
      <c r="C884" s="14" t="s">
        <v>131</v>
      </c>
      <c r="D884" s="15" t="s">
        <v>7</v>
      </c>
      <c r="E884" s="16">
        <f t="shared" si="202"/>
        <v>0</v>
      </c>
      <c r="F884" s="16">
        <f t="shared" si="202"/>
        <v>0</v>
      </c>
      <c r="G884" s="16">
        <f t="shared" si="202"/>
        <v>0</v>
      </c>
      <c r="H884" s="16">
        <f t="shared" si="202"/>
        <v>0</v>
      </c>
      <c r="I884" s="16">
        <f t="shared" si="202"/>
        <v>0</v>
      </c>
      <c r="J884" s="16">
        <f t="shared" si="202"/>
        <v>0</v>
      </c>
      <c r="K884" s="16">
        <f t="shared" si="191"/>
        <v>0</v>
      </c>
      <c r="L884" s="16">
        <f t="shared" si="202"/>
        <v>0</v>
      </c>
      <c r="M884" s="16">
        <f t="shared" si="192"/>
        <v>0</v>
      </c>
      <c r="N884" s="16">
        <f t="shared" si="193"/>
        <v>0</v>
      </c>
    </row>
    <row r="885" spans="2:14" s="6" customFormat="1" ht="18.75" hidden="1" thickTop="1" thickBot="1" x14ac:dyDescent="0.3">
      <c r="B885" s="6" t="str">
        <f t="shared" si="196"/>
        <v>b</v>
      </c>
      <c r="C885" s="19" t="s">
        <v>131</v>
      </c>
      <c r="D885" s="20" t="s">
        <v>8</v>
      </c>
      <c r="E885" s="21">
        <f t="shared" si="202"/>
        <v>0</v>
      </c>
      <c r="F885" s="21">
        <f t="shared" si="202"/>
        <v>0</v>
      </c>
      <c r="G885" s="21">
        <f t="shared" si="202"/>
        <v>0</v>
      </c>
      <c r="H885" s="21">
        <f t="shared" si="202"/>
        <v>0</v>
      </c>
      <c r="I885" s="21">
        <f t="shared" si="202"/>
        <v>0</v>
      </c>
      <c r="J885" s="21">
        <f t="shared" si="202"/>
        <v>0</v>
      </c>
      <c r="K885" s="21">
        <f t="shared" si="191"/>
        <v>0</v>
      </c>
      <c r="L885" s="21">
        <f t="shared" si="202"/>
        <v>0</v>
      </c>
      <c r="M885" s="21">
        <f t="shared" si="192"/>
        <v>0</v>
      </c>
      <c r="N885" s="21">
        <f t="shared" si="193"/>
        <v>0</v>
      </c>
    </row>
    <row r="886" spans="2:14" s="6" customFormat="1" ht="55.5" hidden="1" customHeight="1" thickTop="1" thickBot="1" x14ac:dyDescent="0.3">
      <c r="B886" s="6" t="str">
        <f t="shared" si="196"/>
        <v>a</v>
      </c>
      <c r="C886" s="54" t="s">
        <v>162</v>
      </c>
      <c r="D886" s="55" t="s">
        <v>96</v>
      </c>
      <c r="E886" s="56">
        <f t="shared" ref="E886:L886" si="203">E889+E897+E898+E899</f>
        <v>5714.0442299999995</v>
      </c>
      <c r="F886" s="56">
        <f t="shared" si="203"/>
        <v>5459</v>
      </c>
      <c r="G886" s="56">
        <f t="shared" si="203"/>
        <v>5799.9</v>
      </c>
      <c r="H886" s="56">
        <f t="shared" si="203"/>
        <v>3882.98756</v>
      </c>
      <c r="I886" s="56">
        <f t="shared" si="203"/>
        <v>6458</v>
      </c>
      <c r="J886" s="56">
        <f t="shared" si="203"/>
        <v>6458</v>
      </c>
      <c r="K886" s="56">
        <f t="shared" si="191"/>
        <v>0</v>
      </c>
      <c r="L886" s="56">
        <f t="shared" si="203"/>
        <v>6458</v>
      </c>
      <c r="M886" s="56">
        <f t="shared" si="192"/>
        <v>0</v>
      </c>
      <c r="N886" s="56">
        <f t="shared" si="193"/>
        <v>0</v>
      </c>
    </row>
    <row r="887" spans="2:14" s="6" customFormat="1" ht="36" hidden="1" thickTop="1" thickBot="1" x14ac:dyDescent="0.3">
      <c r="B887" s="6" t="str">
        <f t="shared" si="196"/>
        <v>b</v>
      </c>
      <c r="C887" s="11"/>
      <c r="D887" s="12" t="s">
        <v>190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f t="shared" si="191"/>
        <v>0</v>
      </c>
      <c r="L887" s="13">
        <v>0</v>
      </c>
      <c r="M887" s="13">
        <f t="shared" si="192"/>
        <v>0</v>
      </c>
      <c r="N887" s="13">
        <f t="shared" si="193"/>
        <v>0</v>
      </c>
    </row>
    <row r="888" spans="2:14" s="6" customFormat="1" ht="18.75" hidden="1" thickTop="1" thickBot="1" x14ac:dyDescent="0.3">
      <c r="B888" s="6" t="str">
        <f t="shared" si="196"/>
        <v>b</v>
      </c>
      <c r="C888" s="11"/>
      <c r="D888" s="12" t="s">
        <v>189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f t="shared" si="191"/>
        <v>0</v>
      </c>
      <c r="L888" s="13">
        <v>0</v>
      </c>
      <c r="M888" s="13">
        <f t="shared" si="192"/>
        <v>0</v>
      </c>
      <c r="N888" s="13">
        <f t="shared" si="193"/>
        <v>0</v>
      </c>
    </row>
    <row r="889" spans="2:14" s="6" customFormat="1" ht="21" hidden="1" thickTop="1" thickBot="1" x14ac:dyDescent="0.3">
      <c r="B889" s="6" t="str">
        <f t="shared" si="196"/>
        <v>a</v>
      </c>
      <c r="C889" s="36" t="s">
        <v>131</v>
      </c>
      <c r="D889" s="37" t="s">
        <v>4</v>
      </c>
      <c r="E889" s="38">
        <f t="shared" ref="E889:L889" si="204">E890+E891+E892+E893+E894+E895+E896</f>
        <v>5714.0442299999995</v>
      </c>
      <c r="F889" s="38">
        <f t="shared" si="204"/>
        <v>5459</v>
      </c>
      <c r="G889" s="38">
        <f t="shared" si="204"/>
        <v>5799.9</v>
      </c>
      <c r="H889" s="38">
        <f t="shared" si="204"/>
        <v>3882.98756</v>
      </c>
      <c r="I889" s="38">
        <f t="shared" si="204"/>
        <v>6458</v>
      </c>
      <c r="J889" s="38">
        <f t="shared" si="204"/>
        <v>6458</v>
      </c>
      <c r="K889" s="38">
        <f t="shared" si="191"/>
        <v>0</v>
      </c>
      <c r="L889" s="38">
        <f t="shared" si="204"/>
        <v>6458</v>
      </c>
      <c r="M889" s="38">
        <f t="shared" si="192"/>
        <v>0</v>
      </c>
      <c r="N889" s="38">
        <f t="shared" si="193"/>
        <v>0</v>
      </c>
    </row>
    <row r="890" spans="2:14" s="6" customFormat="1" ht="18.75" hidden="1" thickTop="1" thickBot="1" x14ac:dyDescent="0.3">
      <c r="B890" s="6" t="str">
        <f t="shared" si="196"/>
        <v>b</v>
      </c>
      <c r="C890" s="11" t="s">
        <v>131</v>
      </c>
      <c r="D890" s="17" t="s">
        <v>195</v>
      </c>
      <c r="E890" s="18">
        <v>0</v>
      </c>
      <c r="F890" s="18">
        <v>0</v>
      </c>
      <c r="G890" s="18">
        <v>0</v>
      </c>
      <c r="H890" s="18">
        <v>0</v>
      </c>
      <c r="I890" s="18">
        <v>0</v>
      </c>
      <c r="J890" s="18">
        <v>0</v>
      </c>
      <c r="K890" s="18">
        <f t="shared" si="191"/>
        <v>0</v>
      </c>
      <c r="L890" s="18">
        <v>0</v>
      </c>
      <c r="M890" s="18">
        <f t="shared" si="192"/>
        <v>0</v>
      </c>
      <c r="N890" s="18">
        <f t="shared" si="193"/>
        <v>0</v>
      </c>
    </row>
    <row r="891" spans="2:14" s="6" customFormat="1" ht="21" hidden="1" thickTop="1" thickBot="1" x14ac:dyDescent="0.3">
      <c r="B891" s="6" t="str">
        <f t="shared" si="196"/>
        <v>a</v>
      </c>
      <c r="C891" s="33" t="s">
        <v>131</v>
      </c>
      <c r="D891" s="39" t="s">
        <v>203</v>
      </c>
      <c r="E891" s="40">
        <v>82.363259999999997</v>
      </c>
      <c r="F891" s="40">
        <v>0</v>
      </c>
      <c r="G891" s="40">
        <v>36</v>
      </c>
      <c r="H891" s="40">
        <v>24</v>
      </c>
      <c r="I891" s="40">
        <v>36</v>
      </c>
      <c r="J891" s="40">
        <v>36</v>
      </c>
      <c r="K891" s="40">
        <f t="shared" si="191"/>
        <v>0</v>
      </c>
      <c r="L891" s="40">
        <v>36</v>
      </c>
      <c r="M891" s="40">
        <f t="shared" si="192"/>
        <v>0</v>
      </c>
      <c r="N891" s="40">
        <f t="shared" si="193"/>
        <v>0</v>
      </c>
    </row>
    <row r="892" spans="2:14" s="6" customFormat="1" ht="18.75" hidden="1" thickTop="1" thickBot="1" x14ac:dyDescent="0.3">
      <c r="B892" s="6" t="str">
        <f t="shared" si="196"/>
        <v>b</v>
      </c>
      <c r="C892" s="11" t="s">
        <v>131</v>
      </c>
      <c r="D892" s="17" t="s">
        <v>197</v>
      </c>
      <c r="E892" s="18">
        <v>0</v>
      </c>
      <c r="F892" s="18">
        <v>0</v>
      </c>
      <c r="G892" s="18">
        <v>0</v>
      </c>
      <c r="H892" s="18">
        <v>0</v>
      </c>
      <c r="I892" s="18">
        <v>0</v>
      </c>
      <c r="J892" s="18">
        <v>0</v>
      </c>
      <c r="K892" s="18">
        <f t="shared" si="191"/>
        <v>0</v>
      </c>
      <c r="L892" s="18">
        <v>0</v>
      </c>
      <c r="M892" s="18">
        <f t="shared" si="192"/>
        <v>0</v>
      </c>
      <c r="N892" s="18">
        <f t="shared" si="193"/>
        <v>0</v>
      </c>
    </row>
    <row r="893" spans="2:14" s="6" customFormat="1" ht="18.75" hidden="1" thickTop="1" thickBot="1" x14ac:dyDescent="0.3">
      <c r="B893" s="6" t="str">
        <f t="shared" si="196"/>
        <v>b</v>
      </c>
      <c r="C893" s="11" t="s">
        <v>131</v>
      </c>
      <c r="D893" s="17" t="s">
        <v>198</v>
      </c>
      <c r="E893" s="18">
        <v>0</v>
      </c>
      <c r="F893" s="18">
        <v>0</v>
      </c>
      <c r="G893" s="18">
        <v>0</v>
      </c>
      <c r="H893" s="18">
        <v>0</v>
      </c>
      <c r="I893" s="18">
        <v>0</v>
      </c>
      <c r="J893" s="18">
        <v>0</v>
      </c>
      <c r="K893" s="18">
        <f t="shared" si="191"/>
        <v>0</v>
      </c>
      <c r="L893" s="18">
        <v>0</v>
      </c>
      <c r="M893" s="18">
        <f t="shared" si="192"/>
        <v>0</v>
      </c>
      <c r="N893" s="18">
        <f t="shared" si="193"/>
        <v>0</v>
      </c>
    </row>
    <row r="894" spans="2:14" s="6" customFormat="1" ht="18.75" hidden="1" thickTop="1" thickBot="1" x14ac:dyDescent="0.3">
      <c r="B894" s="6" t="str">
        <f t="shared" si="196"/>
        <v>b</v>
      </c>
      <c r="C894" s="11" t="s">
        <v>131</v>
      </c>
      <c r="D894" s="17" t="s">
        <v>199</v>
      </c>
      <c r="E894" s="18">
        <v>0</v>
      </c>
      <c r="F894" s="18">
        <v>0</v>
      </c>
      <c r="G894" s="18">
        <v>0</v>
      </c>
      <c r="H894" s="18">
        <v>0</v>
      </c>
      <c r="I894" s="18">
        <v>0</v>
      </c>
      <c r="J894" s="18">
        <v>0</v>
      </c>
      <c r="K894" s="18">
        <f t="shared" si="191"/>
        <v>0</v>
      </c>
      <c r="L894" s="18">
        <v>0</v>
      </c>
      <c r="M894" s="18">
        <f t="shared" si="192"/>
        <v>0</v>
      </c>
      <c r="N894" s="18">
        <f t="shared" si="193"/>
        <v>0</v>
      </c>
    </row>
    <row r="895" spans="2:14" s="6" customFormat="1" ht="21" hidden="1" thickTop="1" thickBot="1" x14ac:dyDescent="0.3">
      <c r="B895" s="6" t="str">
        <f t="shared" si="196"/>
        <v>a</v>
      </c>
      <c r="C895" s="33" t="s">
        <v>131</v>
      </c>
      <c r="D895" s="39" t="s">
        <v>205</v>
      </c>
      <c r="E895" s="40">
        <v>5631.6809699999994</v>
      </c>
      <c r="F895" s="40">
        <v>5459</v>
      </c>
      <c r="G895" s="40">
        <v>5763.9</v>
      </c>
      <c r="H895" s="40">
        <v>3858.98756</v>
      </c>
      <c r="I895" s="40">
        <v>6422</v>
      </c>
      <c r="J895" s="40">
        <v>6422</v>
      </c>
      <c r="K895" s="40">
        <f t="shared" si="191"/>
        <v>0</v>
      </c>
      <c r="L895" s="40">
        <v>6422</v>
      </c>
      <c r="M895" s="40">
        <f t="shared" si="192"/>
        <v>0</v>
      </c>
      <c r="N895" s="40">
        <f t="shared" si="193"/>
        <v>0</v>
      </c>
    </row>
    <row r="896" spans="2:14" s="6" customFormat="1" ht="18.75" hidden="1" thickTop="1" thickBot="1" x14ac:dyDescent="0.3">
      <c r="B896" s="6" t="str">
        <f t="shared" si="196"/>
        <v>b</v>
      </c>
      <c r="C896" s="11" t="s">
        <v>131</v>
      </c>
      <c r="D896" s="17" t="s">
        <v>201</v>
      </c>
      <c r="E896" s="18">
        <v>0</v>
      </c>
      <c r="F896" s="18">
        <v>0</v>
      </c>
      <c r="G896" s="18">
        <v>0</v>
      </c>
      <c r="H896" s="18">
        <v>0</v>
      </c>
      <c r="I896" s="18">
        <v>0</v>
      </c>
      <c r="J896" s="18">
        <v>0</v>
      </c>
      <c r="K896" s="18">
        <f t="shared" si="191"/>
        <v>0</v>
      </c>
      <c r="L896" s="18">
        <v>0</v>
      </c>
      <c r="M896" s="18">
        <f t="shared" si="192"/>
        <v>0</v>
      </c>
      <c r="N896" s="18">
        <f t="shared" si="193"/>
        <v>0</v>
      </c>
    </row>
    <row r="897" spans="2:14" s="6" customFormat="1" ht="18.75" hidden="1" thickTop="1" thickBot="1" x14ac:dyDescent="0.3">
      <c r="B897" s="6" t="str">
        <f t="shared" si="196"/>
        <v>b</v>
      </c>
      <c r="C897" s="14" t="s">
        <v>131</v>
      </c>
      <c r="D897" s="15" t="s">
        <v>6</v>
      </c>
      <c r="E897" s="16">
        <v>0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f t="shared" si="191"/>
        <v>0</v>
      </c>
      <c r="L897" s="16">
        <v>0</v>
      </c>
      <c r="M897" s="16">
        <f t="shared" si="192"/>
        <v>0</v>
      </c>
      <c r="N897" s="16">
        <f t="shared" si="193"/>
        <v>0</v>
      </c>
    </row>
    <row r="898" spans="2:14" s="6" customFormat="1" ht="18.75" hidden="1" thickTop="1" thickBot="1" x14ac:dyDescent="0.3">
      <c r="B898" s="6" t="str">
        <f t="shared" si="196"/>
        <v>b</v>
      </c>
      <c r="C898" s="14" t="s">
        <v>131</v>
      </c>
      <c r="D898" s="15" t="s">
        <v>7</v>
      </c>
      <c r="E898" s="16">
        <v>0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f t="shared" si="191"/>
        <v>0</v>
      </c>
      <c r="L898" s="16">
        <v>0</v>
      </c>
      <c r="M898" s="16">
        <f t="shared" si="192"/>
        <v>0</v>
      </c>
      <c r="N898" s="16">
        <f t="shared" si="193"/>
        <v>0</v>
      </c>
    </row>
    <row r="899" spans="2:14" s="6" customFormat="1" ht="18.75" hidden="1" thickTop="1" thickBot="1" x14ac:dyDescent="0.3">
      <c r="B899" s="6" t="str">
        <f t="shared" si="196"/>
        <v>b</v>
      </c>
      <c r="C899" s="19" t="s">
        <v>131</v>
      </c>
      <c r="D899" s="20" t="s">
        <v>8</v>
      </c>
      <c r="E899" s="21">
        <v>0</v>
      </c>
      <c r="F899" s="21">
        <v>0</v>
      </c>
      <c r="G899" s="21">
        <v>0</v>
      </c>
      <c r="H899" s="21">
        <v>0</v>
      </c>
      <c r="I899" s="21">
        <v>0</v>
      </c>
      <c r="J899" s="21">
        <v>0</v>
      </c>
      <c r="K899" s="21">
        <f t="shared" si="191"/>
        <v>0</v>
      </c>
      <c r="L899" s="21">
        <v>0</v>
      </c>
      <c r="M899" s="21">
        <f t="shared" si="192"/>
        <v>0</v>
      </c>
      <c r="N899" s="21">
        <f t="shared" si="193"/>
        <v>0</v>
      </c>
    </row>
    <row r="900" spans="2:14" s="6" customFormat="1" ht="79.5" hidden="1" thickTop="1" thickBot="1" x14ac:dyDescent="0.3">
      <c r="B900" s="6" t="str">
        <f t="shared" si="196"/>
        <v>a</v>
      </c>
      <c r="C900" s="54" t="s">
        <v>163</v>
      </c>
      <c r="D900" s="55" t="s">
        <v>97</v>
      </c>
      <c r="E900" s="56">
        <f t="shared" ref="E900:L900" si="205">E903+E911+E912+E913</f>
        <v>338.83366000000001</v>
      </c>
      <c r="F900" s="56">
        <f t="shared" si="205"/>
        <v>541</v>
      </c>
      <c r="G900" s="56">
        <f t="shared" si="205"/>
        <v>400.4</v>
      </c>
      <c r="H900" s="56">
        <f t="shared" si="205"/>
        <v>170.72300000000001</v>
      </c>
      <c r="I900" s="56">
        <f t="shared" si="205"/>
        <v>542</v>
      </c>
      <c r="J900" s="56">
        <f t="shared" si="205"/>
        <v>542</v>
      </c>
      <c r="K900" s="56">
        <f t="shared" si="191"/>
        <v>0</v>
      </c>
      <c r="L900" s="56">
        <f t="shared" si="205"/>
        <v>542</v>
      </c>
      <c r="M900" s="56">
        <f t="shared" si="192"/>
        <v>0</v>
      </c>
      <c r="N900" s="56">
        <f t="shared" si="193"/>
        <v>0</v>
      </c>
    </row>
    <row r="901" spans="2:14" s="6" customFormat="1" ht="36" hidden="1" thickTop="1" thickBot="1" x14ac:dyDescent="0.3">
      <c r="B901" s="6" t="str">
        <f t="shared" si="196"/>
        <v>b</v>
      </c>
      <c r="C901" s="11"/>
      <c r="D901" s="12" t="s">
        <v>190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f t="shared" ref="K901:K964" si="206">J901-I901</f>
        <v>0</v>
      </c>
      <c r="L901" s="13">
        <v>0</v>
      </c>
      <c r="M901" s="13">
        <f t="shared" ref="M901:M964" si="207">L901-J901</f>
        <v>0</v>
      </c>
      <c r="N901" s="13">
        <f t="shared" ref="N901:N964" si="208">L901-J901</f>
        <v>0</v>
      </c>
    </row>
    <row r="902" spans="2:14" s="6" customFormat="1" ht="18.75" hidden="1" thickTop="1" thickBot="1" x14ac:dyDescent="0.3">
      <c r="B902" s="6" t="str">
        <f t="shared" si="196"/>
        <v>b</v>
      </c>
      <c r="C902" s="11"/>
      <c r="D902" s="12" t="s">
        <v>189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f t="shared" si="206"/>
        <v>0</v>
      </c>
      <c r="L902" s="13">
        <v>0</v>
      </c>
      <c r="M902" s="13">
        <f t="shared" si="207"/>
        <v>0</v>
      </c>
      <c r="N902" s="13">
        <f t="shared" si="208"/>
        <v>0</v>
      </c>
    </row>
    <row r="903" spans="2:14" s="6" customFormat="1" ht="21" hidden="1" thickTop="1" thickBot="1" x14ac:dyDescent="0.3">
      <c r="B903" s="6" t="str">
        <f t="shared" si="196"/>
        <v>a</v>
      </c>
      <c r="C903" s="36" t="s">
        <v>131</v>
      </c>
      <c r="D903" s="37" t="s">
        <v>4</v>
      </c>
      <c r="E903" s="38">
        <f t="shared" ref="E903:L903" si="209">E904+E905+E906+E907+E908+E909+E910</f>
        <v>338.83366000000001</v>
      </c>
      <c r="F903" s="38">
        <f t="shared" si="209"/>
        <v>541</v>
      </c>
      <c r="G903" s="38">
        <f t="shared" si="209"/>
        <v>400.4</v>
      </c>
      <c r="H903" s="38">
        <f t="shared" si="209"/>
        <v>170.72300000000001</v>
      </c>
      <c r="I903" s="38">
        <f t="shared" si="209"/>
        <v>542</v>
      </c>
      <c r="J903" s="38">
        <f t="shared" si="209"/>
        <v>542</v>
      </c>
      <c r="K903" s="38">
        <f t="shared" si="206"/>
        <v>0</v>
      </c>
      <c r="L903" s="38">
        <f t="shared" si="209"/>
        <v>542</v>
      </c>
      <c r="M903" s="38">
        <f t="shared" si="207"/>
        <v>0</v>
      </c>
      <c r="N903" s="38">
        <f t="shared" si="208"/>
        <v>0</v>
      </c>
    </row>
    <row r="904" spans="2:14" s="6" customFormat="1" ht="18.75" hidden="1" thickTop="1" thickBot="1" x14ac:dyDescent="0.3">
      <c r="B904" s="6" t="str">
        <f t="shared" si="196"/>
        <v>b</v>
      </c>
      <c r="C904" s="11" t="s">
        <v>131</v>
      </c>
      <c r="D904" s="17" t="s">
        <v>195</v>
      </c>
      <c r="E904" s="18">
        <v>0</v>
      </c>
      <c r="F904" s="18">
        <v>0</v>
      </c>
      <c r="G904" s="18">
        <v>0</v>
      </c>
      <c r="H904" s="18">
        <v>0</v>
      </c>
      <c r="I904" s="18">
        <v>0</v>
      </c>
      <c r="J904" s="18">
        <v>0</v>
      </c>
      <c r="K904" s="18">
        <f t="shared" si="206"/>
        <v>0</v>
      </c>
      <c r="L904" s="18">
        <v>0</v>
      </c>
      <c r="M904" s="18">
        <f t="shared" si="207"/>
        <v>0</v>
      </c>
      <c r="N904" s="18">
        <f t="shared" si="208"/>
        <v>0</v>
      </c>
    </row>
    <row r="905" spans="2:14" s="6" customFormat="1" ht="21" hidden="1" thickTop="1" thickBot="1" x14ac:dyDescent="0.3">
      <c r="B905" s="6" t="str">
        <f t="shared" si="196"/>
        <v>a</v>
      </c>
      <c r="C905" s="33" t="s">
        <v>131</v>
      </c>
      <c r="D905" s="39" t="s">
        <v>203</v>
      </c>
      <c r="E905" s="40">
        <v>73.540499999999994</v>
      </c>
      <c r="F905" s="40">
        <v>51</v>
      </c>
      <c r="G905" s="40">
        <v>51</v>
      </c>
      <c r="H905" s="40">
        <v>33.606999999999999</v>
      </c>
      <c r="I905" s="40">
        <v>51</v>
      </c>
      <c r="J905" s="40">
        <v>51</v>
      </c>
      <c r="K905" s="40">
        <f t="shared" si="206"/>
        <v>0</v>
      </c>
      <c r="L905" s="40">
        <v>51</v>
      </c>
      <c r="M905" s="40">
        <f t="shared" si="207"/>
        <v>0</v>
      </c>
      <c r="N905" s="40">
        <f t="shared" si="208"/>
        <v>0</v>
      </c>
    </row>
    <row r="906" spans="2:14" s="6" customFormat="1" ht="18.75" hidden="1" thickTop="1" thickBot="1" x14ac:dyDescent="0.3">
      <c r="B906" s="6" t="str">
        <f t="shared" si="196"/>
        <v>b</v>
      </c>
      <c r="C906" s="11" t="s">
        <v>131</v>
      </c>
      <c r="D906" s="17" t="s">
        <v>197</v>
      </c>
      <c r="E906" s="18">
        <v>0</v>
      </c>
      <c r="F906" s="18">
        <v>0</v>
      </c>
      <c r="G906" s="18">
        <v>0</v>
      </c>
      <c r="H906" s="18">
        <v>0</v>
      </c>
      <c r="I906" s="18">
        <v>0</v>
      </c>
      <c r="J906" s="18">
        <v>0</v>
      </c>
      <c r="K906" s="18">
        <f t="shared" si="206"/>
        <v>0</v>
      </c>
      <c r="L906" s="18">
        <v>0</v>
      </c>
      <c r="M906" s="18">
        <f t="shared" si="207"/>
        <v>0</v>
      </c>
      <c r="N906" s="18">
        <f t="shared" si="208"/>
        <v>0</v>
      </c>
    </row>
    <row r="907" spans="2:14" s="6" customFormat="1" ht="18.75" hidden="1" thickTop="1" thickBot="1" x14ac:dyDescent="0.3">
      <c r="B907" s="6" t="str">
        <f t="shared" si="196"/>
        <v>b</v>
      </c>
      <c r="C907" s="11" t="s">
        <v>131</v>
      </c>
      <c r="D907" s="17" t="s">
        <v>198</v>
      </c>
      <c r="E907" s="18">
        <v>0</v>
      </c>
      <c r="F907" s="18">
        <v>0</v>
      </c>
      <c r="G907" s="18">
        <v>0</v>
      </c>
      <c r="H907" s="18">
        <v>0</v>
      </c>
      <c r="I907" s="18">
        <v>0</v>
      </c>
      <c r="J907" s="18">
        <v>0</v>
      </c>
      <c r="K907" s="18">
        <f t="shared" si="206"/>
        <v>0</v>
      </c>
      <c r="L907" s="18">
        <v>0</v>
      </c>
      <c r="M907" s="18">
        <f t="shared" si="207"/>
        <v>0</v>
      </c>
      <c r="N907" s="18">
        <f t="shared" si="208"/>
        <v>0</v>
      </c>
    </row>
    <row r="908" spans="2:14" s="6" customFormat="1" ht="18.75" hidden="1" thickTop="1" thickBot="1" x14ac:dyDescent="0.3">
      <c r="B908" s="6" t="str">
        <f t="shared" si="196"/>
        <v>b</v>
      </c>
      <c r="C908" s="11" t="s">
        <v>131</v>
      </c>
      <c r="D908" s="17" t="s">
        <v>199</v>
      </c>
      <c r="E908" s="18">
        <v>0</v>
      </c>
      <c r="F908" s="18">
        <v>0</v>
      </c>
      <c r="G908" s="18">
        <v>0</v>
      </c>
      <c r="H908" s="18">
        <v>0</v>
      </c>
      <c r="I908" s="18">
        <v>0</v>
      </c>
      <c r="J908" s="18">
        <v>0</v>
      </c>
      <c r="K908" s="18">
        <f t="shared" si="206"/>
        <v>0</v>
      </c>
      <c r="L908" s="18">
        <v>0</v>
      </c>
      <c r="M908" s="18">
        <f t="shared" si="207"/>
        <v>0</v>
      </c>
      <c r="N908" s="18">
        <f t="shared" si="208"/>
        <v>0</v>
      </c>
    </row>
    <row r="909" spans="2:14" s="6" customFormat="1" ht="21" hidden="1" thickTop="1" thickBot="1" x14ac:dyDescent="0.3">
      <c r="B909" s="6" t="str">
        <f t="shared" si="196"/>
        <v>a</v>
      </c>
      <c r="C909" s="33" t="s">
        <v>131</v>
      </c>
      <c r="D909" s="39" t="s">
        <v>205</v>
      </c>
      <c r="E909" s="40">
        <v>265.29316</v>
      </c>
      <c r="F909" s="40">
        <v>490</v>
      </c>
      <c r="G909" s="40">
        <v>349.4</v>
      </c>
      <c r="H909" s="40">
        <v>137.11600000000001</v>
      </c>
      <c r="I909" s="40">
        <v>491</v>
      </c>
      <c r="J909" s="40">
        <v>491</v>
      </c>
      <c r="K909" s="40">
        <f t="shared" si="206"/>
        <v>0</v>
      </c>
      <c r="L909" s="40">
        <v>491</v>
      </c>
      <c r="M909" s="40">
        <f t="shared" si="207"/>
        <v>0</v>
      </c>
      <c r="N909" s="40">
        <f t="shared" si="208"/>
        <v>0</v>
      </c>
    </row>
    <row r="910" spans="2:14" s="6" customFormat="1" ht="18.75" hidden="1" thickTop="1" thickBot="1" x14ac:dyDescent="0.3">
      <c r="B910" s="6" t="str">
        <f t="shared" si="196"/>
        <v>b</v>
      </c>
      <c r="C910" s="11" t="s">
        <v>131</v>
      </c>
      <c r="D910" s="17" t="s">
        <v>201</v>
      </c>
      <c r="E910" s="18">
        <v>0</v>
      </c>
      <c r="F910" s="18">
        <v>0</v>
      </c>
      <c r="G910" s="18">
        <v>0</v>
      </c>
      <c r="H910" s="18">
        <v>0</v>
      </c>
      <c r="I910" s="18">
        <v>0</v>
      </c>
      <c r="J910" s="18">
        <v>0</v>
      </c>
      <c r="K910" s="18">
        <f t="shared" si="206"/>
        <v>0</v>
      </c>
      <c r="L910" s="18">
        <v>0</v>
      </c>
      <c r="M910" s="18">
        <f t="shared" si="207"/>
        <v>0</v>
      </c>
      <c r="N910" s="18">
        <f t="shared" si="208"/>
        <v>0</v>
      </c>
    </row>
    <row r="911" spans="2:14" s="6" customFormat="1" ht="18.75" hidden="1" thickTop="1" thickBot="1" x14ac:dyDescent="0.3">
      <c r="B911" s="6" t="str">
        <f t="shared" si="196"/>
        <v>b</v>
      </c>
      <c r="C911" s="14" t="s">
        <v>131</v>
      </c>
      <c r="D911" s="15" t="s">
        <v>6</v>
      </c>
      <c r="E911" s="16">
        <v>0</v>
      </c>
      <c r="F911" s="16">
        <v>0</v>
      </c>
      <c r="G911" s="16">
        <v>0</v>
      </c>
      <c r="H911" s="16">
        <v>0</v>
      </c>
      <c r="I911" s="16">
        <v>0</v>
      </c>
      <c r="J911" s="16">
        <v>0</v>
      </c>
      <c r="K911" s="16">
        <f t="shared" si="206"/>
        <v>0</v>
      </c>
      <c r="L911" s="16">
        <v>0</v>
      </c>
      <c r="M911" s="16">
        <f t="shared" si="207"/>
        <v>0</v>
      </c>
      <c r="N911" s="16">
        <f t="shared" si="208"/>
        <v>0</v>
      </c>
    </row>
    <row r="912" spans="2:14" s="6" customFormat="1" ht="18.75" hidden="1" thickTop="1" thickBot="1" x14ac:dyDescent="0.3">
      <c r="B912" s="6" t="str">
        <f t="shared" si="196"/>
        <v>b</v>
      </c>
      <c r="C912" s="14" t="s">
        <v>131</v>
      </c>
      <c r="D912" s="15" t="s">
        <v>7</v>
      </c>
      <c r="E912" s="16">
        <v>0</v>
      </c>
      <c r="F912" s="16">
        <v>0</v>
      </c>
      <c r="G912" s="16">
        <v>0</v>
      </c>
      <c r="H912" s="16">
        <v>0</v>
      </c>
      <c r="I912" s="16">
        <v>0</v>
      </c>
      <c r="J912" s="16">
        <v>0</v>
      </c>
      <c r="K912" s="16">
        <f t="shared" si="206"/>
        <v>0</v>
      </c>
      <c r="L912" s="16">
        <v>0</v>
      </c>
      <c r="M912" s="16">
        <f t="shared" si="207"/>
        <v>0</v>
      </c>
      <c r="N912" s="16">
        <f t="shared" si="208"/>
        <v>0</v>
      </c>
    </row>
    <row r="913" spans="1:14" s="6" customFormat="1" ht="18.75" hidden="1" thickTop="1" thickBot="1" x14ac:dyDescent="0.3">
      <c r="B913" s="6" t="str">
        <f t="shared" si="196"/>
        <v>b</v>
      </c>
      <c r="C913" s="19" t="s">
        <v>131</v>
      </c>
      <c r="D913" s="20" t="s">
        <v>8</v>
      </c>
      <c r="E913" s="21">
        <v>0</v>
      </c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21">
        <f t="shared" si="206"/>
        <v>0</v>
      </c>
      <c r="L913" s="21">
        <v>0</v>
      </c>
      <c r="M913" s="21">
        <f t="shared" si="207"/>
        <v>0</v>
      </c>
      <c r="N913" s="21">
        <f t="shared" si="208"/>
        <v>0</v>
      </c>
    </row>
    <row r="914" spans="1:14" s="6" customFormat="1" ht="40.5" thickTop="1" thickBot="1" x14ac:dyDescent="0.3">
      <c r="A914" s="6" t="s">
        <v>213</v>
      </c>
      <c r="B914" s="6" t="str">
        <f t="shared" si="196"/>
        <v>a</v>
      </c>
      <c r="C914" s="54" t="s">
        <v>164</v>
      </c>
      <c r="D914" s="55" t="s">
        <v>99</v>
      </c>
      <c r="E914" s="56">
        <f t="shared" ref="E914:J914" si="210">E917+E925+E926+E927</f>
        <v>4190.5628100000004</v>
      </c>
      <c r="F914" s="56">
        <f t="shared" si="210"/>
        <v>4800</v>
      </c>
      <c r="G914" s="56">
        <f t="shared" si="210"/>
        <v>4353.3999999999996</v>
      </c>
      <c r="H914" s="56">
        <f t="shared" si="210"/>
        <v>2983.9891600000001</v>
      </c>
      <c r="I914" s="56">
        <f t="shared" si="210"/>
        <v>5000</v>
      </c>
      <c r="J914" s="56">
        <f t="shared" si="210"/>
        <v>5000</v>
      </c>
      <c r="K914" s="56">
        <f t="shared" si="206"/>
        <v>0</v>
      </c>
      <c r="L914" s="56">
        <f t="shared" ref="L914" si="211">L917+L925+L926+L927</f>
        <v>5000</v>
      </c>
      <c r="M914" s="56">
        <f t="shared" si="207"/>
        <v>0</v>
      </c>
      <c r="N914" s="56">
        <f t="shared" si="208"/>
        <v>0</v>
      </c>
    </row>
    <row r="915" spans="1:14" s="6" customFormat="1" ht="36" hidden="1" thickTop="1" thickBot="1" x14ac:dyDescent="0.3">
      <c r="B915" s="6" t="str">
        <f t="shared" ref="B915:B978" si="212">IF(OR(E915&lt;&gt;0,F915&lt;&gt;0,G915&lt;&gt;0,H915&lt;&gt;0,I915&lt;&gt;0,L915&lt;&gt;0,M915&lt;&gt;0),"a","b")</f>
        <v>b</v>
      </c>
      <c r="C915" s="11"/>
      <c r="D915" s="12" t="s">
        <v>190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13">
        <v>0</v>
      </c>
      <c r="K915" s="13">
        <f t="shared" si="206"/>
        <v>0</v>
      </c>
      <c r="L915" s="13">
        <v>0</v>
      </c>
      <c r="M915" s="13">
        <f t="shared" si="207"/>
        <v>0</v>
      </c>
      <c r="N915" s="13">
        <f t="shared" si="208"/>
        <v>0</v>
      </c>
    </row>
    <row r="916" spans="1:14" s="6" customFormat="1" ht="18.75" hidden="1" thickTop="1" thickBot="1" x14ac:dyDescent="0.3">
      <c r="B916" s="6" t="str">
        <f t="shared" si="212"/>
        <v>b</v>
      </c>
      <c r="C916" s="11"/>
      <c r="D916" s="12" t="s">
        <v>189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13">
        <v>0</v>
      </c>
      <c r="K916" s="13">
        <f t="shared" si="206"/>
        <v>0</v>
      </c>
      <c r="L916" s="13">
        <v>0</v>
      </c>
      <c r="M916" s="13">
        <f t="shared" si="207"/>
        <v>0</v>
      </c>
      <c r="N916" s="13">
        <f t="shared" si="208"/>
        <v>0</v>
      </c>
    </row>
    <row r="917" spans="1:14" s="6" customFormat="1" ht="21" hidden="1" thickTop="1" thickBot="1" x14ac:dyDescent="0.3">
      <c r="B917" s="6" t="str">
        <f t="shared" si="212"/>
        <v>a</v>
      </c>
      <c r="C917" s="36" t="s">
        <v>131</v>
      </c>
      <c r="D917" s="37" t="s">
        <v>4</v>
      </c>
      <c r="E917" s="38">
        <f t="shared" ref="E917:J917" si="213">E918+E919+E920+E921+E922+E923+E924</f>
        <v>4190.5628100000004</v>
      </c>
      <c r="F917" s="38">
        <f t="shared" si="213"/>
        <v>4800</v>
      </c>
      <c r="G917" s="38">
        <f t="shared" si="213"/>
        <v>4353.3999999999996</v>
      </c>
      <c r="H917" s="38">
        <f t="shared" si="213"/>
        <v>2983.9891600000001</v>
      </c>
      <c r="I917" s="38">
        <f t="shared" si="213"/>
        <v>5000</v>
      </c>
      <c r="J917" s="38">
        <f t="shared" si="213"/>
        <v>5000</v>
      </c>
      <c r="K917" s="38">
        <f t="shared" si="206"/>
        <v>0</v>
      </c>
      <c r="L917" s="38">
        <f t="shared" ref="L917" si="214">L918+L919+L920+L921+L922+L923+L924</f>
        <v>5000</v>
      </c>
      <c r="M917" s="38">
        <f t="shared" si="207"/>
        <v>0</v>
      </c>
      <c r="N917" s="38">
        <f t="shared" si="208"/>
        <v>0</v>
      </c>
    </row>
    <row r="918" spans="1:14" s="6" customFormat="1" ht="18.75" hidden="1" thickTop="1" thickBot="1" x14ac:dyDescent="0.3">
      <c r="B918" s="6" t="str">
        <f t="shared" si="212"/>
        <v>b</v>
      </c>
      <c r="C918" s="11" t="s">
        <v>131</v>
      </c>
      <c r="D918" s="17" t="s">
        <v>195</v>
      </c>
      <c r="E918" s="18">
        <v>0</v>
      </c>
      <c r="F918" s="18">
        <v>0</v>
      </c>
      <c r="G918" s="18">
        <v>0</v>
      </c>
      <c r="H918" s="18">
        <v>0</v>
      </c>
      <c r="I918" s="18">
        <v>0</v>
      </c>
      <c r="J918" s="18">
        <v>0</v>
      </c>
      <c r="K918" s="18">
        <f t="shared" si="206"/>
        <v>0</v>
      </c>
      <c r="L918" s="18">
        <v>0</v>
      </c>
      <c r="M918" s="18">
        <f t="shared" si="207"/>
        <v>0</v>
      </c>
      <c r="N918" s="18">
        <f t="shared" si="208"/>
        <v>0</v>
      </c>
    </row>
    <row r="919" spans="1:14" s="6" customFormat="1" ht="21" hidden="1" thickTop="1" thickBot="1" x14ac:dyDescent="0.3">
      <c r="B919" s="6" t="str">
        <f t="shared" si="212"/>
        <v>a</v>
      </c>
      <c r="C919" s="33" t="s">
        <v>131</v>
      </c>
      <c r="D919" s="39" t="s">
        <v>203</v>
      </c>
      <c r="E919" s="40">
        <v>36</v>
      </c>
      <c r="F919" s="40">
        <v>30</v>
      </c>
      <c r="G919" s="40">
        <v>36</v>
      </c>
      <c r="H919" s="40">
        <v>24</v>
      </c>
      <c r="I919" s="40">
        <v>36</v>
      </c>
      <c r="J919" s="40">
        <v>36</v>
      </c>
      <c r="K919" s="40">
        <f t="shared" si="206"/>
        <v>0</v>
      </c>
      <c r="L919" s="40">
        <v>36</v>
      </c>
      <c r="M919" s="40">
        <f t="shared" si="207"/>
        <v>0</v>
      </c>
      <c r="N919" s="40">
        <f t="shared" si="208"/>
        <v>0</v>
      </c>
    </row>
    <row r="920" spans="1:14" s="6" customFormat="1" ht="18.75" hidden="1" thickTop="1" thickBot="1" x14ac:dyDescent="0.3">
      <c r="B920" s="6" t="str">
        <f t="shared" si="212"/>
        <v>b</v>
      </c>
      <c r="C920" s="11" t="s">
        <v>131</v>
      </c>
      <c r="D920" s="17" t="s">
        <v>197</v>
      </c>
      <c r="E920" s="18">
        <v>0</v>
      </c>
      <c r="F920" s="18">
        <v>0</v>
      </c>
      <c r="G920" s="18">
        <v>0</v>
      </c>
      <c r="H920" s="18">
        <v>0</v>
      </c>
      <c r="I920" s="18">
        <v>0</v>
      </c>
      <c r="J920" s="18">
        <v>0</v>
      </c>
      <c r="K920" s="18">
        <f t="shared" si="206"/>
        <v>0</v>
      </c>
      <c r="L920" s="18">
        <v>0</v>
      </c>
      <c r="M920" s="18">
        <f t="shared" si="207"/>
        <v>0</v>
      </c>
      <c r="N920" s="18">
        <f t="shared" si="208"/>
        <v>0</v>
      </c>
    </row>
    <row r="921" spans="1:14" s="6" customFormat="1" ht="18.75" hidden="1" thickTop="1" thickBot="1" x14ac:dyDescent="0.3">
      <c r="B921" s="6" t="str">
        <f t="shared" si="212"/>
        <v>b</v>
      </c>
      <c r="C921" s="11" t="s">
        <v>131</v>
      </c>
      <c r="D921" s="17" t="s">
        <v>198</v>
      </c>
      <c r="E921" s="18">
        <v>0</v>
      </c>
      <c r="F921" s="18">
        <v>0</v>
      </c>
      <c r="G921" s="18">
        <v>0</v>
      </c>
      <c r="H921" s="18">
        <v>0</v>
      </c>
      <c r="I921" s="18">
        <v>0</v>
      </c>
      <c r="J921" s="18">
        <v>0</v>
      </c>
      <c r="K921" s="18">
        <f t="shared" si="206"/>
        <v>0</v>
      </c>
      <c r="L921" s="18">
        <v>0</v>
      </c>
      <c r="M921" s="18">
        <f t="shared" si="207"/>
        <v>0</v>
      </c>
      <c r="N921" s="18">
        <f t="shared" si="208"/>
        <v>0</v>
      </c>
    </row>
    <row r="922" spans="1:14" s="6" customFormat="1" ht="18.75" hidden="1" thickTop="1" thickBot="1" x14ac:dyDescent="0.3">
      <c r="B922" s="6" t="str">
        <f t="shared" si="212"/>
        <v>b</v>
      </c>
      <c r="C922" s="11" t="s">
        <v>131</v>
      </c>
      <c r="D922" s="17" t="s">
        <v>199</v>
      </c>
      <c r="E922" s="18">
        <v>0</v>
      </c>
      <c r="F922" s="18">
        <v>0</v>
      </c>
      <c r="G922" s="18">
        <v>0</v>
      </c>
      <c r="H922" s="18">
        <v>0</v>
      </c>
      <c r="I922" s="18">
        <v>0</v>
      </c>
      <c r="J922" s="18">
        <v>0</v>
      </c>
      <c r="K922" s="18">
        <f t="shared" si="206"/>
        <v>0</v>
      </c>
      <c r="L922" s="18">
        <v>0</v>
      </c>
      <c r="M922" s="18">
        <f t="shared" si="207"/>
        <v>0</v>
      </c>
      <c r="N922" s="18">
        <f t="shared" si="208"/>
        <v>0</v>
      </c>
    </row>
    <row r="923" spans="1:14" s="6" customFormat="1" ht="21" hidden="1" thickTop="1" thickBot="1" x14ac:dyDescent="0.3">
      <c r="B923" s="6" t="str">
        <f t="shared" si="212"/>
        <v>a</v>
      </c>
      <c r="C923" s="33" t="s">
        <v>131</v>
      </c>
      <c r="D923" s="39" t="s">
        <v>205</v>
      </c>
      <c r="E923" s="40">
        <v>4154.5628100000004</v>
      </c>
      <c r="F923" s="40">
        <v>4770</v>
      </c>
      <c r="G923" s="40">
        <v>4317.3999999999996</v>
      </c>
      <c r="H923" s="40">
        <v>2959.9891600000001</v>
      </c>
      <c r="I923" s="40">
        <v>4964</v>
      </c>
      <c r="J923" s="40">
        <v>4964</v>
      </c>
      <c r="K923" s="40">
        <f t="shared" si="206"/>
        <v>0</v>
      </c>
      <c r="L923" s="40">
        <v>4964</v>
      </c>
      <c r="M923" s="40">
        <f t="shared" si="207"/>
        <v>0</v>
      </c>
      <c r="N923" s="40">
        <f t="shared" si="208"/>
        <v>0</v>
      </c>
    </row>
    <row r="924" spans="1:14" s="6" customFormat="1" ht="18.75" hidden="1" thickTop="1" thickBot="1" x14ac:dyDescent="0.3">
      <c r="B924" s="6" t="str">
        <f t="shared" si="212"/>
        <v>b</v>
      </c>
      <c r="C924" s="11" t="s">
        <v>131</v>
      </c>
      <c r="D924" s="17" t="s">
        <v>201</v>
      </c>
      <c r="E924" s="18">
        <v>0</v>
      </c>
      <c r="F924" s="18">
        <v>0</v>
      </c>
      <c r="G924" s="18">
        <v>0</v>
      </c>
      <c r="H924" s="18">
        <v>0</v>
      </c>
      <c r="I924" s="18">
        <v>0</v>
      </c>
      <c r="J924" s="18">
        <v>0</v>
      </c>
      <c r="K924" s="18">
        <f t="shared" si="206"/>
        <v>0</v>
      </c>
      <c r="L924" s="18">
        <v>0</v>
      </c>
      <c r="M924" s="18">
        <f t="shared" si="207"/>
        <v>0</v>
      </c>
      <c r="N924" s="18">
        <f t="shared" si="208"/>
        <v>0</v>
      </c>
    </row>
    <row r="925" spans="1:14" s="6" customFormat="1" ht="18.75" hidden="1" thickTop="1" thickBot="1" x14ac:dyDescent="0.3">
      <c r="B925" s="6" t="str">
        <f t="shared" si="212"/>
        <v>b</v>
      </c>
      <c r="C925" s="14" t="s">
        <v>131</v>
      </c>
      <c r="D925" s="15" t="s">
        <v>6</v>
      </c>
      <c r="E925" s="16">
        <v>0</v>
      </c>
      <c r="F925" s="16">
        <v>0</v>
      </c>
      <c r="G925" s="16">
        <v>0</v>
      </c>
      <c r="H925" s="16">
        <v>0</v>
      </c>
      <c r="I925" s="16">
        <v>0</v>
      </c>
      <c r="J925" s="16">
        <v>0</v>
      </c>
      <c r="K925" s="16">
        <f t="shared" si="206"/>
        <v>0</v>
      </c>
      <c r="L925" s="16">
        <v>0</v>
      </c>
      <c r="M925" s="16">
        <f t="shared" si="207"/>
        <v>0</v>
      </c>
      <c r="N925" s="16">
        <f t="shared" si="208"/>
        <v>0</v>
      </c>
    </row>
    <row r="926" spans="1:14" s="6" customFormat="1" ht="18.75" hidden="1" thickTop="1" thickBot="1" x14ac:dyDescent="0.3">
      <c r="B926" s="6" t="str">
        <f t="shared" si="212"/>
        <v>b</v>
      </c>
      <c r="C926" s="14" t="s">
        <v>131</v>
      </c>
      <c r="D926" s="15" t="s">
        <v>7</v>
      </c>
      <c r="E926" s="16">
        <v>0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f t="shared" si="206"/>
        <v>0</v>
      </c>
      <c r="L926" s="16">
        <v>0</v>
      </c>
      <c r="M926" s="16">
        <f t="shared" si="207"/>
        <v>0</v>
      </c>
      <c r="N926" s="16">
        <f t="shared" si="208"/>
        <v>0</v>
      </c>
    </row>
    <row r="927" spans="1:14" s="6" customFormat="1" ht="18.75" hidden="1" thickTop="1" thickBot="1" x14ac:dyDescent="0.3">
      <c r="B927" s="6" t="str">
        <f t="shared" si="212"/>
        <v>b</v>
      </c>
      <c r="C927" s="19" t="s">
        <v>131</v>
      </c>
      <c r="D927" s="20" t="s">
        <v>8</v>
      </c>
      <c r="E927" s="21">
        <v>0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21">
        <f t="shared" si="206"/>
        <v>0</v>
      </c>
      <c r="L927" s="21">
        <v>0</v>
      </c>
      <c r="M927" s="21">
        <f t="shared" si="207"/>
        <v>0</v>
      </c>
      <c r="N927" s="21">
        <f t="shared" si="208"/>
        <v>0</v>
      </c>
    </row>
    <row r="928" spans="1:14" s="6" customFormat="1" ht="50.25" customHeight="1" thickTop="1" thickBot="1" x14ac:dyDescent="0.3">
      <c r="A928" s="6" t="s">
        <v>213</v>
      </c>
      <c r="B928" s="6" t="str">
        <f t="shared" si="212"/>
        <v>a</v>
      </c>
      <c r="C928" s="54" t="s">
        <v>165</v>
      </c>
      <c r="D928" s="55" t="s">
        <v>166</v>
      </c>
      <c r="E928" s="56">
        <f t="shared" ref="E928:L928" si="215">E931+E939+E940+E941</f>
        <v>0</v>
      </c>
      <c r="F928" s="56">
        <f t="shared" si="215"/>
        <v>200</v>
      </c>
      <c r="G928" s="56">
        <f t="shared" si="215"/>
        <v>200</v>
      </c>
      <c r="H928" s="56">
        <f t="shared" si="215"/>
        <v>0</v>
      </c>
      <c r="I928" s="56">
        <f t="shared" si="215"/>
        <v>600</v>
      </c>
      <c r="J928" s="56">
        <f t="shared" si="215"/>
        <v>400</v>
      </c>
      <c r="K928" s="56">
        <f t="shared" si="206"/>
        <v>-200</v>
      </c>
      <c r="L928" s="56">
        <f t="shared" si="215"/>
        <v>600</v>
      </c>
      <c r="M928" s="56">
        <f t="shared" si="207"/>
        <v>200</v>
      </c>
      <c r="N928" s="56">
        <f t="shared" si="208"/>
        <v>200</v>
      </c>
    </row>
    <row r="929" spans="1:14" s="6" customFormat="1" ht="36" hidden="1" thickTop="1" thickBot="1" x14ac:dyDescent="0.3">
      <c r="B929" s="6" t="str">
        <f t="shared" si="212"/>
        <v>b</v>
      </c>
      <c r="C929" s="11"/>
      <c r="D929" s="12" t="s">
        <v>190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13">
        <v>0</v>
      </c>
      <c r="K929" s="13">
        <f t="shared" si="206"/>
        <v>0</v>
      </c>
      <c r="L929" s="13">
        <v>0</v>
      </c>
      <c r="M929" s="13">
        <f t="shared" si="207"/>
        <v>0</v>
      </c>
      <c r="N929" s="13">
        <f t="shared" si="208"/>
        <v>0</v>
      </c>
    </row>
    <row r="930" spans="1:14" s="6" customFormat="1" ht="18.75" hidden="1" thickTop="1" thickBot="1" x14ac:dyDescent="0.3">
      <c r="B930" s="6" t="str">
        <f t="shared" si="212"/>
        <v>b</v>
      </c>
      <c r="C930" s="11"/>
      <c r="D930" s="12" t="s">
        <v>189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13">
        <v>0</v>
      </c>
      <c r="K930" s="13">
        <f t="shared" si="206"/>
        <v>0</v>
      </c>
      <c r="L930" s="13">
        <v>0</v>
      </c>
      <c r="M930" s="13">
        <f t="shared" si="207"/>
        <v>0</v>
      </c>
      <c r="N930" s="13">
        <f t="shared" si="208"/>
        <v>0</v>
      </c>
    </row>
    <row r="931" spans="1:14" s="6" customFormat="1" ht="21" hidden="1" thickTop="1" thickBot="1" x14ac:dyDescent="0.3">
      <c r="B931" s="6" t="str">
        <f t="shared" si="212"/>
        <v>a</v>
      </c>
      <c r="C931" s="36" t="s">
        <v>131</v>
      </c>
      <c r="D931" s="37" t="s">
        <v>4</v>
      </c>
      <c r="E931" s="38">
        <f t="shared" ref="E931:L931" si="216">E932+E933+E934+E935+E936+E937+E938</f>
        <v>0</v>
      </c>
      <c r="F931" s="38">
        <f t="shared" si="216"/>
        <v>200</v>
      </c>
      <c r="G931" s="38">
        <f t="shared" si="216"/>
        <v>200</v>
      </c>
      <c r="H931" s="38">
        <f t="shared" si="216"/>
        <v>0</v>
      </c>
      <c r="I931" s="38">
        <f t="shared" si="216"/>
        <v>600</v>
      </c>
      <c r="J931" s="38">
        <f t="shared" si="216"/>
        <v>400</v>
      </c>
      <c r="K931" s="38">
        <f t="shared" si="206"/>
        <v>-200</v>
      </c>
      <c r="L931" s="38">
        <f t="shared" si="216"/>
        <v>600</v>
      </c>
      <c r="M931" s="38">
        <f t="shared" si="207"/>
        <v>200</v>
      </c>
      <c r="N931" s="38">
        <f t="shared" si="208"/>
        <v>200</v>
      </c>
    </row>
    <row r="932" spans="1:14" s="6" customFormat="1" ht="18.75" hidden="1" thickTop="1" thickBot="1" x14ac:dyDescent="0.3">
      <c r="B932" s="6" t="str">
        <f t="shared" si="212"/>
        <v>b</v>
      </c>
      <c r="C932" s="11" t="s">
        <v>131</v>
      </c>
      <c r="D932" s="17" t="s">
        <v>195</v>
      </c>
      <c r="E932" s="18">
        <v>0</v>
      </c>
      <c r="F932" s="18">
        <v>0</v>
      </c>
      <c r="G932" s="18">
        <v>0</v>
      </c>
      <c r="H932" s="18">
        <v>0</v>
      </c>
      <c r="I932" s="18">
        <v>0</v>
      </c>
      <c r="J932" s="18">
        <v>0</v>
      </c>
      <c r="K932" s="18">
        <f t="shared" si="206"/>
        <v>0</v>
      </c>
      <c r="L932" s="18">
        <v>0</v>
      </c>
      <c r="M932" s="18">
        <f t="shared" si="207"/>
        <v>0</v>
      </c>
      <c r="N932" s="18">
        <f t="shared" si="208"/>
        <v>0</v>
      </c>
    </row>
    <row r="933" spans="1:14" s="6" customFormat="1" ht="21" hidden="1" thickTop="1" thickBot="1" x14ac:dyDescent="0.3">
      <c r="B933" s="6" t="str">
        <f t="shared" si="212"/>
        <v>a</v>
      </c>
      <c r="C933" s="33" t="s">
        <v>131</v>
      </c>
      <c r="D933" s="39" t="s">
        <v>203</v>
      </c>
      <c r="E933" s="40">
        <v>0</v>
      </c>
      <c r="F933" s="40">
        <v>200</v>
      </c>
      <c r="G933" s="40">
        <v>200</v>
      </c>
      <c r="H933" s="40">
        <v>0</v>
      </c>
      <c r="I933" s="40">
        <v>600</v>
      </c>
      <c r="J933" s="40">
        <f>600-200</f>
        <v>400</v>
      </c>
      <c r="K933" s="40">
        <f t="shared" si="206"/>
        <v>-200</v>
      </c>
      <c r="L933" s="40">
        <v>600</v>
      </c>
      <c r="M933" s="40">
        <f t="shared" si="207"/>
        <v>200</v>
      </c>
      <c r="N933" s="40">
        <f t="shared" si="208"/>
        <v>200</v>
      </c>
    </row>
    <row r="934" spans="1:14" s="6" customFormat="1" ht="18.75" hidden="1" thickTop="1" thickBot="1" x14ac:dyDescent="0.3">
      <c r="B934" s="6" t="str">
        <f t="shared" si="212"/>
        <v>b</v>
      </c>
      <c r="C934" s="11" t="s">
        <v>131</v>
      </c>
      <c r="D934" s="17" t="s">
        <v>197</v>
      </c>
      <c r="E934" s="18">
        <v>0</v>
      </c>
      <c r="F934" s="18">
        <v>0</v>
      </c>
      <c r="G934" s="18">
        <v>0</v>
      </c>
      <c r="H934" s="18">
        <v>0</v>
      </c>
      <c r="I934" s="18">
        <v>0</v>
      </c>
      <c r="J934" s="18">
        <v>0</v>
      </c>
      <c r="K934" s="18">
        <f t="shared" si="206"/>
        <v>0</v>
      </c>
      <c r="L934" s="18">
        <v>0</v>
      </c>
      <c r="M934" s="18">
        <f t="shared" si="207"/>
        <v>0</v>
      </c>
      <c r="N934" s="18">
        <f t="shared" si="208"/>
        <v>0</v>
      </c>
    </row>
    <row r="935" spans="1:14" s="6" customFormat="1" ht="18.75" hidden="1" thickTop="1" thickBot="1" x14ac:dyDescent="0.3">
      <c r="B935" s="6" t="str">
        <f t="shared" si="212"/>
        <v>b</v>
      </c>
      <c r="C935" s="11" t="s">
        <v>131</v>
      </c>
      <c r="D935" s="17" t="s">
        <v>198</v>
      </c>
      <c r="E935" s="18">
        <v>0</v>
      </c>
      <c r="F935" s="18">
        <v>0</v>
      </c>
      <c r="G935" s="18">
        <v>0</v>
      </c>
      <c r="H935" s="18">
        <v>0</v>
      </c>
      <c r="I935" s="18">
        <v>0</v>
      </c>
      <c r="J935" s="18">
        <v>0</v>
      </c>
      <c r="K935" s="18">
        <f t="shared" si="206"/>
        <v>0</v>
      </c>
      <c r="L935" s="18">
        <v>0</v>
      </c>
      <c r="M935" s="18">
        <f t="shared" si="207"/>
        <v>0</v>
      </c>
      <c r="N935" s="18">
        <f t="shared" si="208"/>
        <v>0</v>
      </c>
    </row>
    <row r="936" spans="1:14" s="6" customFormat="1" ht="18.75" hidden="1" thickTop="1" thickBot="1" x14ac:dyDescent="0.3">
      <c r="B936" s="6" t="str">
        <f t="shared" si="212"/>
        <v>b</v>
      </c>
      <c r="C936" s="11" t="s">
        <v>131</v>
      </c>
      <c r="D936" s="17" t="s">
        <v>199</v>
      </c>
      <c r="E936" s="18">
        <v>0</v>
      </c>
      <c r="F936" s="18">
        <v>0</v>
      </c>
      <c r="G936" s="18">
        <v>0</v>
      </c>
      <c r="H936" s="18">
        <v>0</v>
      </c>
      <c r="I936" s="18">
        <v>0</v>
      </c>
      <c r="J936" s="18">
        <v>0</v>
      </c>
      <c r="K936" s="18">
        <f t="shared" si="206"/>
        <v>0</v>
      </c>
      <c r="L936" s="18">
        <v>0</v>
      </c>
      <c r="M936" s="18">
        <f t="shared" si="207"/>
        <v>0</v>
      </c>
      <c r="N936" s="18">
        <f t="shared" si="208"/>
        <v>0</v>
      </c>
    </row>
    <row r="937" spans="1:14" s="6" customFormat="1" ht="18.75" hidden="1" thickTop="1" thickBot="1" x14ac:dyDescent="0.3">
      <c r="B937" s="6" t="str">
        <f t="shared" si="212"/>
        <v>b</v>
      </c>
      <c r="C937" s="11" t="s">
        <v>131</v>
      </c>
      <c r="D937" s="17" t="s">
        <v>200</v>
      </c>
      <c r="E937" s="18">
        <v>0</v>
      </c>
      <c r="F937" s="18">
        <v>0</v>
      </c>
      <c r="G937" s="18">
        <v>0</v>
      </c>
      <c r="H937" s="18">
        <v>0</v>
      </c>
      <c r="I937" s="18">
        <v>0</v>
      </c>
      <c r="J937" s="18">
        <v>0</v>
      </c>
      <c r="K937" s="18">
        <f t="shared" si="206"/>
        <v>0</v>
      </c>
      <c r="L937" s="18">
        <v>0</v>
      </c>
      <c r="M937" s="18">
        <f t="shared" si="207"/>
        <v>0</v>
      </c>
      <c r="N937" s="18">
        <f t="shared" si="208"/>
        <v>0</v>
      </c>
    </row>
    <row r="938" spans="1:14" s="6" customFormat="1" ht="18.75" hidden="1" thickTop="1" thickBot="1" x14ac:dyDescent="0.3">
      <c r="B938" s="6" t="str">
        <f t="shared" si="212"/>
        <v>b</v>
      </c>
      <c r="C938" s="11" t="s">
        <v>131</v>
      </c>
      <c r="D938" s="17" t="s">
        <v>201</v>
      </c>
      <c r="E938" s="18">
        <v>0</v>
      </c>
      <c r="F938" s="18">
        <v>0</v>
      </c>
      <c r="G938" s="18">
        <v>0</v>
      </c>
      <c r="H938" s="18">
        <v>0</v>
      </c>
      <c r="I938" s="18">
        <v>0</v>
      </c>
      <c r="J938" s="18">
        <v>0</v>
      </c>
      <c r="K938" s="18">
        <f t="shared" si="206"/>
        <v>0</v>
      </c>
      <c r="L938" s="18">
        <v>0</v>
      </c>
      <c r="M938" s="18">
        <f t="shared" si="207"/>
        <v>0</v>
      </c>
      <c r="N938" s="18">
        <f t="shared" si="208"/>
        <v>0</v>
      </c>
    </row>
    <row r="939" spans="1:14" s="6" customFormat="1" ht="18.75" hidden="1" thickTop="1" thickBot="1" x14ac:dyDescent="0.3">
      <c r="B939" s="6" t="str">
        <f t="shared" si="212"/>
        <v>b</v>
      </c>
      <c r="C939" s="14" t="s">
        <v>131</v>
      </c>
      <c r="D939" s="15" t="s">
        <v>6</v>
      </c>
      <c r="E939" s="16">
        <v>0</v>
      </c>
      <c r="F939" s="16">
        <v>0</v>
      </c>
      <c r="G939" s="16">
        <v>0</v>
      </c>
      <c r="H939" s="16">
        <v>0</v>
      </c>
      <c r="I939" s="16">
        <v>0</v>
      </c>
      <c r="J939" s="16">
        <v>0</v>
      </c>
      <c r="K939" s="16">
        <f t="shared" si="206"/>
        <v>0</v>
      </c>
      <c r="L939" s="16">
        <v>0</v>
      </c>
      <c r="M939" s="16">
        <f t="shared" si="207"/>
        <v>0</v>
      </c>
      <c r="N939" s="16">
        <f t="shared" si="208"/>
        <v>0</v>
      </c>
    </row>
    <row r="940" spans="1:14" s="6" customFormat="1" ht="18.75" hidden="1" thickTop="1" thickBot="1" x14ac:dyDescent="0.3">
      <c r="B940" s="6" t="str">
        <f t="shared" si="212"/>
        <v>b</v>
      </c>
      <c r="C940" s="14" t="s">
        <v>131</v>
      </c>
      <c r="D940" s="15" t="s">
        <v>7</v>
      </c>
      <c r="E940" s="16">
        <v>0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f t="shared" si="206"/>
        <v>0</v>
      </c>
      <c r="L940" s="16">
        <v>0</v>
      </c>
      <c r="M940" s="16">
        <f t="shared" si="207"/>
        <v>0</v>
      </c>
      <c r="N940" s="16">
        <f t="shared" si="208"/>
        <v>0</v>
      </c>
    </row>
    <row r="941" spans="1:14" s="6" customFormat="1" ht="18.75" hidden="1" thickTop="1" thickBot="1" x14ac:dyDescent="0.3">
      <c r="B941" s="6" t="str">
        <f t="shared" si="212"/>
        <v>b</v>
      </c>
      <c r="C941" s="19" t="s">
        <v>131</v>
      </c>
      <c r="D941" s="20" t="s">
        <v>8</v>
      </c>
      <c r="E941" s="21">
        <v>0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f t="shared" si="206"/>
        <v>0</v>
      </c>
      <c r="L941" s="21">
        <v>0</v>
      </c>
      <c r="M941" s="21">
        <f t="shared" si="207"/>
        <v>0</v>
      </c>
      <c r="N941" s="21">
        <f t="shared" si="208"/>
        <v>0</v>
      </c>
    </row>
    <row r="942" spans="1:14" s="6" customFormat="1" ht="49.5" customHeight="1" thickTop="1" thickBot="1" x14ac:dyDescent="0.3">
      <c r="A942" s="6" t="s">
        <v>213</v>
      </c>
      <c r="B942" s="6" t="str">
        <f t="shared" si="212"/>
        <v>a</v>
      </c>
      <c r="C942" s="54" t="s">
        <v>173</v>
      </c>
      <c r="D942" s="55" t="s">
        <v>174</v>
      </c>
      <c r="E942" s="56">
        <f t="shared" ref="E942:L942" si="217">E945+E953+E954+E955</f>
        <v>0</v>
      </c>
      <c r="F942" s="56">
        <f t="shared" si="217"/>
        <v>0</v>
      </c>
      <c r="G942" s="56">
        <f t="shared" si="217"/>
        <v>3637.0589999999997</v>
      </c>
      <c r="H942" s="56">
        <f t="shared" si="217"/>
        <v>742.87240999999995</v>
      </c>
      <c r="I942" s="56">
        <f t="shared" si="217"/>
        <v>22000</v>
      </c>
      <c r="J942" s="56">
        <f t="shared" si="217"/>
        <v>22000</v>
      </c>
      <c r="K942" s="56">
        <f t="shared" si="206"/>
        <v>0</v>
      </c>
      <c r="L942" s="56">
        <f t="shared" si="217"/>
        <v>22000</v>
      </c>
      <c r="M942" s="56">
        <f t="shared" si="207"/>
        <v>0</v>
      </c>
      <c r="N942" s="56">
        <f t="shared" si="208"/>
        <v>0</v>
      </c>
    </row>
    <row r="943" spans="1:14" s="6" customFormat="1" ht="36" hidden="1" thickTop="1" thickBot="1" x14ac:dyDescent="0.3">
      <c r="B943" s="6" t="str">
        <f t="shared" si="212"/>
        <v>b</v>
      </c>
      <c r="C943" s="11"/>
      <c r="D943" s="12" t="s">
        <v>190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13">
        <v>0</v>
      </c>
      <c r="K943" s="13">
        <f t="shared" si="206"/>
        <v>0</v>
      </c>
      <c r="L943" s="13">
        <v>0</v>
      </c>
      <c r="M943" s="13">
        <f t="shared" si="207"/>
        <v>0</v>
      </c>
      <c r="N943" s="13">
        <f t="shared" si="208"/>
        <v>0</v>
      </c>
    </row>
    <row r="944" spans="1:14" s="6" customFormat="1" ht="18.75" hidden="1" thickTop="1" thickBot="1" x14ac:dyDescent="0.3">
      <c r="B944" s="6" t="str">
        <f t="shared" si="212"/>
        <v>b</v>
      </c>
      <c r="C944" s="11"/>
      <c r="D944" s="12" t="s">
        <v>189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f t="shared" si="206"/>
        <v>0</v>
      </c>
      <c r="L944" s="13">
        <v>0</v>
      </c>
      <c r="M944" s="13">
        <f t="shared" si="207"/>
        <v>0</v>
      </c>
      <c r="N944" s="13">
        <f t="shared" si="208"/>
        <v>0</v>
      </c>
    </row>
    <row r="945" spans="1:14" s="6" customFormat="1" ht="21" hidden="1" thickTop="1" thickBot="1" x14ac:dyDescent="0.3">
      <c r="B945" s="6" t="str">
        <f t="shared" si="212"/>
        <v>a</v>
      </c>
      <c r="C945" s="36" t="s">
        <v>131</v>
      </c>
      <c r="D945" s="37" t="s">
        <v>4</v>
      </c>
      <c r="E945" s="38">
        <f t="shared" ref="E945:L945" si="218">E946+E947+E948+E949+E950+E951+E952</f>
        <v>0</v>
      </c>
      <c r="F945" s="38">
        <f t="shared" si="218"/>
        <v>0</v>
      </c>
      <c r="G945" s="38">
        <f t="shared" si="218"/>
        <v>3637.0589999999997</v>
      </c>
      <c r="H945" s="38">
        <f t="shared" si="218"/>
        <v>742.87240999999995</v>
      </c>
      <c r="I945" s="38">
        <f t="shared" si="218"/>
        <v>22000</v>
      </c>
      <c r="J945" s="38">
        <f t="shared" si="218"/>
        <v>22000</v>
      </c>
      <c r="K945" s="38">
        <f t="shared" si="206"/>
        <v>0</v>
      </c>
      <c r="L945" s="38">
        <f t="shared" si="218"/>
        <v>22000</v>
      </c>
      <c r="M945" s="38">
        <f t="shared" si="207"/>
        <v>0</v>
      </c>
      <c r="N945" s="38">
        <f t="shared" si="208"/>
        <v>0</v>
      </c>
    </row>
    <row r="946" spans="1:14" s="6" customFormat="1" ht="18.75" hidden="1" thickTop="1" thickBot="1" x14ac:dyDescent="0.3">
      <c r="B946" s="6" t="str">
        <f t="shared" si="212"/>
        <v>b</v>
      </c>
      <c r="C946" s="11" t="s">
        <v>131</v>
      </c>
      <c r="D946" s="17" t="s">
        <v>195</v>
      </c>
      <c r="E946" s="18">
        <v>0</v>
      </c>
      <c r="F946" s="18">
        <v>0</v>
      </c>
      <c r="G946" s="18">
        <v>0</v>
      </c>
      <c r="H946" s="18">
        <v>0</v>
      </c>
      <c r="I946" s="18">
        <v>0</v>
      </c>
      <c r="J946" s="18">
        <v>0</v>
      </c>
      <c r="K946" s="18">
        <f t="shared" si="206"/>
        <v>0</v>
      </c>
      <c r="L946" s="18">
        <v>0</v>
      </c>
      <c r="M946" s="18">
        <f t="shared" si="207"/>
        <v>0</v>
      </c>
      <c r="N946" s="18">
        <f t="shared" si="208"/>
        <v>0</v>
      </c>
    </row>
    <row r="947" spans="1:14" s="6" customFormat="1" ht="21" hidden="1" thickTop="1" thickBot="1" x14ac:dyDescent="0.3">
      <c r="B947" s="6" t="str">
        <f t="shared" si="212"/>
        <v>a</v>
      </c>
      <c r="C947" s="33" t="s">
        <v>131</v>
      </c>
      <c r="D947" s="39" t="s">
        <v>203</v>
      </c>
      <c r="E947" s="40">
        <v>0</v>
      </c>
      <c r="F947" s="40">
        <v>0</v>
      </c>
      <c r="G947" s="40">
        <v>141.53299999999999</v>
      </c>
      <c r="H947" s="40">
        <v>26.39331</v>
      </c>
      <c r="I947" s="40">
        <v>0</v>
      </c>
      <c r="J947" s="40">
        <v>0</v>
      </c>
      <c r="K947" s="40">
        <f t="shared" si="206"/>
        <v>0</v>
      </c>
      <c r="L947" s="40">
        <v>0</v>
      </c>
      <c r="M947" s="40">
        <f t="shared" si="207"/>
        <v>0</v>
      </c>
      <c r="N947" s="40">
        <f t="shared" si="208"/>
        <v>0</v>
      </c>
    </row>
    <row r="948" spans="1:14" s="6" customFormat="1" ht="18.75" hidden="1" thickTop="1" thickBot="1" x14ac:dyDescent="0.3">
      <c r="B948" s="6" t="str">
        <f t="shared" si="212"/>
        <v>b</v>
      </c>
      <c r="C948" s="11" t="s">
        <v>131</v>
      </c>
      <c r="D948" s="17" t="s">
        <v>197</v>
      </c>
      <c r="E948" s="18">
        <v>0</v>
      </c>
      <c r="F948" s="18">
        <v>0</v>
      </c>
      <c r="G948" s="18">
        <v>0</v>
      </c>
      <c r="H948" s="18">
        <v>0</v>
      </c>
      <c r="I948" s="18">
        <v>0</v>
      </c>
      <c r="J948" s="18">
        <v>0</v>
      </c>
      <c r="K948" s="18">
        <f t="shared" si="206"/>
        <v>0</v>
      </c>
      <c r="L948" s="18">
        <v>0</v>
      </c>
      <c r="M948" s="18">
        <f t="shared" si="207"/>
        <v>0</v>
      </c>
      <c r="N948" s="18">
        <f t="shared" si="208"/>
        <v>0</v>
      </c>
    </row>
    <row r="949" spans="1:14" s="6" customFormat="1" ht="18.75" hidden="1" thickTop="1" thickBot="1" x14ac:dyDescent="0.3">
      <c r="B949" s="6" t="str">
        <f t="shared" si="212"/>
        <v>b</v>
      </c>
      <c r="C949" s="11" t="s">
        <v>131</v>
      </c>
      <c r="D949" s="17" t="s">
        <v>198</v>
      </c>
      <c r="E949" s="18">
        <v>0</v>
      </c>
      <c r="F949" s="18">
        <v>0</v>
      </c>
      <c r="G949" s="18">
        <v>0</v>
      </c>
      <c r="H949" s="18">
        <v>0</v>
      </c>
      <c r="I949" s="18">
        <v>0</v>
      </c>
      <c r="J949" s="18">
        <v>0</v>
      </c>
      <c r="K949" s="18">
        <f t="shared" si="206"/>
        <v>0</v>
      </c>
      <c r="L949" s="18">
        <v>0</v>
      </c>
      <c r="M949" s="18">
        <f t="shared" si="207"/>
        <v>0</v>
      </c>
      <c r="N949" s="18">
        <f t="shared" si="208"/>
        <v>0</v>
      </c>
    </row>
    <row r="950" spans="1:14" s="6" customFormat="1" ht="18.75" hidden="1" thickTop="1" thickBot="1" x14ac:dyDescent="0.3">
      <c r="B950" s="6" t="str">
        <f t="shared" si="212"/>
        <v>b</v>
      </c>
      <c r="C950" s="11" t="s">
        <v>131</v>
      </c>
      <c r="D950" s="17" t="s">
        <v>199</v>
      </c>
      <c r="E950" s="18">
        <v>0</v>
      </c>
      <c r="F950" s="18">
        <v>0</v>
      </c>
      <c r="G950" s="18">
        <v>0</v>
      </c>
      <c r="H950" s="18">
        <v>0</v>
      </c>
      <c r="I950" s="18">
        <v>0</v>
      </c>
      <c r="J950" s="18">
        <v>0</v>
      </c>
      <c r="K950" s="18">
        <f t="shared" si="206"/>
        <v>0</v>
      </c>
      <c r="L950" s="18">
        <v>0</v>
      </c>
      <c r="M950" s="18">
        <f t="shared" si="207"/>
        <v>0</v>
      </c>
      <c r="N950" s="18">
        <f t="shared" si="208"/>
        <v>0</v>
      </c>
    </row>
    <row r="951" spans="1:14" s="6" customFormat="1" ht="21" hidden="1" thickTop="1" thickBot="1" x14ac:dyDescent="0.3">
      <c r="B951" s="6" t="str">
        <f t="shared" si="212"/>
        <v>a</v>
      </c>
      <c r="C951" s="33" t="s">
        <v>131</v>
      </c>
      <c r="D951" s="39" t="s">
        <v>205</v>
      </c>
      <c r="E951" s="40">
        <v>0</v>
      </c>
      <c r="F951" s="40">
        <v>0</v>
      </c>
      <c r="G951" s="40">
        <v>3490.0259999999998</v>
      </c>
      <c r="H951" s="40">
        <v>716.07909999999993</v>
      </c>
      <c r="I951" s="40">
        <v>21990</v>
      </c>
      <c r="J951" s="40">
        <v>21990</v>
      </c>
      <c r="K951" s="40">
        <f t="shared" si="206"/>
        <v>0</v>
      </c>
      <c r="L951" s="40">
        <v>21990</v>
      </c>
      <c r="M951" s="40">
        <f t="shared" si="207"/>
        <v>0</v>
      </c>
      <c r="N951" s="40">
        <f t="shared" si="208"/>
        <v>0</v>
      </c>
    </row>
    <row r="952" spans="1:14" s="6" customFormat="1" ht="21" hidden="1" thickTop="1" thickBot="1" x14ac:dyDescent="0.3">
      <c r="B952" s="6" t="str">
        <f t="shared" si="212"/>
        <v>a</v>
      </c>
      <c r="C952" s="33" t="s">
        <v>131</v>
      </c>
      <c r="D952" s="39" t="s">
        <v>206</v>
      </c>
      <c r="E952" s="40">
        <v>0</v>
      </c>
      <c r="F952" s="40">
        <v>0</v>
      </c>
      <c r="G952" s="40">
        <v>5.5</v>
      </c>
      <c r="H952" s="40">
        <v>0.4</v>
      </c>
      <c r="I952" s="40">
        <v>10</v>
      </c>
      <c r="J952" s="40">
        <v>10</v>
      </c>
      <c r="K952" s="40">
        <f t="shared" si="206"/>
        <v>0</v>
      </c>
      <c r="L952" s="40">
        <v>10</v>
      </c>
      <c r="M952" s="40">
        <f t="shared" si="207"/>
        <v>0</v>
      </c>
      <c r="N952" s="40">
        <f t="shared" si="208"/>
        <v>0</v>
      </c>
    </row>
    <row r="953" spans="1:14" s="6" customFormat="1" ht="18.75" hidden="1" thickTop="1" thickBot="1" x14ac:dyDescent="0.3">
      <c r="B953" s="6" t="str">
        <f t="shared" si="212"/>
        <v>b</v>
      </c>
      <c r="C953" s="14" t="s">
        <v>131</v>
      </c>
      <c r="D953" s="15" t="s">
        <v>6</v>
      </c>
      <c r="E953" s="16">
        <v>0</v>
      </c>
      <c r="F953" s="16">
        <v>0</v>
      </c>
      <c r="G953" s="16">
        <v>0</v>
      </c>
      <c r="H953" s="16">
        <v>0</v>
      </c>
      <c r="I953" s="16">
        <v>0</v>
      </c>
      <c r="J953" s="16">
        <v>0</v>
      </c>
      <c r="K953" s="16">
        <f t="shared" si="206"/>
        <v>0</v>
      </c>
      <c r="L953" s="16">
        <v>0</v>
      </c>
      <c r="M953" s="16">
        <f t="shared" si="207"/>
        <v>0</v>
      </c>
      <c r="N953" s="16">
        <f t="shared" si="208"/>
        <v>0</v>
      </c>
    </row>
    <row r="954" spans="1:14" s="6" customFormat="1" ht="18.75" hidden="1" thickTop="1" thickBot="1" x14ac:dyDescent="0.3">
      <c r="B954" s="6" t="str">
        <f t="shared" si="212"/>
        <v>b</v>
      </c>
      <c r="C954" s="14" t="s">
        <v>131</v>
      </c>
      <c r="D954" s="15" t="s">
        <v>7</v>
      </c>
      <c r="E954" s="16">
        <v>0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f t="shared" si="206"/>
        <v>0</v>
      </c>
      <c r="L954" s="16">
        <v>0</v>
      </c>
      <c r="M954" s="16">
        <f t="shared" si="207"/>
        <v>0</v>
      </c>
      <c r="N954" s="16">
        <f t="shared" si="208"/>
        <v>0</v>
      </c>
    </row>
    <row r="955" spans="1:14" s="6" customFormat="1" ht="18.75" hidden="1" thickTop="1" thickBot="1" x14ac:dyDescent="0.3">
      <c r="B955" s="6" t="str">
        <f t="shared" si="212"/>
        <v>b</v>
      </c>
      <c r="C955" s="19" t="s">
        <v>131</v>
      </c>
      <c r="D955" s="20" t="s">
        <v>8</v>
      </c>
      <c r="E955" s="21">
        <v>0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21">
        <f t="shared" si="206"/>
        <v>0</v>
      </c>
      <c r="L955" s="21">
        <v>0</v>
      </c>
      <c r="M955" s="21">
        <f t="shared" si="207"/>
        <v>0</v>
      </c>
      <c r="N955" s="21">
        <f t="shared" si="208"/>
        <v>0</v>
      </c>
    </row>
    <row r="956" spans="1:14" s="6" customFormat="1" ht="60" thickTop="1" thickBot="1" x14ac:dyDescent="0.3">
      <c r="A956" s="6" t="s">
        <v>213</v>
      </c>
      <c r="B956" s="6" t="str">
        <f t="shared" si="212"/>
        <v>a</v>
      </c>
      <c r="C956" s="30" t="s">
        <v>73</v>
      </c>
      <c r="D956" s="31" t="s">
        <v>101</v>
      </c>
      <c r="E956" s="32">
        <f>E970+E984+E998+E1012+E1054+E1068+E1082+E1124+E1138+E1152</f>
        <v>123839.71656</v>
      </c>
      <c r="F956" s="32">
        <f t="shared" ref="F956:L969" si="219">F970+F984+F998+F1012+F1054+F1068+F1082+F1124+F1138+F1152</f>
        <v>132799</v>
      </c>
      <c r="G956" s="32">
        <f t="shared" si="219"/>
        <v>132546.93099999998</v>
      </c>
      <c r="H956" s="32">
        <f t="shared" si="219"/>
        <v>89653.44382</v>
      </c>
      <c r="I956" s="32">
        <f t="shared" si="219"/>
        <v>163015</v>
      </c>
      <c r="J956" s="32">
        <f t="shared" si="219"/>
        <v>146451</v>
      </c>
      <c r="K956" s="32">
        <f t="shared" si="206"/>
        <v>-16564</v>
      </c>
      <c r="L956" s="32">
        <f t="shared" si="219"/>
        <v>163015</v>
      </c>
      <c r="M956" s="32">
        <f t="shared" si="207"/>
        <v>16564</v>
      </c>
      <c r="N956" s="32">
        <f t="shared" si="208"/>
        <v>16564</v>
      </c>
    </row>
    <row r="957" spans="1:14" s="6" customFormat="1" ht="36" hidden="1" thickTop="1" thickBot="1" x14ac:dyDescent="0.3">
      <c r="B957" s="6" t="str">
        <f t="shared" si="212"/>
        <v>b</v>
      </c>
      <c r="C957" s="11"/>
      <c r="D957" s="12" t="s">
        <v>190</v>
      </c>
      <c r="E957" s="13">
        <f t="shared" ref="E957:H969" si="220">E971+E985+E999+E1013+E1055+E1069+E1083+E1125+E1139+E1153</f>
        <v>0</v>
      </c>
      <c r="F957" s="13">
        <f t="shared" si="220"/>
        <v>0</v>
      </c>
      <c r="G957" s="13">
        <f t="shared" si="220"/>
        <v>0</v>
      </c>
      <c r="H957" s="13">
        <f t="shared" si="220"/>
        <v>0</v>
      </c>
      <c r="I957" s="13">
        <f t="shared" si="219"/>
        <v>0</v>
      </c>
      <c r="J957" s="13">
        <f t="shared" si="219"/>
        <v>0</v>
      </c>
      <c r="K957" s="13">
        <f t="shared" si="206"/>
        <v>0</v>
      </c>
      <c r="L957" s="13">
        <f t="shared" si="219"/>
        <v>0</v>
      </c>
      <c r="M957" s="13">
        <f t="shared" si="207"/>
        <v>0</v>
      </c>
      <c r="N957" s="13">
        <f t="shared" si="208"/>
        <v>0</v>
      </c>
    </row>
    <row r="958" spans="1:14" s="6" customFormat="1" ht="21" hidden="1" thickTop="1" thickBot="1" x14ac:dyDescent="0.3">
      <c r="B958" s="6" t="str">
        <f t="shared" si="212"/>
        <v>a</v>
      </c>
      <c r="C958" s="33"/>
      <c r="D958" s="34" t="s">
        <v>189</v>
      </c>
      <c r="E958" s="35">
        <f t="shared" si="220"/>
        <v>2889</v>
      </c>
      <c r="F958" s="35">
        <f t="shared" si="220"/>
        <v>3250</v>
      </c>
      <c r="G958" s="35">
        <f t="shared" si="220"/>
        <v>3250</v>
      </c>
      <c r="H958" s="35">
        <f t="shared" si="220"/>
        <v>3250</v>
      </c>
      <c r="I958" s="35">
        <f t="shared" si="219"/>
        <v>3250</v>
      </c>
      <c r="J958" s="35">
        <f t="shared" si="219"/>
        <v>3250</v>
      </c>
      <c r="K958" s="35">
        <f t="shared" si="206"/>
        <v>0</v>
      </c>
      <c r="L958" s="35">
        <f t="shared" si="219"/>
        <v>3250</v>
      </c>
      <c r="M958" s="35">
        <f t="shared" si="207"/>
        <v>0</v>
      </c>
      <c r="N958" s="35">
        <f t="shared" si="208"/>
        <v>0</v>
      </c>
    </row>
    <row r="959" spans="1:14" s="6" customFormat="1" ht="21" hidden="1" thickTop="1" thickBot="1" x14ac:dyDescent="0.3">
      <c r="B959" s="6" t="str">
        <f t="shared" si="212"/>
        <v>a</v>
      </c>
      <c r="C959" s="36" t="s">
        <v>131</v>
      </c>
      <c r="D959" s="37" t="s">
        <v>4</v>
      </c>
      <c r="E959" s="38">
        <f t="shared" si="220"/>
        <v>123839.71656</v>
      </c>
      <c r="F959" s="38">
        <f t="shared" si="220"/>
        <v>132799</v>
      </c>
      <c r="G959" s="38">
        <f t="shared" si="220"/>
        <v>132435.52899999998</v>
      </c>
      <c r="H959" s="38">
        <f t="shared" si="220"/>
        <v>89542.059860000008</v>
      </c>
      <c r="I959" s="38">
        <f t="shared" si="219"/>
        <v>162985</v>
      </c>
      <c r="J959" s="38">
        <f t="shared" si="219"/>
        <v>146421</v>
      </c>
      <c r="K959" s="38">
        <f t="shared" si="206"/>
        <v>-16564</v>
      </c>
      <c r="L959" s="38">
        <f t="shared" si="219"/>
        <v>162985</v>
      </c>
      <c r="M959" s="38">
        <f t="shared" si="207"/>
        <v>16564</v>
      </c>
      <c r="N959" s="38">
        <f t="shared" si="208"/>
        <v>16564</v>
      </c>
    </row>
    <row r="960" spans="1:14" s="6" customFormat="1" ht="18.75" hidden="1" thickTop="1" thickBot="1" x14ac:dyDescent="0.3">
      <c r="B960" s="6" t="str">
        <f t="shared" si="212"/>
        <v>b</v>
      </c>
      <c r="C960" s="11" t="s">
        <v>131</v>
      </c>
      <c r="D960" s="17" t="s">
        <v>195</v>
      </c>
      <c r="E960" s="18">
        <f t="shared" si="220"/>
        <v>0</v>
      </c>
      <c r="F960" s="18">
        <f t="shared" si="220"/>
        <v>0</v>
      </c>
      <c r="G960" s="18">
        <f t="shared" si="220"/>
        <v>0</v>
      </c>
      <c r="H960" s="18">
        <f t="shared" si="220"/>
        <v>0</v>
      </c>
      <c r="I960" s="18">
        <f t="shared" si="219"/>
        <v>0</v>
      </c>
      <c r="J960" s="18">
        <f t="shared" si="219"/>
        <v>0</v>
      </c>
      <c r="K960" s="18">
        <f t="shared" si="206"/>
        <v>0</v>
      </c>
      <c r="L960" s="18">
        <f t="shared" si="219"/>
        <v>0</v>
      </c>
      <c r="M960" s="18">
        <f t="shared" si="207"/>
        <v>0</v>
      </c>
      <c r="N960" s="18">
        <f t="shared" si="208"/>
        <v>0</v>
      </c>
    </row>
    <row r="961" spans="1:14" s="6" customFormat="1" ht="21" hidden="1" thickTop="1" thickBot="1" x14ac:dyDescent="0.3">
      <c r="B961" s="6" t="str">
        <f t="shared" si="212"/>
        <v>a</v>
      </c>
      <c r="C961" s="33" t="s">
        <v>131</v>
      </c>
      <c r="D961" s="39" t="s">
        <v>203</v>
      </c>
      <c r="E961" s="40">
        <f t="shared" si="220"/>
        <v>9218.9041099999995</v>
      </c>
      <c r="F961" s="40">
        <f t="shared" si="220"/>
        <v>20501</v>
      </c>
      <c r="G961" s="40">
        <f t="shared" si="220"/>
        <v>21012.559000000001</v>
      </c>
      <c r="H961" s="40">
        <f t="shared" si="220"/>
        <v>12492.748649999998</v>
      </c>
      <c r="I961" s="40">
        <f t="shared" si="219"/>
        <v>23811</v>
      </c>
      <c r="J961" s="40">
        <f t="shared" si="219"/>
        <v>22577</v>
      </c>
      <c r="K961" s="40">
        <f t="shared" si="206"/>
        <v>-1234</v>
      </c>
      <c r="L961" s="40">
        <f t="shared" si="219"/>
        <v>23811</v>
      </c>
      <c r="M961" s="40">
        <f t="shared" si="207"/>
        <v>1234</v>
      </c>
      <c r="N961" s="40">
        <f t="shared" si="208"/>
        <v>1234</v>
      </c>
    </row>
    <row r="962" spans="1:14" s="6" customFormat="1" ht="18.75" hidden="1" thickTop="1" thickBot="1" x14ac:dyDescent="0.3">
      <c r="B962" s="6" t="str">
        <f t="shared" si="212"/>
        <v>b</v>
      </c>
      <c r="C962" s="11" t="s">
        <v>131</v>
      </c>
      <c r="D962" s="17" t="s">
        <v>197</v>
      </c>
      <c r="E962" s="18">
        <f t="shared" si="220"/>
        <v>0</v>
      </c>
      <c r="F962" s="18">
        <f t="shared" si="220"/>
        <v>0</v>
      </c>
      <c r="G962" s="18">
        <f t="shared" si="220"/>
        <v>0</v>
      </c>
      <c r="H962" s="18">
        <f t="shared" si="220"/>
        <v>0</v>
      </c>
      <c r="I962" s="18">
        <f t="shared" si="219"/>
        <v>0</v>
      </c>
      <c r="J962" s="18">
        <f t="shared" si="219"/>
        <v>0</v>
      </c>
      <c r="K962" s="18">
        <f t="shared" si="206"/>
        <v>0</v>
      </c>
      <c r="L962" s="18">
        <f t="shared" si="219"/>
        <v>0</v>
      </c>
      <c r="M962" s="18">
        <f t="shared" si="207"/>
        <v>0</v>
      </c>
      <c r="N962" s="18">
        <f t="shared" si="208"/>
        <v>0</v>
      </c>
    </row>
    <row r="963" spans="1:14" s="6" customFormat="1" ht="18.75" hidden="1" thickTop="1" thickBot="1" x14ac:dyDescent="0.3">
      <c r="B963" s="6" t="str">
        <f t="shared" si="212"/>
        <v>b</v>
      </c>
      <c r="C963" s="11" t="s">
        <v>131</v>
      </c>
      <c r="D963" s="17" t="s">
        <v>198</v>
      </c>
      <c r="E963" s="18">
        <f t="shared" si="220"/>
        <v>0</v>
      </c>
      <c r="F963" s="18">
        <f t="shared" si="220"/>
        <v>0</v>
      </c>
      <c r="G963" s="18">
        <f t="shared" si="220"/>
        <v>0</v>
      </c>
      <c r="H963" s="18">
        <f t="shared" si="220"/>
        <v>0</v>
      </c>
      <c r="I963" s="18">
        <f t="shared" si="219"/>
        <v>0</v>
      </c>
      <c r="J963" s="18">
        <f t="shared" si="219"/>
        <v>0</v>
      </c>
      <c r="K963" s="18">
        <f t="shared" si="206"/>
        <v>0</v>
      </c>
      <c r="L963" s="18">
        <f t="shared" si="219"/>
        <v>0</v>
      </c>
      <c r="M963" s="18">
        <f t="shared" si="207"/>
        <v>0</v>
      </c>
      <c r="N963" s="18">
        <f t="shared" si="208"/>
        <v>0</v>
      </c>
    </row>
    <row r="964" spans="1:14" s="6" customFormat="1" ht="18.75" hidden="1" thickTop="1" thickBot="1" x14ac:dyDescent="0.3">
      <c r="B964" s="6" t="str">
        <f t="shared" si="212"/>
        <v>b</v>
      </c>
      <c r="C964" s="11" t="s">
        <v>131</v>
      </c>
      <c r="D964" s="17" t="s">
        <v>199</v>
      </c>
      <c r="E964" s="18">
        <f t="shared" si="220"/>
        <v>0</v>
      </c>
      <c r="F964" s="18">
        <f t="shared" si="220"/>
        <v>0</v>
      </c>
      <c r="G964" s="18">
        <f t="shared" si="220"/>
        <v>0</v>
      </c>
      <c r="H964" s="18">
        <f t="shared" si="220"/>
        <v>0</v>
      </c>
      <c r="I964" s="18">
        <f t="shared" si="219"/>
        <v>0</v>
      </c>
      <c r="J964" s="18">
        <f t="shared" si="219"/>
        <v>0</v>
      </c>
      <c r="K964" s="18">
        <f t="shared" si="206"/>
        <v>0</v>
      </c>
      <c r="L964" s="18">
        <f t="shared" si="219"/>
        <v>0</v>
      </c>
      <c r="M964" s="18">
        <f t="shared" si="207"/>
        <v>0</v>
      </c>
      <c r="N964" s="18">
        <f t="shared" si="208"/>
        <v>0</v>
      </c>
    </row>
    <row r="965" spans="1:14" s="6" customFormat="1" ht="21" hidden="1" thickTop="1" thickBot="1" x14ac:dyDescent="0.3">
      <c r="B965" s="6" t="str">
        <f t="shared" si="212"/>
        <v>a</v>
      </c>
      <c r="C965" s="33" t="s">
        <v>131</v>
      </c>
      <c r="D965" s="39" t="s">
        <v>205</v>
      </c>
      <c r="E965" s="40">
        <f t="shared" si="220"/>
        <v>114488.50666</v>
      </c>
      <c r="F965" s="40">
        <f t="shared" si="220"/>
        <v>111633</v>
      </c>
      <c r="G965" s="40">
        <f t="shared" si="220"/>
        <v>111141.682</v>
      </c>
      <c r="H965" s="40">
        <f t="shared" si="220"/>
        <v>76934.209520000004</v>
      </c>
      <c r="I965" s="40">
        <f t="shared" si="219"/>
        <v>138514</v>
      </c>
      <c r="J965" s="40">
        <f t="shared" si="219"/>
        <v>123184</v>
      </c>
      <c r="K965" s="40">
        <f t="shared" ref="K965:K1028" si="221">J965-I965</f>
        <v>-15330</v>
      </c>
      <c r="L965" s="40">
        <f t="shared" si="219"/>
        <v>138514</v>
      </c>
      <c r="M965" s="40">
        <f t="shared" ref="M965:M1028" si="222">L965-J965</f>
        <v>15330</v>
      </c>
      <c r="N965" s="40">
        <f t="shared" ref="N965:N1028" si="223">L965-J965</f>
        <v>15330</v>
      </c>
    </row>
    <row r="966" spans="1:14" s="6" customFormat="1" ht="21" hidden="1" thickTop="1" thickBot="1" x14ac:dyDescent="0.3">
      <c r="B966" s="6" t="str">
        <f t="shared" si="212"/>
        <v>a</v>
      </c>
      <c r="C966" s="33" t="s">
        <v>131</v>
      </c>
      <c r="D966" s="39" t="s">
        <v>206</v>
      </c>
      <c r="E966" s="40">
        <f t="shared" si="220"/>
        <v>132.30579</v>
      </c>
      <c r="F966" s="40">
        <f t="shared" si="220"/>
        <v>665</v>
      </c>
      <c r="G966" s="40">
        <f t="shared" si="220"/>
        <v>281.28800000000001</v>
      </c>
      <c r="H966" s="40">
        <f t="shared" si="220"/>
        <v>115.10169</v>
      </c>
      <c r="I966" s="40">
        <f t="shared" si="219"/>
        <v>660</v>
      </c>
      <c r="J966" s="40">
        <f t="shared" si="219"/>
        <v>660</v>
      </c>
      <c r="K966" s="40">
        <f t="shared" si="221"/>
        <v>0</v>
      </c>
      <c r="L966" s="40">
        <f t="shared" si="219"/>
        <v>660</v>
      </c>
      <c r="M966" s="40">
        <f t="shared" si="222"/>
        <v>0</v>
      </c>
      <c r="N966" s="40">
        <f t="shared" si="223"/>
        <v>0</v>
      </c>
    </row>
    <row r="967" spans="1:14" s="6" customFormat="1" ht="21" hidden="1" thickTop="1" thickBot="1" x14ac:dyDescent="0.3">
      <c r="B967" s="6" t="str">
        <f t="shared" si="212"/>
        <v>a</v>
      </c>
      <c r="C967" s="36" t="s">
        <v>131</v>
      </c>
      <c r="D967" s="37" t="s">
        <v>6</v>
      </c>
      <c r="E967" s="38">
        <f t="shared" si="220"/>
        <v>0</v>
      </c>
      <c r="F967" s="38">
        <f t="shared" si="220"/>
        <v>0</v>
      </c>
      <c r="G967" s="38">
        <f t="shared" si="220"/>
        <v>0</v>
      </c>
      <c r="H967" s="38">
        <f t="shared" si="220"/>
        <v>0</v>
      </c>
      <c r="I967" s="38">
        <f t="shared" si="219"/>
        <v>30</v>
      </c>
      <c r="J967" s="38">
        <f t="shared" si="219"/>
        <v>30</v>
      </c>
      <c r="K967" s="38">
        <f t="shared" si="221"/>
        <v>0</v>
      </c>
      <c r="L967" s="38">
        <f t="shared" si="219"/>
        <v>30</v>
      </c>
      <c r="M967" s="38">
        <f t="shared" si="222"/>
        <v>0</v>
      </c>
      <c r="N967" s="38">
        <f t="shared" si="223"/>
        <v>0</v>
      </c>
    </row>
    <row r="968" spans="1:14" s="6" customFormat="1" ht="18.75" hidden="1" thickTop="1" thickBot="1" x14ac:dyDescent="0.3">
      <c r="B968" s="6" t="str">
        <f t="shared" si="212"/>
        <v>b</v>
      </c>
      <c r="C968" s="14" t="s">
        <v>131</v>
      </c>
      <c r="D968" s="15" t="s">
        <v>7</v>
      </c>
      <c r="E968" s="16">
        <f t="shared" si="220"/>
        <v>0</v>
      </c>
      <c r="F968" s="16">
        <f t="shared" si="220"/>
        <v>0</v>
      </c>
      <c r="G968" s="16">
        <f t="shared" si="220"/>
        <v>0</v>
      </c>
      <c r="H968" s="16">
        <f t="shared" si="220"/>
        <v>0</v>
      </c>
      <c r="I968" s="16">
        <f t="shared" si="219"/>
        <v>0</v>
      </c>
      <c r="J968" s="16">
        <f t="shared" si="219"/>
        <v>0</v>
      </c>
      <c r="K968" s="16">
        <f t="shared" si="221"/>
        <v>0</v>
      </c>
      <c r="L968" s="16">
        <f t="shared" si="219"/>
        <v>0</v>
      </c>
      <c r="M968" s="16">
        <f t="shared" si="222"/>
        <v>0</v>
      </c>
      <c r="N968" s="16">
        <f t="shared" si="223"/>
        <v>0</v>
      </c>
    </row>
    <row r="969" spans="1:14" s="6" customFormat="1" ht="21" hidden="1" thickTop="1" thickBot="1" x14ac:dyDescent="0.3">
      <c r="B969" s="6" t="str">
        <f t="shared" si="212"/>
        <v>a</v>
      </c>
      <c r="C969" s="41" t="s">
        <v>131</v>
      </c>
      <c r="D969" s="42" t="s">
        <v>8</v>
      </c>
      <c r="E969" s="43">
        <f t="shared" si="220"/>
        <v>0</v>
      </c>
      <c r="F969" s="43">
        <f t="shared" si="220"/>
        <v>0</v>
      </c>
      <c r="G969" s="43">
        <f t="shared" si="220"/>
        <v>111.402</v>
      </c>
      <c r="H969" s="43">
        <f t="shared" si="220"/>
        <v>111.38396</v>
      </c>
      <c r="I969" s="43">
        <f t="shared" si="219"/>
        <v>0</v>
      </c>
      <c r="J969" s="43">
        <f t="shared" si="219"/>
        <v>0</v>
      </c>
      <c r="K969" s="43">
        <f t="shared" si="221"/>
        <v>0</v>
      </c>
      <c r="L969" s="43">
        <f t="shared" si="219"/>
        <v>0</v>
      </c>
      <c r="M969" s="43">
        <f t="shared" si="222"/>
        <v>0</v>
      </c>
      <c r="N969" s="43">
        <f t="shared" si="223"/>
        <v>0</v>
      </c>
    </row>
    <row r="970" spans="1:14" s="6" customFormat="1" ht="40.5" thickTop="1" thickBot="1" x14ac:dyDescent="0.3">
      <c r="A970" s="6" t="s">
        <v>213</v>
      </c>
      <c r="B970" s="6" t="str">
        <f t="shared" si="212"/>
        <v>a</v>
      </c>
      <c r="C970" s="54" t="s">
        <v>75</v>
      </c>
      <c r="D970" s="55" t="s">
        <v>103</v>
      </c>
      <c r="E970" s="56">
        <f t="shared" ref="E970:L970" si="224">E973+E981+E982+E983</f>
        <v>15093.46134</v>
      </c>
      <c r="F970" s="56">
        <f t="shared" si="224"/>
        <v>15000</v>
      </c>
      <c r="G970" s="56">
        <f t="shared" si="224"/>
        <v>15645.4</v>
      </c>
      <c r="H970" s="56">
        <f t="shared" si="224"/>
        <v>10462.96146</v>
      </c>
      <c r="I970" s="56">
        <f t="shared" si="224"/>
        <v>22430</v>
      </c>
      <c r="J970" s="56">
        <f t="shared" si="224"/>
        <v>15000</v>
      </c>
      <c r="K970" s="56">
        <f t="shared" si="221"/>
        <v>-7430</v>
      </c>
      <c r="L970" s="56">
        <f t="shared" si="224"/>
        <v>22430</v>
      </c>
      <c r="M970" s="56">
        <f t="shared" si="222"/>
        <v>7430</v>
      </c>
      <c r="N970" s="56">
        <f t="shared" si="223"/>
        <v>7430</v>
      </c>
    </row>
    <row r="971" spans="1:14" s="6" customFormat="1" ht="36" hidden="1" thickTop="1" thickBot="1" x14ac:dyDescent="0.3">
      <c r="B971" s="6" t="str">
        <f t="shared" si="212"/>
        <v>b</v>
      </c>
      <c r="C971" s="11"/>
      <c r="D971" s="12" t="s">
        <v>190</v>
      </c>
      <c r="E971" s="13">
        <v>0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f t="shared" si="221"/>
        <v>0</v>
      </c>
      <c r="L971" s="13">
        <v>0</v>
      </c>
      <c r="M971" s="13">
        <f t="shared" si="222"/>
        <v>0</v>
      </c>
      <c r="N971" s="13">
        <f t="shared" si="223"/>
        <v>0</v>
      </c>
    </row>
    <row r="972" spans="1:14" s="6" customFormat="1" ht="18.75" hidden="1" thickTop="1" thickBot="1" x14ac:dyDescent="0.3">
      <c r="B972" s="6" t="str">
        <f t="shared" si="212"/>
        <v>b</v>
      </c>
      <c r="C972" s="11"/>
      <c r="D972" s="12" t="s">
        <v>189</v>
      </c>
      <c r="E972" s="13">
        <v>0</v>
      </c>
      <c r="F972" s="13">
        <v>0</v>
      </c>
      <c r="G972" s="13">
        <v>0</v>
      </c>
      <c r="H972" s="13">
        <v>0</v>
      </c>
      <c r="I972" s="13">
        <v>0</v>
      </c>
      <c r="J972" s="13">
        <v>0</v>
      </c>
      <c r="K972" s="13">
        <f t="shared" si="221"/>
        <v>0</v>
      </c>
      <c r="L972" s="13">
        <v>0</v>
      </c>
      <c r="M972" s="13">
        <f t="shared" si="222"/>
        <v>0</v>
      </c>
      <c r="N972" s="13">
        <f t="shared" si="223"/>
        <v>0</v>
      </c>
    </row>
    <row r="973" spans="1:14" s="6" customFormat="1" ht="21" hidden="1" thickTop="1" thickBot="1" x14ac:dyDescent="0.3">
      <c r="B973" s="6" t="str">
        <f t="shared" si="212"/>
        <v>a</v>
      </c>
      <c r="C973" s="36" t="s">
        <v>131</v>
      </c>
      <c r="D973" s="37" t="s">
        <v>4</v>
      </c>
      <c r="E973" s="38">
        <f t="shared" ref="E973:L973" si="225">E974+E975+E976+E977+E978+E979+E980</f>
        <v>15093.46134</v>
      </c>
      <c r="F973" s="38">
        <f t="shared" si="225"/>
        <v>15000</v>
      </c>
      <c r="G973" s="38">
        <f t="shared" si="225"/>
        <v>15645.4</v>
      </c>
      <c r="H973" s="38">
        <f t="shared" si="225"/>
        <v>10462.96146</v>
      </c>
      <c r="I973" s="38">
        <f t="shared" si="225"/>
        <v>22430</v>
      </c>
      <c r="J973" s="38">
        <f t="shared" si="225"/>
        <v>15000</v>
      </c>
      <c r="K973" s="38">
        <f t="shared" si="221"/>
        <v>-7430</v>
      </c>
      <c r="L973" s="38">
        <f t="shared" si="225"/>
        <v>22430</v>
      </c>
      <c r="M973" s="38">
        <f t="shared" si="222"/>
        <v>7430</v>
      </c>
      <c r="N973" s="38">
        <f t="shared" si="223"/>
        <v>7430</v>
      </c>
    </row>
    <row r="974" spans="1:14" s="6" customFormat="1" ht="18.75" hidden="1" thickTop="1" thickBot="1" x14ac:dyDescent="0.3">
      <c r="B974" s="6" t="str">
        <f t="shared" si="212"/>
        <v>b</v>
      </c>
      <c r="C974" s="11" t="s">
        <v>131</v>
      </c>
      <c r="D974" s="17" t="s">
        <v>195</v>
      </c>
      <c r="E974" s="18">
        <v>0</v>
      </c>
      <c r="F974" s="18">
        <v>0</v>
      </c>
      <c r="G974" s="18">
        <v>0</v>
      </c>
      <c r="H974" s="18">
        <v>0</v>
      </c>
      <c r="I974" s="18">
        <v>0</v>
      </c>
      <c r="J974" s="18">
        <v>0</v>
      </c>
      <c r="K974" s="18">
        <f t="shared" si="221"/>
        <v>0</v>
      </c>
      <c r="L974" s="18">
        <v>0</v>
      </c>
      <c r="M974" s="18">
        <f t="shared" si="222"/>
        <v>0</v>
      </c>
      <c r="N974" s="18">
        <f t="shared" si="223"/>
        <v>0</v>
      </c>
    </row>
    <row r="975" spans="1:14" s="6" customFormat="1" ht="18.75" hidden="1" thickTop="1" thickBot="1" x14ac:dyDescent="0.3">
      <c r="B975" s="6" t="str">
        <f t="shared" si="212"/>
        <v>b</v>
      </c>
      <c r="C975" s="11" t="s">
        <v>131</v>
      </c>
      <c r="D975" s="17" t="s">
        <v>196</v>
      </c>
      <c r="E975" s="18">
        <v>0</v>
      </c>
      <c r="F975" s="18">
        <v>0</v>
      </c>
      <c r="G975" s="18">
        <v>0</v>
      </c>
      <c r="H975" s="18">
        <v>0</v>
      </c>
      <c r="I975" s="18">
        <v>0</v>
      </c>
      <c r="J975" s="18">
        <v>0</v>
      </c>
      <c r="K975" s="18">
        <f t="shared" si="221"/>
        <v>0</v>
      </c>
      <c r="L975" s="18">
        <v>0</v>
      </c>
      <c r="M975" s="18">
        <f t="shared" si="222"/>
        <v>0</v>
      </c>
      <c r="N975" s="18">
        <f t="shared" si="223"/>
        <v>0</v>
      </c>
    </row>
    <row r="976" spans="1:14" s="6" customFormat="1" ht="18.75" hidden="1" thickTop="1" thickBot="1" x14ac:dyDescent="0.3">
      <c r="B976" s="6" t="str">
        <f t="shared" si="212"/>
        <v>b</v>
      </c>
      <c r="C976" s="11" t="s">
        <v>131</v>
      </c>
      <c r="D976" s="17" t="s">
        <v>197</v>
      </c>
      <c r="E976" s="18">
        <v>0</v>
      </c>
      <c r="F976" s="18">
        <v>0</v>
      </c>
      <c r="G976" s="18">
        <v>0</v>
      </c>
      <c r="H976" s="18">
        <v>0</v>
      </c>
      <c r="I976" s="18">
        <v>0</v>
      </c>
      <c r="J976" s="18">
        <v>0</v>
      </c>
      <c r="K976" s="18">
        <f t="shared" si="221"/>
        <v>0</v>
      </c>
      <c r="L976" s="18">
        <v>0</v>
      </c>
      <c r="M976" s="18">
        <f t="shared" si="222"/>
        <v>0</v>
      </c>
      <c r="N976" s="18">
        <f t="shared" si="223"/>
        <v>0</v>
      </c>
    </row>
    <row r="977" spans="1:14" s="6" customFormat="1" ht="18.75" hidden="1" thickTop="1" thickBot="1" x14ac:dyDescent="0.3">
      <c r="B977" s="6" t="str">
        <f t="shared" si="212"/>
        <v>b</v>
      </c>
      <c r="C977" s="11" t="s">
        <v>131</v>
      </c>
      <c r="D977" s="17" t="s">
        <v>198</v>
      </c>
      <c r="E977" s="18">
        <v>0</v>
      </c>
      <c r="F977" s="18">
        <v>0</v>
      </c>
      <c r="G977" s="18">
        <v>0</v>
      </c>
      <c r="H977" s="18">
        <v>0</v>
      </c>
      <c r="I977" s="18">
        <v>0</v>
      </c>
      <c r="J977" s="18">
        <v>0</v>
      </c>
      <c r="K977" s="18">
        <f t="shared" si="221"/>
        <v>0</v>
      </c>
      <c r="L977" s="18">
        <v>0</v>
      </c>
      <c r="M977" s="18">
        <f t="shared" si="222"/>
        <v>0</v>
      </c>
      <c r="N977" s="18">
        <f t="shared" si="223"/>
        <v>0</v>
      </c>
    </row>
    <row r="978" spans="1:14" s="6" customFormat="1" ht="18.75" hidden="1" thickTop="1" thickBot="1" x14ac:dyDescent="0.3">
      <c r="B978" s="6" t="str">
        <f t="shared" si="212"/>
        <v>b</v>
      </c>
      <c r="C978" s="11" t="s">
        <v>131</v>
      </c>
      <c r="D978" s="17" t="s">
        <v>199</v>
      </c>
      <c r="E978" s="18">
        <v>0</v>
      </c>
      <c r="F978" s="18">
        <v>0</v>
      </c>
      <c r="G978" s="18">
        <v>0</v>
      </c>
      <c r="H978" s="18">
        <v>0</v>
      </c>
      <c r="I978" s="18">
        <v>0</v>
      </c>
      <c r="J978" s="18">
        <v>0</v>
      </c>
      <c r="K978" s="18">
        <f t="shared" si="221"/>
        <v>0</v>
      </c>
      <c r="L978" s="18">
        <v>0</v>
      </c>
      <c r="M978" s="18">
        <f t="shared" si="222"/>
        <v>0</v>
      </c>
      <c r="N978" s="18">
        <f t="shared" si="223"/>
        <v>0</v>
      </c>
    </row>
    <row r="979" spans="1:14" s="6" customFormat="1" ht="21" hidden="1" thickTop="1" thickBot="1" x14ac:dyDescent="0.3">
      <c r="B979" s="6" t="str">
        <f t="shared" ref="B979:B1042" si="226">IF(OR(E979&lt;&gt;0,F979&lt;&gt;0,G979&lt;&gt;0,H979&lt;&gt;0,I979&lt;&gt;0,L979&lt;&gt;0,M979&lt;&gt;0),"a","b")</f>
        <v>a</v>
      </c>
      <c r="C979" s="33" t="s">
        <v>131</v>
      </c>
      <c r="D979" s="39" t="s">
        <v>205</v>
      </c>
      <c r="E979" s="40">
        <v>15093.46134</v>
      </c>
      <c r="F979" s="40">
        <v>15000</v>
      </c>
      <c r="G979" s="40">
        <v>15645.4</v>
      </c>
      <c r="H979" s="40">
        <v>10462.96146</v>
      </c>
      <c r="I979" s="40">
        <v>22430</v>
      </c>
      <c r="J979" s="40">
        <v>15000</v>
      </c>
      <c r="K979" s="40">
        <f t="shared" si="221"/>
        <v>-7430</v>
      </c>
      <c r="L979" s="40">
        <v>22430</v>
      </c>
      <c r="M979" s="40">
        <f t="shared" si="222"/>
        <v>7430</v>
      </c>
      <c r="N979" s="40">
        <f t="shared" si="223"/>
        <v>7430</v>
      </c>
    </row>
    <row r="980" spans="1:14" s="6" customFormat="1" ht="18.75" hidden="1" thickTop="1" thickBot="1" x14ac:dyDescent="0.3">
      <c r="B980" s="6" t="str">
        <f t="shared" si="226"/>
        <v>b</v>
      </c>
      <c r="C980" s="11" t="s">
        <v>131</v>
      </c>
      <c r="D980" s="17" t="s">
        <v>201</v>
      </c>
      <c r="E980" s="18">
        <v>0</v>
      </c>
      <c r="F980" s="18">
        <v>0</v>
      </c>
      <c r="G980" s="18">
        <v>0</v>
      </c>
      <c r="H980" s="18">
        <v>0</v>
      </c>
      <c r="I980" s="18">
        <v>0</v>
      </c>
      <c r="J980" s="18">
        <v>0</v>
      </c>
      <c r="K980" s="18">
        <f t="shared" si="221"/>
        <v>0</v>
      </c>
      <c r="L980" s="18">
        <v>0</v>
      </c>
      <c r="M980" s="18">
        <f t="shared" si="222"/>
        <v>0</v>
      </c>
      <c r="N980" s="18">
        <f t="shared" si="223"/>
        <v>0</v>
      </c>
    </row>
    <row r="981" spans="1:14" s="6" customFormat="1" ht="18.75" hidden="1" thickTop="1" thickBot="1" x14ac:dyDescent="0.3">
      <c r="B981" s="6" t="str">
        <f t="shared" si="226"/>
        <v>b</v>
      </c>
      <c r="C981" s="14" t="s">
        <v>131</v>
      </c>
      <c r="D981" s="15" t="s">
        <v>6</v>
      </c>
      <c r="E981" s="16">
        <v>0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f t="shared" si="221"/>
        <v>0</v>
      </c>
      <c r="L981" s="16">
        <v>0</v>
      </c>
      <c r="M981" s="16">
        <f t="shared" si="222"/>
        <v>0</v>
      </c>
      <c r="N981" s="16">
        <f t="shared" si="223"/>
        <v>0</v>
      </c>
    </row>
    <row r="982" spans="1:14" s="6" customFormat="1" ht="18.75" hidden="1" thickTop="1" thickBot="1" x14ac:dyDescent="0.3">
      <c r="B982" s="6" t="str">
        <f t="shared" si="226"/>
        <v>b</v>
      </c>
      <c r="C982" s="14" t="s">
        <v>131</v>
      </c>
      <c r="D982" s="15" t="s">
        <v>7</v>
      </c>
      <c r="E982" s="16">
        <v>0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f t="shared" si="221"/>
        <v>0</v>
      </c>
      <c r="L982" s="16">
        <v>0</v>
      </c>
      <c r="M982" s="16">
        <f t="shared" si="222"/>
        <v>0</v>
      </c>
      <c r="N982" s="16">
        <f t="shared" si="223"/>
        <v>0</v>
      </c>
    </row>
    <row r="983" spans="1:14" s="6" customFormat="1" ht="18.75" hidden="1" thickTop="1" thickBot="1" x14ac:dyDescent="0.3">
      <c r="B983" s="6" t="str">
        <f t="shared" si="226"/>
        <v>b</v>
      </c>
      <c r="C983" s="19" t="s">
        <v>131</v>
      </c>
      <c r="D983" s="20" t="s">
        <v>8</v>
      </c>
      <c r="E983" s="21">
        <v>0</v>
      </c>
      <c r="F983" s="21">
        <v>0</v>
      </c>
      <c r="G983" s="21">
        <v>0</v>
      </c>
      <c r="H983" s="21">
        <v>0</v>
      </c>
      <c r="I983" s="21">
        <v>0</v>
      </c>
      <c r="J983" s="21">
        <v>0</v>
      </c>
      <c r="K983" s="21">
        <f t="shared" si="221"/>
        <v>0</v>
      </c>
      <c r="L983" s="21">
        <v>0</v>
      </c>
      <c r="M983" s="21">
        <f t="shared" si="222"/>
        <v>0</v>
      </c>
      <c r="N983" s="21">
        <f t="shared" si="223"/>
        <v>0</v>
      </c>
    </row>
    <row r="984" spans="1:14" s="6" customFormat="1" ht="40.5" thickTop="1" thickBot="1" x14ac:dyDescent="0.3">
      <c r="A984" s="6" t="s">
        <v>213</v>
      </c>
      <c r="B984" s="6" t="str">
        <f t="shared" si="226"/>
        <v>a</v>
      </c>
      <c r="C984" s="54" t="s">
        <v>167</v>
      </c>
      <c r="D984" s="55" t="s">
        <v>105</v>
      </c>
      <c r="E984" s="56">
        <f t="shared" ref="E984:L984" si="227">E987+E995+E996+E997</f>
        <v>5748.2511599999998</v>
      </c>
      <c r="F984" s="56">
        <f t="shared" si="227"/>
        <v>6500</v>
      </c>
      <c r="G984" s="56">
        <f t="shared" si="227"/>
        <v>7656.1</v>
      </c>
      <c r="H984" s="56">
        <f t="shared" si="227"/>
        <v>5599.2262599999995</v>
      </c>
      <c r="I984" s="56">
        <f t="shared" si="227"/>
        <v>9100</v>
      </c>
      <c r="J984" s="56">
        <f t="shared" si="227"/>
        <v>8100</v>
      </c>
      <c r="K984" s="56">
        <f t="shared" si="221"/>
        <v>-1000</v>
      </c>
      <c r="L984" s="56">
        <f t="shared" si="227"/>
        <v>9100</v>
      </c>
      <c r="M984" s="56">
        <f t="shared" si="222"/>
        <v>1000</v>
      </c>
      <c r="N984" s="56">
        <f t="shared" si="223"/>
        <v>1000</v>
      </c>
    </row>
    <row r="985" spans="1:14" s="6" customFormat="1" ht="36" hidden="1" thickTop="1" thickBot="1" x14ac:dyDescent="0.3">
      <c r="B985" s="6" t="str">
        <f t="shared" si="226"/>
        <v>b</v>
      </c>
      <c r="C985" s="11"/>
      <c r="D985" s="12" t="s">
        <v>190</v>
      </c>
      <c r="E985" s="13">
        <v>0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f t="shared" si="221"/>
        <v>0</v>
      </c>
      <c r="L985" s="13">
        <v>0</v>
      </c>
      <c r="M985" s="13">
        <f t="shared" si="222"/>
        <v>0</v>
      </c>
      <c r="N985" s="13">
        <f t="shared" si="223"/>
        <v>0</v>
      </c>
    </row>
    <row r="986" spans="1:14" s="6" customFormat="1" ht="18.75" hidden="1" thickTop="1" thickBot="1" x14ac:dyDescent="0.3">
      <c r="B986" s="6" t="str">
        <f t="shared" si="226"/>
        <v>b</v>
      </c>
      <c r="C986" s="11"/>
      <c r="D986" s="12" t="s">
        <v>189</v>
      </c>
      <c r="E986" s="13">
        <v>0</v>
      </c>
      <c r="F986" s="13">
        <v>0</v>
      </c>
      <c r="G986" s="13">
        <v>0</v>
      </c>
      <c r="H986" s="13">
        <v>0</v>
      </c>
      <c r="I986" s="13">
        <v>0</v>
      </c>
      <c r="J986" s="13">
        <v>0</v>
      </c>
      <c r="K986" s="13">
        <f t="shared" si="221"/>
        <v>0</v>
      </c>
      <c r="L986" s="13">
        <v>0</v>
      </c>
      <c r="M986" s="13">
        <f t="shared" si="222"/>
        <v>0</v>
      </c>
      <c r="N986" s="13">
        <f t="shared" si="223"/>
        <v>0</v>
      </c>
    </row>
    <row r="987" spans="1:14" s="6" customFormat="1" ht="21" hidden="1" thickTop="1" thickBot="1" x14ac:dyDescent="0.3">
      <c r="B987" s="6" t="str">
        <f t="shared" si="226"/>
        <v>a</v>
      </c>
      <c r="C987" s="36" t="s">
        <v>131</v>
      </c>
      <c r="D987" s="37" t="s">
        <v>4</v>
      </c>
      <c r="E987" s="38">
        <f t="shared" ref="E987:L987" si="228">E988+E989+E990+E991+E992+E993+E994</f>
        <v>5748.2511599999998</v>
      </c>
      <c r="F987" s="38">
        <f t="shared" si="228"/>
        <v>6500</v>
      </c>
      <c r="G987" s="38">
        <f t="shared" si="228"/>
        <v>7656.1</v>
      </c>
      <c r="H987" s="38">
        <f t="shared" si="228"/>
        <v>5599.2262599999995</v>
      </c>
      <c r="I987" s="38">
        <f t="shared" si="228"/>
        <v>9100</v>
      </c>
      <c r="J987" s="38">
        <f t="shared" si="228"/>
        <v>8100</v>
      </c>
      <c r="K987" s="38">
        <f t="shared" si="221"/>
        <v>-1000</v>
      </c>
      <c r="L987" s="38">
        <f t="shared" si="228"/>
        <v>9100</v>
      </c>
      <c r="M987" s="38">
        <f t="shared" si="222"/>
        <v>1000</v>
      </c>
      <c r="N987" s="38">
        <f t="shared" si="223"/>
        <v>1000</v>
      </c>
    </row>
    <row r="988" spans="1:14" s="6" customFormat="1" ht="18.75" hidden="1" thickTop="1" thickBot="1" x14ac:dyDescent="0.3">
      <c r="B988" s="6" t="str">
        <f t="shared" si="226"/>
        <v>b</v>
      </c>
      <c r="C988" s="11" t="s">
        <v>131</v>
      </c>
      <c r="D988" s="17" t="s">
        <v>195</v>
      </c>
      <c r="E988" s="18">
        <v>0</v>
      </c>
      <c r="F988" s="18">
        <v>0</v>
      </c>
      <c r="G988" s="18">
        <v>0</v>
      </c>
      <c r="H988" s="18">
        <v>0</v>
      </c>
      <c r="I988" s="18">
        <v>0</v>
      </c>
      <c r="J988" s="18">
        <v>0</v>
      </c>
      <c r="K988" s="18">
        <f t="shared" si="221"/>
        <v>0</v>
      </c>
      <c r="L988" s="18">
        <v>0</v>
      </c>
      <c r="M988" s="18">
        <f t="shared" si="222"/>
        <v>0</v>
      </c>
      <c r="N988" s="18">
        <f t="shared" si="223"/>
        <v>0</v>
      </c>
    </row>
    <row r="989" spans="1:14" s="6" customFormat="1" ht="21" hidden="1" thickTop="1" thickBot="1" x14ac:dyDescent="0.3">
      <c r="B989" s="6" t="str">
        <f t="shared" si="226"/>
        <v>a</v>
      </c>
      <c r="C989" s="33" t="s">
        <v>131</v>
      </c>
      <c r="D989" s="39" t="s">
        <v>203</v>
      </c>
      <c r="E989" s="40">
        <v>204</v>
      </c>
      <c r="F989" s="40">
        <v>204</v>
      </c>
      <c r="G989" s="40">
        <v>204</v>
      </c>
      <c r="H989" s="40">
        <v>136</v>
      </c>
      <c r="I989" s="40">
        <v>245</v>
      </c>
      <c r="J989" s="40">
        <v>245</v>
      </c>
      <c r="K989" s="40">
        <f t="shared" si="221"/>
        <v>0</v>
      </c>
      <c r="L989" s="40">
        <v>245</v>
      </c>
      <c r="M989" s="40">
        <f t="shared" si="222"/>
        <v>0</v>
      </c>
      <c r="N989" s="40">
        <f t="shared" si="223"/>
        <v>0</v>
      </c>
    </row>
    <row r="990" spans="1:14" s="6" customFormat="1" ht="18.75" hidden="1" thickTop="1" thickBot="1" x14ac:dyDescent="0.3">
      <c r="B990" s="6" t="str">
        <f t="shared" si="226"/>
        <v>b</v>
      </c>
      <c r="C990" s="11" t="s">
        <v>131</v>
      </c>
      <c r="D990" s="17" t="s">
        <v>197</v>
      </c>
      <c r="E990" s="18">
        <v>0</v>
      </c>
      <c r="F990" s="18">
        <v>0</v>
      </c>
      <c r="G990" s="18">
        <v>0</v>
      </c>
      <c r="H990" s="18">
        <v>0</v>
      </c>
      <c r="I990" s="18">
        <v>0</v>
      </c>
      <c r="J990" s="18">
        <v>0</v>
      </c>
      <c r="K990" s="18">
        <f t="shared" si="221"/>
        <v>0</v>
      </c>
      <c r="L990" s="18">
        <v>0</v>
      </c>
      <c r="M990" s="18">
        <f t="shared" si="222"/>
        <v>0</v>
      </c>
      <c r="N990" s="18">
        <f t="shared" si="223"/>
        <v>0</v>
      </c>
    </row>
    <row r="991" spans="1:14" s="6" customFormat="1" ht="18.75" hidden="1" thickTop="1" thickBot="1" x14ac:dyDescent="0.3">
      <c r="B991" s="6" t="str">
        <f t="shared" si="226"/>
        <v>b</v>
      </c>
      <c r="C991" s="11" t="s">
        <v>131</v>
      </c>
      <c r="D991" s="17" t="s">
        <v>198</v>
      </c>
      <c r="E991" s="18">
        <v>0</v>
      </c>
      <c r="F991" s="18">
        <v>0</v>
      </c>
      <c r="G991" s="18">
        <v>0</v>
      </c>
      <c r="H991" s="18">
        <v>0</v>
      </c>
      <c r="I991" s="18">
        <v>0</v>
      </c>
      <c r="J991" s="18">
        <v>0</v>
      </c>
      <c r="K991" s="18">
        <f t="shared" si="221"/>
        <v>0</v>
      </c>
      <c r="L991" s="18">
        <v>0</v>
      </c>
      <c r="M991" s="18">
        <f t="shared" si="222"/>
        <v>0</v>
      </c>
      <c r="N991" s="18">
        <f t="shared" si="223"/>
        <v>0</v>
      </c>
    </row>
    <row r="992" spans="1:14" s="6" customFormat="1" ht="18.75" hidden="1" thickTop="1" thickBot="1" x14ac:dyDescent="0.3">
      <c r="B992" s="6" t="str">
        <f t="shared" si="226"/>
        <v>b</v>
      </c>
      <c r="C992" s="11" t="s">
        <v>131</v>
      </c>
      <c r="D992" s="17" t="s">
        <v>199</v>
      </c>
      <c r="E992" s="18">
        <v>0</v>
      </c>
      <c r="F992" s="18">
        <v>0</v>
      </c>
      <c r="G992" s="18">
        <v>0</v>
      </c>
      <c r="H992" s="18">
        <v>0</v>
      </c>
      <c r="I992" s="18">
        <v>0</v>
      </c>
      <c r="J992" s="18">
        <v>0</v>
      </c>
      <c r="K992" s="18">
        <f t="shared" si="221"/>
        <v>0</v>
      </c>
      <c r="L992" s="18">
        <v>0</v>
      </c>
      <c r="M992" s="18">
        <f t="shared" si="222"/>
        <v>0</v>
      </c>
      <c r="N992" s="18">
        <f t="shared" si="223"/>
        <v>0</v>
      </c>
    </row>
    <row r="993" spans="1:14" s="6" customFormat="1" ht="21" hidden="1" thickTop="1" thickBot="1" x14ac:dyDescent="0.3">
      <c r="B993" s="6" t="str">
        <f t="shared" si="226"/>
        <v>a</v>
      </c>
      <c r="C993" s="33" t="s">
        <v>131</v>
      </c>
      <c r="D993" s="39" t="s">
        <v>205</v>
      </c>
      <c r="E993" s="40">
        <v>5544.2511599999998</v>
      </c>
      <c r="F993" s="40">
        <v>6296</v>
      </c>
      <c r="G993" s="40">
        <v>7452.1</v>
      </c>
      <c r="H993" s="40">
        <v>5463.2262599999995</v>
      </c>
      <c r="I993" s="40">
        <v>8855</v>
      </c>
      <c r="J993" s="40">
        <v>7855</v>
      </c>
      <c r="K993" s="40">
        <f t="shared" si="221"/>
        <v>-1000</v>
      </c>
      <c r="L993" s="40">
        <v>8855</v>
      </c>
      <c r="M993" s="40">
        <f t="shared" si="222"/>
        <v>1000</v>
      </c>
      <c r="N993" s="40">
        <f t="shared" si="223"/>
        <v>1000</v>
      </c>
    </row>
    <row r="994" spans="1:14" s="6" customFormat="1" ht="18.75" hidden="1" thickTop="1" thickBot="1" x14ac:dyDescent="0.3">
      <c r="B994" s="6" t="str">
        <f t="shared" si="226"/>
        <v>b</v>
      </c>
      <c r="C994" s="11" t="s">
        <v>131</v>
      </c>
      <c r="D994" s="17" t="s">
        <v>201</v>
      </c>
      <c r="E994" s="18">
        <v>0</v>
      </c>
      <c r="F994" s="18">
        <v>0</v>
      </c>
      <c r="G994" s="18">
        <v>0</v>
      </c>
      <c r="H994" s="18">
        <v>0</v>
      </c>
      <c r="I994" s="18">
        <v>0</v>
      </c>
      <c r="J994" s="18">
        <v>0</v>
      </c>
      <c r="K994" s="18">
        <f t="shared" si="221"/>
        <v>0</v>
      </c>
      <c r="L994" s="18">
        <v>0</v>
      </c>
      <c r="M994" s="18">
        <f t="shared" si="222"/>
        <v>0</v>
      </c>
      <c r="N994" s="18">
        <f t="shared" si="223"/>
        <v>0</v>
      </c>
    </row>
    <row r="995" spans="1:14" s="6" customFormat="1" ht="18.75" hidden="1" thickTop="1" thickBot="1" x14ac:dyDescent="0.3">
      <c r="B995" s="6" t="str">
        <f t="shared" si="226"/>
        <v>b</v>
      </c>
      <c r="C995" s="14" t="s">
        <v>131</v>
      </c>
      <c r="D995" s="15" t="s">
        <v>6</v>
      </c>
      <c r="E995" s="16">
        <v>0</v>
      </c>
      <c r="F995" s="16">
        <v>0</v>
      </c>
      <c r="G995" s="16">
        <v>0</v>
      </c>
      <c r="H995" s="16">
        <v>0</v>
      </c>
      <c r="I995" s="16">
        <v>0</v>
      </c>
      <c r="J995" s="16">
        <v>0</v>
      </c>
      <c r="K995" s="16">
        <f t="shared" si="221"/>
        <v>0</v>
      </c>
      <c r="L995" s="16">
        <v>0</v>
      </c>
      <c r="M995" s="16">
        <f t="shared" si="222"/>
        <v>0</v>
      </c>
      <c r="N995" s="16">
        <f t="shared" si="223"/>
        <v>0</v>
      </c>
    </row>
    <row r="996" spans="1:14" s="6" customFormat="1" ht="18.75" hidden="1" thickTop="1" thickBot="1" x14ac:dyDescent="0.3">
      <c r="B996" s="6" t="str">
        <f t="shared" si="226"/>
        <v>b</v>
      </c>
      <c r="C996" s="14" t="s">
        <v>131</v>
      </c>
      <c r="D996" s="15" t="s">
        <v>7</v>
      </c>
      <c r="E996" s="16">
        <v>0</v>
      </c>
      <c r="F996" s="16">
        <v>0</v>
      </c>
      <c r="G996" s="16">
        <v>0</v>
      </c>
      <c r="H996" s="16">
        <v>0</v>
      </c>
      <c r="I996" s="16">
        <v>0</v>
      </c>
      <c r="J996" s="16">
        <v>0</v>
      </c>
      <c r="K996" s="16">
        <f t="shared" si="221"/>
        <v>0</v>
      </c>
      <c r="L996" s="16">
        <v>0</v>
      </c>
      <c r="M996" s="16">
        <f t="shared" si="222"/>
        <v>0</v>
      </c>
      <c r="N996" s="16">
        <f t="shared" si="223"/>
        <v>0</v>
      </c>
    </row>
    <row r="997" spans="1:14" s="6" customFormat="1" ht="18.75" hidden="1" thickTop="1" thickBot="1" x14ac:dyDescent="0.3">
      <c r="B997" s="6" t="str">
        <f t="shared" si="226"/>
        <v>b</v>
      </c>
      <c r="C997" s="19" t="s">
        <v>131</v>
      </c>
      <c r="D997" s="20" t="s">
        <v>8</v>
      </c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f t="shared" si="221"/>
        <v>0</v>
      </c>
      <c r="L997" s="21">
        <v>0</v>
      </c>
      <c r="M997" s="21">
        <f t="shared" si="222"/>
        <v>0</v>
      </c>
      <c r="N997" s="21">
        <f t="shared" si="223"/>
        <v>0</v>
      </c>
    </row>
    <row r="998" spans="1:14" s="6" customFormat="1" ht="40.5" thickTop="1" thickBot="1" x14ac:dyDescent="0.3">
      <c r="A998" s="6" t="s">
        <v>213</v>
      </c>
      <c r="B998" s="6" t="str">
        <f t="shared" si="226"/>
        <v>a</v>
      </c>
      <c r="C998" s="54" t="s">
        <v>78</v>
      </c>
      <c r="D998" s="55" t="s">
        <v>106</v>
      </c>
      <c r="E998" s="56">
        <f t="shared" ref="E998:L998" si="229">E1001+E1009+E1010+E1011</f>
        <v>1625.06276</v>
      </c>
      <c r="F998" s="56">
        <f t="shared" si="229"/>
        <v>2000</v>
      </c>
      <c r="G998" s="56">
        <f t="shared" si="229"/>
        <v>1274</v>
      </c>
      <c r="H998" s="56">
        <f t="shared" si="229"/>
        <v>849.33328000000006</v>
      </c>
      <c r="I998" s="56">
        <f t="shared" si="229"/>
        <v>2000</v>
      </c>
      <c r="J998" s="56">
        <f t="shared" si="229"/>
        <v>2000</v>
      </c>
      <c r="K998" s="56">
        <f t="shared" si="221"/>
        <v>0</v>
      </c>
      <c r="L998" s="56">
        <f t="shared" si="229"/>
        <v>2000</v>
      </c>
      <c r="M998" s="56">
        <f t="shared" si="222"/>
        <v>0</v>
      </c>
      <c r="N998" s="56">
        <f t="shared" si="223"/>
        <v>0</v>
      </c>
    </row>
    <row r="999" spans="1:14" s="6" customFormat="1" ht="36" hidden="1" thickTop="1" thickBot="1" x14ac:dyDescent="0.3">
      <c r="B999" s="6" t="str">
        <f t="shared" si="226"/>
        <v>b</v>
      </c>
      <c r="C999" s="11"/>
      <c r="D999" s="12" t="s">
        <v>190</v>
      </c>
      <c r="E999" s="13">
        <v>0</v>
      </c>
      <c r="F999" s="13">
        <v>0</v>
      </c>
      <c r="G999" s="13">
        <v>0</v>
      </c>
      <c r="H999" s="13">
        <v>0</v>
      </c>
      <c r="I999" s="13">
        <v>0</v>
      </c>
      <c r="J999" s="13">
        <v>0</v>
      </c>
      <c r="K999" s="13">
        <f t="shared" si="221"/>
        <v>0</v>
      </c>
      <c r="L999" s="13">
        <v>0</v>
      </c>
      <c r="M999" s="13">
        <f t="shared" si="222"/>
        <v>0</v>
      </c>
      <c r="N999" s="13">
        <f t="shared" si="223"/>
        <v>0</v>
      </c>
    </row>
    <row r="1000" spans="1:14" s="6" customFormat="1" ht="18.75" hidden="1" thickTop="1" thickBot="1" x14ac:dyDescent="0.3">
      <c r="B1000" s="6" t="str">
        <f t="shared" si="226"/>
        <v>b</v>
      </c>
      <c r="C1000" s="11"/>
      <c r="D1000" s="12" t="s">
        <v>189</v>
      </c>
      <c r="E1000" s="13">
        <v>0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f t="shared" si="221"/>
        <v>0</v>
      </c>
      <c r="L1000" s="13">
        <v>0</v>
      </c>
      <c r="M1000" s="13">
        <f t="shared" si="222"/>
        <v>0</v>
      </c>
      <c r="N1000" s="13">
        <f t="shared" si="223"/>
        <v>0</v>
      </c>
    </row>
    <row r="1001" spans="1:14" s="6" customFormat="1" ht="21" hidden="1" thickTop="1" thickBot="1" x14ac:dyDescent="0.3">
      <c r="B1001" s="6" t="str">
        <f t="shared" si="226"/>
        <v>a</v>
      </c>
      <c r="C1001" s="36" t="s">
        <v>131</v>
      </c>
      <c r="D1001" s="37" t="s">
        <v>4</v>
      </c>
      <c r="E1001" s="38">
        <f t="shared" ref="E1001:L1001" si="230">E1002+E1003+E1004+E1005+E1006+E1007+E1008</f>
        <v>1625.06276</v>
      </c>
      <c r="F1001" s="38">
        <f t="shared" si="230"/>
        <v>2000</v>
      </c>
      <c r="G1001" s="38">
        <f t="shared" si="230"/>
        <v>1274</v>
      </c>
      <c r="H1001" s="38">
        <f t="shared" si="230"/>
        <v>849.33328000000006</v>
      </c>
      <c r="I1001" s="38">
        <f t="shared" si="230"/>
        <v>2000</v>
      </c>
      <c r="J1001" s="38">
        <f t="shared" si="230"/>
        <v>2000</v>
      </c>
      <c r="K1001" s="38">
        <f t="shared" si="221"/>
        <v>0</v>
      </c>
      <c r="L1001" s="38">
        <f t="shared" si="230"/>
        <v>2000</v>
      </c>
      <c r="M1001" s="38">
        <f t="shared" si="222"/>
        <v>0</v>
      </c>
      <c r="N1001" s="38">
        <f t="shared" si="223"/>
        <v>0</v>
      </c>
    </row>
    <row r="1002" spans="1:14" s="6" customFormat="1" ht="18.75" hidden="1" thickTop="1" thickBot="1" x14ac:dyDescent="0.3">
      <c r="B1002" s="6" t="str">
        <f t="shared" si="226"/>
        <v>b</v>
      </c>
      <c r="C1002" s="11" t="s">
        <v>131</v>
      </c>
      <c r="D1002" s="17" t="s">
        <v>195</v>
      </c>
      <c r="E1002" s="18">
        <v>0</v>
      </c>
      <c r="F1002" s="18">
        <v>0</v>
      </c>
      <c r="G1002" s="18">
        <v>0</v>
      </c>
      <c r="H1002" s="18">
        <v>0</v>
      </c>
      <c r="I1002" s="18">
        <v>0</v>
      </c>
      <c r="J1002" s="18">
        <v>0</v>
      </c>
      <c r="K1002" s="18">
        <f t="shared" si="221"/>
        <v>0</v>
      </c>
      <c r="L1002" s="18">
        <v>0</v>
      </c>
      <c r="M1002" s="18">
        <f t="shared" si="222"/>
        <v>0</v>
      </c>
      <c r="N1002" s="18">
        <f t="shared" si="223"/>
        <v>0</v>
      </c>
    </row>
    <row r="1003" spans="1:14" s="6" customFormat="1" ht="18.75" hidden="1" thickTop="1" thickBot="1" x14ac:dyDescent="0.3">
      <c r="B1003" s="6" t="str">
        <f t="shared" si="226"/>
        <v>b</v>
      </c>
      <c r="C1003" s="11" t="s">
        <v>131</v>
      </c>
      <c r="D1003" s="17" t="s">
        <v>196</v>
      </c>
      <c r="E1003" s="18">
        <v>0</v>
      </c>
      <c r="F1003" s="18">
        <v>0</v>
      </c>
      <c r="G1003" s="18">
        <v>0</v>
      </c>
      <c r="H1003" s="18">
        <v>0</v>
      </c>
      <c r="I1003" s="18">
        <v>0</v>
      </c>
      <c r="J1003" s="18">
        <v>0</v>
      </c>
      <c r="K1003" s="18">
        <f t="shared" si="221"/>
        <v>0</v>
      </c>
      <c r="L1003" s="18">
        <v>0</v>
      </c>
      <c r="M1003" s="18">
        <f t="shared" si="222"/>
        <v>0</v>
      </c>
      <c r="N1003" s="18">
        <f t="shared" si="223"/>
        <v>0</v>
      </c>
    </row>
    <row r="1004" spans="1:14" s="6" customFormat="1" ht="18.75" hidden="1" thickTop="1" thickBot="1" x14ac:dyDescent="0.3">
      <c r="B1004" s="6" t="str">
        <f t="shared" si="226"/>
        <v>b</v>
      </c>
      <c r="C1004" s="11" t="s">
        <v>131</v>
      </c>
      <c r="D1004" s="17" t="s">
        <v>197</v>
      </c>
      <c r="E1004" s="18">
        <v>0</v>
      </c>
      <c r="F1004" s="18">
        <v>0</v>
      </c>
      <c r="G1004" s="18">
        <v>0</v>
      </c>
      <c r="H1004" s="18">
        <v>0</v>
      </c>
      <c r="I1004" s="18">
        <v>0</v>
      </c>
      <c r="J1004" s="18">
        <v>0</v>
      </c>
      <c r="K1004" s="18">
        <f t="shared" si="221"/>
        <v>0</v>
      </c>
      <c r="L1004" s="18">
        <v>0</v>
      </c>
      <c r="M1004" s="18">
        <f t="shared" si="222"/>
        <v>0</v>
      </c>
      <c r="N1004" s="18">
        <f t="shared" si="223"/>
        <v>0</v>
      </c>
    </row>
    <row r="1005" spans="1:14" s="6" customFormat="1" ht="18.75" hidden="1" thickTop="1" thickBot="1" x14ac:dyDescent="0.3">
      <c r="B1005" s="6" t="str">
        <f t="shared" si="226"/>
        <v>b</v>
      </c>
      <c r="C1005" s="11" t="s">
        <v>131</v>
      </c>
      <c r="D1005" s="17" t="s">
        <v>198</v>
      </c>
      <c r="E1005" s="18">
        <v>0</v>
      </c>
      <c r="F1005" s="18">
        <v>0</v>
      </c>
      <c r="G1005" s="18">
        <v>0</v>
      </c>
      <c r="H1005" s="18">
        <v>0</v>
      </c>
      <c r="I1005" s="18">
        <v>0</v>
      </c>
      <c r="J1005" s="18">
        <v>0</v>
      </c>
      <c r="K1005" s="18">
        <f t="shared" si="221"/>
        <v>0</v>
      </c>
      <c r="L1005" s="18">
        <v>0</v>
      </c>
      <c r="M1005" s="18">
        <f t="shared" si="222"/>
        <v>0</v>
      </c>
      <c r="N1005" s="18">
        <f t="shared" si="223"/>
        <v>0</v>
      </c>
    </row>
    <row r="1006" spans="1:14" s="6" customFormat="1" ht="18.75" hidden="1" thickTop="1" thickBot="1" x14ac:dyDescent="0.3">
      <c r="B1006" s="6" t="str">
        <f t="shared" si="226"/>
        <v>b</v>
      </c>
      <c r="C1006" s="11" t="s">
        <v>131</v>
      </c>
      <c r="D1006" s="17" t="s">
        <v>199</v>
      </c>
      <c r="E1006" s="18">
        <v>0</v>
      </c>
      <c r="F1006" s="18">
        <v>0</v>
      </c>
      <c r="G1006" s="18">
        <v>0</v>
      </c>
      <c r="H1006" s="18">
        <v>0</v>
      </c>
      <c r="I1006" s="18">
        <v>0</v>
      </c>
      <c r="J1006" s="18">
        <v>0</v>
      </c>
      <c r="K1006" s="18">
        <f t="shared" si="221"/>
        <v>0</v>
      </c>
      <c r="L1006" s="18">
        <v>0</v>
      </c>
      <c r="M1006" s="18">
        <f t="shared" si="222"/>
        <v>0</v>
      </c>
      <c r="N1006" s="18">
        <f t="shared" si="223"/>
        <v>0</v>
      </c>
    </row>
    <row r="1007" spans="1:14" s="6" customFormat="1" ht="21" hidden="1" thickTop="1" thickBot="1" x14ac:dyDescent="0.3">
      <c r="B1007" s="6" t="str">
        <f t="shared" si="226"/>
        <v>a</v>
      </c>
      <c r="C1007" s="33" t="s">
        <v>131</v>
      </c>
      <c r="D1007" s="39" t="s">
        <v>205</v>
      </c>
      <c r="E1007" s="40">
        <v>1625.06276</v>
      </c>
      <c r="F1007" s="40">
        <v>2000</v>
      </c>
      <c r="G1007" s="40">
        <v>1274</v>
      </c>
      <c r="H1007" s="40">
        <v>849.33328000000006</v>
      </c>
      <c r="I1007" s="40">
        <v>2000</v>
      </c>
      <c r="J1007" s="40">
        <v>2000</v>
      </c>
      <c r="K1007" s="40">
        <f t="shared" si="221"/>
        <v>0</v>
      </c>
      <c r="L1007" s="40">
        <v>2000</v>
      </c>
      <c r="M1007" s="40">
        <f t="shared" si="222"/>
        <v>0</v>
      </c>
      <c r="N1007" s="40">
        <f t="shared" si="223"/>
        <v>0</v>
      </c>
    </row>
    <row r="1008" spans="1:14" s="6" customFormat="1" ht="18.75" hidden="1" thickTop="1" thickBot="1" x14ac:dyDescent="0.3">
      <c r="B1008" s="6" t="str">
        <f t="shared" si="226"/>
        <v>b</v>
      </c>
      <c r="C1008" s="11" t="s">
        <v>131</v>
      </c>
      <c r="D1008" s="17" t="s">
        <v>201</v>
      </c>
      <c r="E1008" s="18">
        <v>0</v>
      </c>
      <c r="F1008" s="18">
        <v>0</v>
      </c>
      <c r="G1008" s="18">
        <v>0</v>
      </c>
      <c r="H1008" s="18">
        <v>0</v>
      </c>
      <c r="I1008" s="18">
        <v>0</v>
      </c>
      <c r="J1008" s="18">
        <v>0</v>
      </c>
      <c r="K1008" s="18">
        <f t="shared" si="221"/>
        <v>0</v>
      </c>
      <c r="L1008" s="18">
        <v>0</v>
      </c>
      <c r="M1008" s="18">
        <f t="shared" si="222"/>
        <v>0</v>
      </c>
      <c r="N1008" s="18">
        <f t="shared" si="223"/>
        <v>0</v>
      </c>
    </row>
    <row r="1009" spans="1:14" s="6" customFormat="1" ht="18.75" hidden="1" thickTop="1" thickBot="1" x14ac:dyDescent="0.3">
      <c r="B1009" s="6" t="str">
        <f t="shared" si="226"/>
        <v>b</v>
      </c>
      <c r="C1009" s="14" t="s">
        <v>131</v>
      </c>
      <c r="D1009" s="15" t="s">
        <v>6</v>
      </c>
      <c r="E1009" s="16">
        <v>0</v>
      </c>
      <c r="F1009" s="16">
        <v>0</v>
      </c>
      <c r="G1009" s="16">
        <v>0</v>
      </c>
      <c r="H1009" s="16">
        <v>0</v>
      </c>
      <c r="I1009" s="16">
        <v>0</v>
      </c>
      <c r="J1009" s="16">
        <v>0</v>
      </c>
      <c r="K1009" s="16">
        <f t="shared" si="221"/>
        <v>0</v>
      </c>
      <c r="L1009" s="16">
        <v>0</v>
      </c>
      <c r="M1009" s="16">
        <f t="shared" si="222"/>
        <v>0</v>
      </c>
      <c r="N1009" s="16">
        <f t="shared" si="223"/>
        <v>0</v>
      </c>
    </row>
    <row r="1010" spans="1:14" s="6" customFormat="1" ht="18.75" hidden="1" thickTop="1" thickBot="1" x14ac:dyDescent="0.3">
      <c r="B1010" s="6" t="str">
        <f t="shared" si="226"/>
        <v>b</v>
      </c>
      <c r="C1010" s="14" t="s">
        <v>131</v>
      </c>
      <c r="D1010" s="15" t="s">
        <v>7</v>
      </c>
      <c r="E1010" s="16">
        <v>0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f t="shared" si="221"/>
        <v>0</v>
      </c>
      <c r="L1010" s="16">
        <v>0</v>
      </c>
      <c r="M1010" s="16">
        <f t="shared" si="222"/>
        <v>0</v>
      </c>
      <c r="N1010" s="16">
        <f t="shared" si="223"/>
        <v>0</v>
      </c>
    </row>
    <row r="1011" spans="1:14" s="6" customFormat="1" ht="18.75" hidden="1" thickTop="1" thickBot="1" x14ac:dyDescent="0.3">
      <c r="B1011" s="6" t="str">
        <f t="shared" si="226"/>
        <v>b</v>
      </c>
      <c r="C1011" s="19" t="s">
        <v>131</v>
      </c>
      <c r="D1011" s="20" t="s">
        <v>8</v>
      </c>
      <c r="E1011" s="21">
        <v>0</v>
      </c>
      <c r="F1011" s="21">
        <v>0</v>
      </c>
      <c r="G1011" s="21">
        <v>0</v>
      </c>
      <c r="H1011" s="21">
        <v>0</v>
      </c>
      <c r="I1011" s="21">
        <v>0</v>
      </c>
      <c r="J1011" s="21">
        <v>0</v>
      </c>
      <c r="K1011" s="21">
        <f t="shared" si="221"/>
        <v>0</v>
      </c>
      <c r="L1011" s="21">
        <v>0</v>
      </c>
      <c r="M1011" s="21">
        <f t="shared" si="222"/>
        <v>0</v>
      </c>
      <c r="N1011" s="21">
        <f t="shared" si="223"/>
        <v>0</v>
      </c>
    </row>
    <row r="1012" spans="1:14" s="6" customFormat="1" ht="40.5" thickTop="1" thickBot="1" x14ac:dyDescent="0.3">
      <c r="A1012" s="6" t="s">
        <v>213</v>
      </c>
      <c r="B1012" s="6" t="str">
        <f t="shared" si="226"/>
        <v>a</v>
      </c>
      <c r="C1012" s="54" t="s">
        <v>80</v>
      </c>
      <c r="D1012" s="55" t="s">
        <v>107</v>
      </c>
      <c r="E1012" s="56">
        <f>E1026+E1040</f>
        <v>25131.867180000001</v>
      </c>
      <c r="F1012" s="56">
        <f t="shared" ref="F1012:L1025" si="231">F1026+F1040</f>
        <v>29465</v>
      </c>
      <c r="G1012" s="56">
        <f t="shared" si="231"/>
        <v>29032.400000000001</v>
      </c>
      <c r="H1012" s="56">
        <f t="shared" si="231"/>
        <v>19374.067279999999</v>
      </c>
      <c r="I1012" s="56">
        <f t="shared" si="231"/>
        <v>33000</v>
      </c>
      <c r="J1012" s="56">
        <f t="shared" si="231"/>
        <v>32000</v>
      </c>
      <c r="K1012" s="56">
        <f t="shared" si="221"/>
        <v>-1000</v>
      </c>
      <c r="L1012" s="56">
        <f t="shared" si="231"/>
        <v>33000</v>
      </c>
      <c r="M1012" s="56">
        <f t="shared" si="222"/>
        <v>1000</v>
      </c>
      <c r="N1012" s="56">
        <f t="shared" si="223"/>
        <v>1000</v>
      </c>
    </row>
    <row r="1013" spans="1:14" s="6" customFormat="1" ht="36" hidden="1" thickTop="1" thickBot="1" x14ac:dyDescent="0.3">
      <c r="B1013" s="6" t="str">
        <f t="shared" si="226"/>
        <v>b</v>
      </c>
      <c r="C1013" s="11"/>
      <c r="D1013" s="12" t="s">
        <v>190</v>
      </c>
      <c r="E1013" s="13">
        <f t="shared" ref="E1013:L1025" si="232">E1027+E1041</f>
        <v>0</v>
      </c>
      <c r="F1013" s="13">
        <f t="shared" si="232"/>
        <v>0</v>
      </c>
      <c r="G1013" s="13">
        <f t="shared" si="232"/>
        <v>0</v>
      </c>
      <c r="H1013" s="13">
        <f t="shared" si="232"/>
        <v>0</v>
      </c>
      <c r="I1013" s="13">
        <f t="shared" si="231"/>
        <v>0</v>
      </c>
      <c r="J1013" s="13">
        <f t="shared" si="231"/>
        <v>0</v>
      </c>
      <c r="K1013" s="13">
        <f t="shared" si="221"/>
        <v>0</v>
      </c>
      <c r="L1013" s="13">
        <f t="shared" si="232"/>
        <v>0</v>
      </c>
      <c r="M1013" s="13">
        <f t="shared" si="222"/>
        <v>0</v>
      </c>
      <c r="N1013" s="13">
        <f t="shared" si="223"/>
        <v>0</v>
      </c>
    </row>
    <row r="1014" spans="1:14" s="6" customFormat="1" ht="18.75" hidden="1" thickTop="1" thickBot="1" x14ac:dyDescent="0.3">
      <c r="B1014" s="6" t="str">
        <f t="shared" si="226"/>
        <v>b</v>
      </c>
      <c r="C1014" s="11"/>
      <c r="D1014" s="12" t="s">
        <v>189</v>
      </c>
      <c r="E1014" s="13">
        <f t="shared" si="232"/>
        <v>0</v>
      </c>
      <c r="F1014" s="13">
        <f t="shared" si="232"/>
        <v>0</v>
      </c>
      <c r="G1014" s="13">
        <f t="shared" si="232"/>
        <v>0</v>
      </c>
      <c r="H1014" s="13">
        <f t="shared" si="232"/>
        <v>0</v>
      </c>
      <c r="I1014" s="13">
        <f t="shared" si="231"/>
        <v>0</v>
      </c>
      <c r="J1014" s="13">
        <f t="shared" si="231"/>
        <v>0</v>
      </c>
      <c r="K1014" s="13">
        <f t="shared" si="221"/>
        <v>0</v>
      </c>
      <c r="L1014" s="13">
        <f t="shared" si="232"/>
        <v>0</v>
      </c>
      <c r="M1014" s="13">
        <f t="shared" si="222"/>
        <v>0</v>
      </c>
      <c r="N1014" s="13">
        <f t="shared" si="223"/>
        <v>0</v>
      </c>
    </row>
    <row r="1015" spans="1:14" s="6" customFormat="1" ht="21" hidden="1" thickTop="1" thickBot="1" x14ac:dyDescent="0.3">
      <c r="B1015" s="6" t="str">
        <f t="shared" si="226"/>
        <v>a</v>
      </c>
      <c r="C1015" s="36" t="s">
        <v>131</v>
      </c>
      <c r="D1015" s="37" t="s">
        <v>4</v>
      </c>
      <c r="E1015" s="38">
        <f t="shared" si="232"/>
        <v>25131.867180000001</v>
      </c>
      <c r="F1015" s="38">
        <f t="shared" si="232"/>
        <v>29465</v>
      </c>
      <c r="G1015" s="38">
        <f t="shared" si="232"/>
        <v>29024.222000000002</v>
      </c>
      <c r="H1015" s="38">
        <f t="shared" si="232"/>
        <v>19365.90641</v>
      </c>
      <c r="I1015" s="38">
        <f t="shared" si="231"/>
        <v>33000</v>
      </c>
      <c r="J1015" s="38">
        <f t="shared" si="231"/>
        <v>32000</v>
      </c>
      <c r="K1015" s="38">
        <f t="shared" si="221"/>
        <v>-1000</v>
      </c>
      <c r="L1015" s="38">
        <f t="shared" si="232"/>
        <v>33000</v>
      </c>
      <c r="M1015" s="38">
        <f t="shared" si="222"/>
        <v>1000</v>
      </c>
      <c r="N1015" s="38">
        <f t="shared" si="223"/>
        <v>1000</v>
      </c>
    </row>
    <row r="1016" spans="1:14" s="6" customFormat="1" ht="18.75" hidden="1" thickTop="1" thickBot="1" x14ac:dyDescent="0.3">
      <c r="B1016" s="6" t="str">
        <f t="shared" si="226"/>
        <v>b</v>
      </c>
      <c r="C1016" s="11" t="s">
        <v>131</v>
      </c>
      <c r="D1016" s="17" t="s">
        <v>195</v>
      </c>
      <c r="E1016" s="18">
        <f t="shared" si="232"/>
        <v>0</v>
      </c>
      <c r="F1016" s="18">
        <f t="shared" si="232"/>
        <v>0</v>
      </c>
      <c r="G1016" s="18">
        <f t="shared" si="232"/>
        <v>0</v>
      </c>
      <c r="H1016" s="18">
        <f t="shared" si="232"/>
        <v>0</v>
      </c>
      <c r="I1016" s="18">
        <f t="shared" si="231"/>
        <v>0</v>
      </c>
      <c r="J1016" s="18">
        <f t="shared" si="231"/>
        <v>0</v>
      </c>
      <c r="K1016" s="18">
        <f t="shared" si="221"/>
        <v>0</v>
      </c>
      <c r="L1016" s="18">
        <f t="shared" si="232"/>
        <v>0</v>
      </c>
      <c r="M1016" s="18">
        <f t="shared" si="222"/>
        <v>0</v>
      </c>
      <c r="N1016" s="18">
        <f t="shared" si="223"/>
        <v>0</v>
      </c>
    </row>
    <row r="1017" spans="1:14" s="6" customFormat="1" ht="21" hidden="1" thickTop="1" thickBot="1" x14ac:dyDescent="0.3">
      <c r="B1017" s="6" t="str">
        <f t="shared" si="226"/>
        <v>a</v>
      </c>
      <c r="C1017" s="33" t="s">
        <v>131</v>
      </c>
      <c r="D1017" s="39" t="s">
        <v>203</v>
      </c>
      <c r="E1017" s="40">
        <f t="shared" si="232"/>
        <v>36</v>
      </c>
      <c r="F1017" s="40">
        <f t="shared" si="232"/>
        <v>36</v>
      </c>
      <c r="G1017" s="40">
        <f t="shared" si="232"/>
        <v>36</v>
      </c>
      <c r="H1017" s="40">
        <f t="shared" si="232"/>
        <v>24</v>
      </c>
      <c r="I1017" s="40">
        <f t="shared" si="231"/>
        <v>36</v>
      </c>
      <c r="J1017" s="40">
        <f t="shared" si="231"/>
        <v>36</v>
      </c>
      <c r="K1017" s="40">
        <f t="shared" si="221"/>
        <v>0</v>
      </c>
      <c r="L1017" s="40">
        <f t="shared" si="232"/>
        <v>36</v>
      </c>
      <c r="M1017" s="40">
        <f t="shared" si="222"/>
        <v>0</v>
      </c>
      <c r="N1017" s="40">
        <f t="shared" si="223"/>
        <v>0</v>
      </c>
    </row>
    <row r="1018" spans="1:14" s="6" customFormat="1" ht="18.75" hidden="1" thickTop="1" thickBot="1" x14ac:dyDescent="0.3">
      <c r="B1018" s="6" t="str">
        <f t="shared" si="226"/>
        <v>b</v>
      </c>
      <c r="C1018" s="11" t="s">
        <v>131</v>
      </c>
      <c r="D1018" s="17" t="s">
        <v>197</v>
      </c>
      <c r="E1018" s="18">
        <f t="shared" si="232"/>
        <v>0</v>
      </c>
      <c r="F1018" s="18">
        <f t="shared" si="232"/>
        <v>0</v>
      </c>
      <c r="G1018" s="18">
        <f t="shared" si="232"/>
        <v>0</v>
      </c>
      <c r="H1018" s="18">
        <f t="shared" si="232"/>
        <v>0</v>
      </c>
      <c r="I1018" s="18">
        <f t="shared" si="231"/>
        <v>0</v>
      </c>
      <c r="J1018" s="18">
        <f t="shared" si="231"/>
        <v>0</v>
      </c>
      <c r="K1018" s="18">
        <f t="shared" si="221"/>
        <v>0</v>
      </c>
      <c r="L1018" s="18">
        <f t="shared" si="232"/>
        <v>0</v>
      </c>
      <c r="M1018" s="18">
        <f t="shared" si="222"/>
        <v>0</v>
      </c>
      <c r="N1018" s="18">
        <f t="shared" si="223"/>
        <v>0</v>
      </c>
    </row>
    <row r="1019" spans="1:14" s="6" customFormat="1" ht="18.75" hidden="1" thickTop="1" thickBot="1" x14ac:dyDescent="0.3">
      <c r="B1019" s="6" t="str">
        <f t="shared" si="226"/>
        <v>b</v>
      </c>
      <c r="C1019" s="11" t="s">
        <v>131</v>
      </c>
      <c r="D1019" s="17" t="s">
        <v>198</v>
      </c>
      <c r="E1019" s="18">
        <f t="shared" si="232"/>
        <v>0</v>
      </c>
      <c r="F1019" s="18">
        <f t="shared" si="232"/>
        <v>0</v>
      </c>
      <c r="G1019" s="18">
        <f t="shared" si="232"/>
        <v>0</v>
      </c>
      <c r="H1019" s="18">
        <f t="shared" si="232"/>
        <v>0</v>
      </c>
      <c r="I1019" s="18">
        <f t="shared" si="231"/>
        <v>0</v>
      </c>
      <c r="J1019" s="18">
        <f t="shared" si="231"/>
        <v>0</v>
      </c>
      <c r="K1019" s="18">
        <f t="shared" si="221"/>
        <v>0</v>
      </c>
      <c r="L1019" s="18">
        <f t="shared" si="232"/>
        <v>0</v>
      </c>
      <c r="M1019" s="18">
        <f t="shared" si="222"/>
        <v>0</v>
      </c>
      <c r="N1019" s="18">
        <f t="shared" si="223"/>
        <v>0</v>
      </c>
    </row>
    <row r="1020" spans="1:14" s="6" customFormat="1" ht="18.75" hidden="1" thickTop="1" thickBot="1" x14ac:dyDescent="0.3">
      <c r="B1020" s="6" t="str">
        <f t="shared" si="226"/>
        <v>b</v>
      </c>
      <c r="C1020" s="11" t="s">
        <v>131</v>
      </c>
      <c r="D1020" s="17" t="s">
        <v>199</v>
      </c>
      <c r="E1020" s="18">
        <f t="shared" si="232"/>
        <v>0</v>
      </c>
      <c r="F1020" s="18">
        <f t="shared" si="232"/>
        <v>0</v>
      </c>
      <c r="G1020" s="18">
        <f t="shared" si="232"/>
        <v>0</v>
      </c>
      <c r="H1020" s="18">
        <f t="shared" si="232"/>
        <v>0</v>
      </c>
      <c r="I1020" s="18">
        <f t="shared" si="231"/>
        <v>0</v>
      </c>
      <c r="J1020" s="18">
        <f t="shared" si="231"/>
        <v>0</v>
      </c>
      <c r="K1020" s="18">
        <f t="shared" si="221"/>
        <v>0</v>
      </c>
      <c r="L1020" s="18">
        <f t="shared" si="232"/>
        <v>0</v>
      </c>
      <c r="M1020" s="18">
        <f t="shared" si="222"/>
        <v>0</v>
      </c>
      <c r="N1020" s="18">
        <f t="shared" si="223"/>
        <v>0</v>
      </c>
    </row>
    <row r="1021" spans="1:14" s="6" customFormat="1" ht="21" hidden="1" thickTop="1" thickBot="1" x14ac:dyDescent="0.3">
      <c r="B1021" s="6" t="str">
        <f t="shared" si="226"/>
        <v>a</v>
      </c>
      <c r="C1021" s="33" t="s">
        <v>131</v>
      </c>
      <c r="D1021" s="39" t="s">
        <v>205</v>
      </c>
      <c r="E1021" s="40">
        <f t="shared" si="232"/>
        <v>25095.867180000001</v>
      </c>
      <c r="F1021" s="40">
        <f t="shared" si="232"/>
        <v>29429</v>
      </c>
      <c r="G1021" s="40">
        <f t="shared" si="232"/>
        <v>28988.222000000002</v>
      </c>
      <c r="H1021" s="40">
        <f t="shared" si="232"/>
        <v>19341.90641</v>
      </c>
      <c r="I1021" s="40">
        <f t="shared" si="231"/>
        <v>32964</v>
      </c>
      <c r="J1021" s="40">
        <f t="shared" si="231"/>
        <v>31964</v>
      </c>
      <c r="K1021" s="40">
        <f t="shared" si="221"/>
        <v>-1000</v>
      </c>
      <c r="L1021" s="40">
        <f t="shared" si="232"/>
        <v>32964</v>
      </c>
      <c r="M1021" s="40">
        <f t="shared" si="222"/>
        <v>1000</v>
      </c>
      <c r="N1021" s="40">
        <f t="shared" si="223"/>
        <v>1000</v>
      </c>
    </row>
    <row r="1022" spans="1:14" s="6" customFormat="1" ht="18.75" hidden="1" thickTop="1" thickBot="1" x14ac:dyDescent="0.3">
      <c r="B1022" s="6" t="str">
        <f t="shared" si="226"/>
        <v>b</v>
      </c>
      <c r="C1022" s="11" t="s">
        <v>131</v>
      </c>
      <c r="D1022" s="17" t="s">
        <v>201</v>
      </c>
      <c r="E1022" s="18">
        <f t="shared" si="232"/>
        <v>0</v>
      </c>
      <c r="F1022" s="18">
        <f t="shared" si="232"/>
        <v>0</v>
      </c>
      <c r="G1022" s="18">
        <f t="shared" si="232"/>
        <v>0</v>
      </c>
      <c r="H1022" s="18">
        <f t="shared" si="232"/>
        <v>0</v>
      </c>
      <c r="I1022" s="18">
        <f t="shared" si="231"/>
        <v>0</v>
      </c>
      <c r="J1022" s="18">
        <f t="shared" si="231"/>
        <v>0</v>
      </c>
      <c r="K1022" s="18">
        <f t="shared" si="221"/>
        <v>0</v>
      </c>
      <c r="L1022" s="18">
        <f t="shared" si="232"/>
        <v>0</v>
      </c>
      <c r="M1022" s="18">
        <f t="shared" si="222"/>
        <v>0</v>
      </c>
      <c r="N1022" s="18">
        <f t="shared" si="223"/>
        <v>0</v>
      </c>
    </row>
    <row r="1023" spans="1:14" s="6" customFormat="1" ht="18.75" hidden="1" thickTop="1" thickBot="1" x14ac:dyDescent="0.3">
      <c r="B1023" s="6" t="str">
        <f t="shared" si="226"/>
        <v>b</v>
      </c>
      <c r="C1023" s="14" t="s">
        <v>131</v>
      </c>
      <c r="D1023" s="15" t="s">
        <v>6</v>
      </c>
      <c r="E1023" s="16">
        <f t="shared" si="232"/>
        <v>0</v>
      </c>
      <c r="F1023" s="16">
        <f t="shared" si="232"/>
        <v>0</v>
      </c>
      <c r="G1023" s="16">
        <f t="shared" si="232"/>
        <v>0</v>
      </c>
      <c r="H1023" s="16">
        <f t="shared" si="232"/>
        <v>0</v>
      </c>
      <c r="I1023" s="16">
        <f t="shared" si="231"/>
        <v>0</v>
      </c>
      <c r="J1023" s="16">
        <f t="shared" si="231"/>
        <v>0</v>
      </c>
      <c r="K1023" s="16">
        <f t="shared" si="221"/>
        <v>0</v>
      </c>
      <c r="L1023" s="16">
        <f t="shared" si="232"/>
        <v>0</v>
      </c>
      <c r="M1023" s="16">
        <f t="shared" si="222"/>
        <v>0</v>
      </c>
      <c r="N1023" s="16">
        <f t="shared" si="223"/>
        <v>0</v>
      </c>
    </row>
    <row r="1024" spans="1:14" s="6" customFormat="1" ht="18.75" hidden="1" thickTop="1" thickBot="1" x14ac:dyDescent="0.3">
      <c r="B1024" s="6" t="str">
        <f t="shared" si="226"/>
        <v>b</v>
      </c>
      <c r="C1024" s="14" t="s">
        <v>131</v>
      </c>
      <c r="D1024" s="15" t="s">
        <v>7</v>
      </c>
      <c r="E1024" s="16">
        <f t="shared" si="232"/>
        <v>0</v>
      </c>
      <c r="F1024" s="16">
        <f t="shared" si="232"/>
        <v>0</v>
      </c>
      <c r="G1024" s="16">
        <f t="shared" si="232"/>
        <v>0</v>
      </c>
      <c r="H1024" s="16">
        <f t="shared" si="232"/>
        <v>0</v>
      </c>
      <c r="I1024" s="16">
        <f t="shared" si="231"/>
        <v>0</v>
      </c>
      <c r="J1024" s="16">
        <f t="shared" si="231"/>
        <v>0</v>
      </c>
      <c r="K1024" s="16">
        <f t="shared" si="221"/>
        <v>0</v>
      </c>
      <c r="L1024" s="16">
        <f t="shared" si="232"/>
        <v>0</v>
      </c>
      <c r="M1024" s="16">
        <f t="shared" si="222"/>
        <v>0</v>
      </c>
      <c r="N1024" s="16">
        <f t="shared" si="223"/>
        <v>0</v>
      </c>
    </row>
    <row r="1025" spans="2:14" s="6" customFormat="1" ht="21" hidden="1" thickTop="1" thickBot="1" x14ac:dyDescent="0.3">
      <c r="B1025" s="6" t="str">
        <f t="shared" si="226"/>
        <v>a</v>
      </c>
      <c r="C1025" s="41" t="s">
        <v>131</v>
      </c>
      <c r="D1025" s="42" t="s">
        <v>8</v>
      </c>
      <c r="E1025" s="43">
        <f t="shared" si="232"/>
        <v>0</v>
      </c>
      <c r="F1025" s="43">
        <f t="shared" si="232"/>
        <v>0</v>
      </c>
      <c r="G1025" s="43">
        <f t="shared" si="232"/>
        <v>8.1780000000000008</v>
      </c>
      <c r="H1025" s="43">
        <f t="shared" si="232"/>
        <v>8.1608699999999992</v>
      </c>
      <c r="I1025" s="43">
        <f t="shared" si="231"/>
        <v>0</v>
      </c>
      <c r="J1025" s="43">
        <f t="shared" si="231"/>
        <v>0</v>
      </c>
      <c r="K1025" s="43">
        <f t="shared" si="221"/>
        <v>0</v>
      </c>
      <c r="L1025" s="43">
        <f t="shared" si="232"/>
        <v>0</v>
      </c>
      <c r="M1025" s="43">
        <f t="shared" si="222"/>
        <v>0</v>
      </c>
      <c r="N1025" s="43">
        <f t="shared" si="223"/>
        <v>0</v>
      </c>
    </row>
    <row r="1026" spans="2:14" s="6" customFormat="1" ht="53.25" hidden="1" customHeight="1" thickTop="1" thickBot="1" x14ac:dyDescent="0.3">
      <c r="B1026" s="6" t="str">
        <f t="shared" si="226"/>
        <v>a</v>
      </c>
      <c r="C1026" s="30" t="s">
        <v>168</v>
      </c>
      <c r="D1026" s="31" t="s">
        <v>107</v>
      </c>
      <c r="E1026" s="32">
        <f t="shared" ref="E1026:L1026" si="233">E1029+E1037+E1038+E1039</f>
        <v>12265.171920000001</v>
      </c>
      <c r="F1026" s="32">
        <f t="shared" si="233"/>
        <v>13597</v>
      </c>
      <c r="G1026" s="32">
        <f t="shared" si="233"/>
        <v>22895.040000000001</v>
      </c>
      <c r="H1026" s="32">
        <f t="shared" si="233"/>
        <v>13277.55046</v>
      </c>
      <c r="I1026" s="32">
        <f t="shared" si="233"/>
        <v>33000</v>
      </c>
      <c r="J1026" s="32">
        <f t="shared" si="233"/>
        <v>32000</v>
      </c>
      <c r="K1026" s="32">
        <f t="shared" si="221"/>
        <v>-1000</v>
      </c>
      <c r="L1026" s="32">
        <f t="shared" si="233"/>
        <v>33000</v>
      </c>
      <c r="M1026" s="32">
        <f t="shared" si="222"/>
        <v>1000</v>
      </c>
      <c r="N1026" s="32">
        <f t="shared" si="223"/>
        <v>1000</v>
      </c>
    </row>
    <row r="1027" spans="2:14" s="6" customFormat="1" ht="36" hidden="1" thickTop="1" thickBot="1" x14ac:dyDescent="0.3">
      <c r="B1027" s="6" t="str">
        <f t="shared" si="226"/>
        <v>b</v>
      </c>
      <c r="C1027" s="11"/>
      <c r="D1027" s="12" t="s">
        <v>190</v>
      </c>
      <c r="E1027" s="13">
        <v>0</v>
      </c>
      <c r="F1027" s="13">
        <v>0</v>
      </c>
      <c r="G1027" s="13">
        <v>0</v>
      </c>
      <c r="H1027" s="13">
        <v>0</v>
      </c>
      <c r="I1027" s="13">
        <v>0</v>
      </c>
      <c r="J1027" s="13">
        <v>0</v>
      </c>
      <c r="K1027" s="13">
        <f t="shared" si="221"/>
        <v>0</v>
      </c>
      <c r="L1027" s="13">
        <v>0</v>
      </c>
      <c r="M1027" s="13">
        <f t="shared" si="222"/>
        <v>0</v>
      </c>
      <c r="N1027" s="13">
        <f t="shared" si="223"/>
        <v>0</v>
      </c>
    </row>
    <row r="1028" spans="2:14" s="6" customFormat="1" ht="18.75" hidden="1" thickTop="1" thickBot="1" x14ac:dyDescent="0.3">
      <c r="B1028" s="6" t="str">
        <f t="shared" si="226"/>
        <v>b</v>
      </c>
      <c r="C1028" s="11"/>
      <c r="D1028" s="12" t="s">
        <v>189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13">
        <v>0</v>
      </c>
      <c r="K1028" s="13">
        <f t="shared" si="221"/>
        <v>0</v>
      </c>
      <c r="L1028" s="13">
        <v>0</v>
      </c>
      <c r="M1028" s="13">
        <f t="shared" si="222"/>
        <v>0</v>
      </c>
      <c r="N1028" s="13">
        <f t="shared" si="223"/>
        <v>0</v>
      </c>
    </row>
    <row r="1029" spans="2:14" s="6" customFormat="1" ht="21" hidden="1" thickTop="1" thickBot="1" x14ac:dyDescent="0.3">
      <c r="B1029" s="6" t="str">
        <f t="shared" si="226"/>
        <v>a</v>
      </c>
      <c r="C1029" s="36" t="s">
        <v>131</v>
      </c>
      <c r="D1029" s="37" t="s">
        <v>4</v>
      </c>
      <c r="E1029" s="38">
        <f t="shared" ref="E1029:L1029" si="234">E1030+E1031+E1032+E1033+E1034+E1035+E1036</f>
        <v>12265.171920000001</v>
      </c>
      <c r="F1029" s="38">
        <f t="shared" si="234"/>
        <v>13597</v>
      </c>
      <c r="G1029" s="38">
        <f t="shared" si="234"/>
        <v>22895.040000000001</v>
      </c>
      <c r="H1029" s="38">
        <f t="shared" si="234"/>
        <v>13277.55046</v>
      </c>
      <c r="I1029" s="38">
        <f t="shared" si="234"/>
        <v>33000</v>
      </c>
      <c r="J1029" s="38">
        <f t="shared" si="234"/>
        <v>32000</v>
      </c>
      <c r="K1029" s="38">
        <f t="shared" ref="K1029:K1092" si="235">J1029-I1029</f>
        <v>-1000</v>
      </c>
      <c r="L1029" s="38">
        <f t="shared" si="234"/>
        <v>33000</v>
      </c>
      <c r="M1029" s="38">
        <f t="shared" ref="M1029:M1092" si="236">L1029-J1029</f>
        <v>1000</v>
      </c>
      <c r="N1029" s="38">
        <f t="shared" ref="N1029:N1092" si="237">L1029-J1029</f>
        <v>1000</v>
      </c>
    </row>
    <row r="1030" spans="2:14" s="6" customFormat="1" ht="18.75" hidden="1" thickTop="1" thickBot="1" x14ac:dyDescent="0.3">
      <c r="B1030" s="6" t="str">
        <f t="shared" si="226"/>
        <v>b</v>
      </c>
      <c r="C1030" s="11" t="s">
        <v>131</v>
      </c>
      <c r="D1030" s="17" t="s">
        <v>195</v>
      </c>
      <c r="E1030" s="18">
        <v>0</v>
      </c>
      <c r="F1030" s="18">
        <v>0</v>
      </c>
      <c r="G1030" s="18">
        <v>0</v>
      </c>
      <c r="H1030" s="18">
        <v>0</v>
      </c>
      <c r="I1030" s="18">
        <v>0</v>
      </c>
      <c r="J1030" s="18">
        <v>0</v>
      </c>
      <c r="K1030" s="18">
        <f t="shared" si="235"/>
        <v>0</v>
      </c>
      <c r="L1030" s="18">
        <v>0</v>
      </c>
      <c r="M1030" s="18">
        <f t="shared" si="236"/>
        <v>0</v>
      </c>
      <c r="N1030" s="18">
        <f t="shared" si="237"/>
        <v>0</v>
      </c>
    </row>
    <row r="1031" spans="2:14" s="6" customFormat="1" ht="21" hidden="1" thickTop="1" thickBot="1" x14ac:dyDescent="0.3">
      <c r="B1031" s="6" t="str">
        <f t="shared" si="226"/>
        <v>a</v>
      </c>
      <c r="C1031" s="33" t="s">
        <v>131</v>
      </c>
      <c r="D1031" s="39" t="s">
        <v>203</v>
      </c>
      <c r="E1031" s="40">
        <v>36</v>
      </c>
      <c r="F1031" s="40">
        <v>36</v>
      </c>
      <c r="G1031" s="40">
        <v>36</v>
      </c>
      <c r="H1031" s="40">
        <v>24</v>
      </c>
      <c r="I1031" s="40">
        <v>36</v>
      </c>
      <c r="J1031" s="40">
        <v>36</v>
      </c>
      <c r="K1031" s="40">
        <f t="shared" si="235"/>
        <v>0</v>
      </c>
      <c r="L1031" s="40">
        <v>36</v>
      </c>
      <c r="M1031" s="40">
        <f t="shared" si="236"/>
        <v>0</v>
      </c>
      <c r="N1031" s="40">
        <f t="shared" si="237"/>
        <v>0</v>
      </c>
    </row>
    <row r="1032" spans="2:14" s="6" customFormat="1" ht="18.75" hidden="1" thickTop="1" thickBot="1" x14ac:dyDescent="0.3">
      <c r="B1032" s="6" t="str">
        <f t="shared" si="226"/>
        <v>b</v>
      </c>
      <c r="C1032" s="11" t="s">
        <v>131</v>
      </c>
      <c r="D1032" s="17" t="s">
        <v>197</v>
      </c>
      <c r="E1032" s="18">
        <v>0</v>
      </c>
      <c r="F1032" s="18">
        <v>0</v>
      </c>
      <c r="G1032" s="18">
        <v>0</v>
      </c>
      <c r="H1032" s="18">
        <v>0</v>
      </c>
      <c r="I1032" s="18">
        <v>0</v>
      </c>
      <c r="J1032" s="18">
        <v>0</v>
      </c>
      <c r="K1032" s="18">
        <f t="shared" si="235"/>
        <v>0</v>
      </c>
      <c r="L1032" s="18">
        <v>0</v>
      </c>
      <c r="M1032" s="18">
        <f t="shared" si="236"/>
        <v>0</v>
      </c>
      <c r="N1032" s="18">
        <f t="shared" si="237"/>
        <v>0</v>
      </c>
    </row>
    <row r="1033" spans="2:14" s="6" customFormat="1" ht="18.75" hidden="1" thickTop="1" thickBot="1" x14ac:dyDescent="0.3">
      <c r="B1033" s="6" t="str">
        <f t="shared" si="226"/>
        <v>b</v>
      </c>
      <c r="C1033" s="11" t="s">
        <v>131</v>
      </c>
      <c r="D1033" s="17" t="s">
        <v>198</v>
      </c>
      <c r="E1033" s="18">
        <v>0</v>
      </c>
      <c r="F1033" s="18">
        <v>0</v>
      </c>
      <c r="G1033" s="18">
        <v>0</v>
      </c>
      <c r="H1033" s="18">
        <v>0</v>
      </c>
      <c r="I1033" s="18">
        <v>0</v>
      </c>
      <c r="J1033" s="18">
        <v>0</v>
      </c>
      <c r="K1033" s="18">
        <f t="shared" si="235"/>
        <v>0</v>
      </c>
      <c r="L1033" s="18">
        <v>0</v>
      </c>
      <c r="M1033" s="18">
        <f t="shared" si="236"/>
        <v>0</v>
      </c>
      <c r="N1033" s="18">
        <f t="shared" si="237"/>
        <v>0</v>
      </c>
    </row>
    <row r="1034" spans="2:14" s="6" customFormat="1" ht="18.75" hidden="1" thickTop="1" thickBot="1" x14ac:dyDescent="0.3">
      <c r="B1034" s="6" t="str">
        <f t="shared" si="226"/>
        <v>b</v>
      </c>
      <c r="C1034" s="11" t="s">
        <v>131</v>
      </c>
      <c r="D1034" s="17" t="s">
        <v>199</v>
      </c>
      <c r="E1034" s="18">
        <v>0</v>
      </c>
      <c r="F1034" s="18">
        <v>0</v>
      </c>
      <c r="G1034" s="18">
        <v>0</v>
      </c>
      <c r="H1034" s="18">
        <v>0</v>
      </c>
      <c r="I1034" s="18">
        <v>0</v>
      </c>
      <c r="J1034" s="18">
        <v>0</v>
      </c>
      <c r="K1034" s="18">
        <f t="shared" si="235"/>
        <v>0</v>
      </c>
      <c r="L1034" s="18">
        <v>0</v>
      </c>
      <c r="M1034" s="18">
        <f t="shared" si="236"/>
        <v>0</v>
      </c>
      <c r="N1034" s="18">
        <f t="shared" si="237"/>
        <v>0</v>
      </c>
    </row>
    <row r="1035" spans="2:14" s="6" customFormat="1" ht="21" hidden="1" thickTop="1" thickBot="1" x14ac:dyDescent="0.3">
      <c r="B1035" s="6" t="str">
        <f t="shared" si="226"/>
        <v>a</v>
      </c>
      <c r="C1035" s="33" t="s">
        <v>131</v>
      </c>
      <c r="D1035" s="39" t="s">
        <v>205</v>
      </c>
      <c r="E1035" s="40">
        <v>12229.171920000001</v>
      </c>
      <c r="F1035" s="40">
        <v>13561</v>
      </c>
      <c r="G1035" s="40">
        <v>22859.040000000001</v>
      </c>
      <c r="H1035" s="40">
        <v>13253.55046</v>
      </c>
      <c r="I1035" s="40">
        <v>32964</v>
      </c>
      <c r="J1035" s="40">
        <v>31964</v>
      </c>
      <c r="K1035" s="40">
        <f t="shared" si="235"/>
        <v>-1000</v>
      </c>
      <c r="L1035" s="40">
        <v>32964</v>
      </c>
      <c r="M1035" s="40">
        <f t="shared" si="236"/>
        <v>1000</v>
      </c>
      <c r="N1035" s="40">
        <f t="shared" si="237"/>
        <v>1000</v>
      </c>
    </row>
    <row r="1036" spans="2:14" s="6" customFormat="1" ht="18.75" hidden="1" thickTop="1" thickBot="1" x14ac:dyDescent="0.3">
      <c r="B1036" s="6" t="str">
        <f t="shared" si="226"/>
        <v>b</v>
      </c>
      <c r="C1036" s="11" t="s">
        <v>131</v>
      </c>
      <c r="D1036" s="17" t="s">
        <v>201</v>
      </c>
      <c r="E1036" s="18">
        <v>0</v>
      </c>
      <c r="F1036" s="18">
        <v>0</v>
      </c>
      <c r="G1036" s="18">
        <v>0</v>
      </c>
      <c r="H1036" s="18">
        <v>0</v>
      </c>
      <c r="I1036" s="18">
        <v>0</v>
      </c>
      <c r="J1036" s="18">
        <v>0</v>
      </c>
      <c r="K1036" s="18">
        <f t="shared" si="235"/>
        <v>0</v>
      </c>
      <c r="L1036" s="18">
        <v>0</v>
      </c>
      <c r="M1036" s="18">
        <f t="shared" si="236"/>
        <v>0</v>
      </c>
      <c r="N1036" s="18">
        <f t="shared" si="237"/>
        <v>0</v>
      </c>
    </row>
    <row r="1037" spans="2:14" s="6" customFormat="1" ht="18.75" hidden="1" thickTop="1" thickBot="1" x14ac:dyDescent="0.3">
      <c r="B1037" s="6" t="str">
        <f t="shared" si="226"/>
        <v>b</v>
      </c>
      <c r="C1037" s="14" t="s">
        <v>131</v>
      </c>
      <c r="D1037" s="15" t="s">
        <v>6</v>
      </c>
      <c r="E1037" s="16">
        <v>0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f t="shared" si="235"/>
        <v>0</v>
      </c>
      <c r="L1037" s="16">
        <v>0</v>
      </c>
      <c r="M1037" s="16">
        <f t="shared" si="236"/>
        <v>0</v>
      </c>
      <c r="N1037" s="16">
        <f t="shared" si="237"/>
        <v>0</v>
      </c>
    </row>
    <row r="1038" spans="2:14" s="6" customFormat="1" ht="18.75" hidden="1" thickTop="1" thickBot="1" x14ac:dyDescent="0.3">
      <c r="B1038" s="6" t="str">
        <f t="shared" si="226"/>
        <v>b</v>
      </c>
      <c r="C1038" s="14" t="s">
        <v>131</v>
      </c>
      <c r="D1038" s="15" t="s">
        <v>7</v>
      </c>
      <c r="E1038" s="16">
        <v>0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f t="shared" si="235"/>
        <v>0</v>
      </c>
      <c r="L1038" s="16">
        <v>0</v>
      </c>
      <c r="M1038" s="16">
        <f t="shared" si="236"/>
        <v>0</v>
      </c>
      <c r="N1038" s="16">
        <f t="shared" si="237"/>
        <v>0</v>
      </c>
    </row>
    <row r="1039" spans="2:14" s="6" customFormat="1" ht="18.75" hidden="1" thickTop="1" thickBot="1" x14ac:dyDescent="0.3">
      <c r="B1039" s="6" t="str">
        <f t="shared" si="226"/>
        <v>b</v>
      </c>
      <c r="C1039" s="19" t="s">
        <v>131</v>
      </c>
      <c r="D1039" s="20" t="s">
        <v>8</v>
      </c>
      <c r="E1039" s="21">
        <v>0</v>
      </c>
      <c r="F1039" s="21">
        <v>0</v>
      </c>
      <c r="G1039" s="21">
        <v>0</v>
      </c>
      <c r="H1039" s="21">
        <v>0</v>
      </c>
      <c r="I1039" s="21">
        <v>0</v>
      </c>
      <c r="J1039" s="21">
        <v>0</v>
      </c>
      <c r="K1039" s="21">
        <f t="shared" si="235"/>
        <v>0</v>
      </c>
      <c r="L1039" s="21">
        <v>0</v>
      </c>
      <c r="M1039" s="21">
        <f t="shared" si="236"/>
        <v>0</v>
      </c>
      <c r="N1039" s="21">
        <f t="shared" si="237"/>
        <v>0</v>
      </c>
    </row>
    <row r="1040" spans="2:14" s="6" customFormat="1" ht="99" hidden="1" thickTop="1" thickBot="1" x14ac:dyDescent="0.3">
      <c r="B1040" s="6" t="str">
        <f t="shared" si="226"/>
        <v>a</v>
      </c>
      <c r="C1040" s="30" t="s">
        <v>169</v>
      </c>
      <c r="D1040" s="31" t="s">
        <v>108</v>
      </c>
      <c r="E1040" s="32">
        <f t="shared" ref="E1040:L1040" si="238">E1043+E1051+E1052+E1053</f>
        <v>12866.69526</v>
      </c>
      <c r="F1040" s="32">
        <f t="shared" si="238"/>
        <v>15868</v>
      </c>
      <c r="G1040" s="32">
        <f t="shared" si="238"/>
        <v>6137.36</v>
      </c>
      <c r="H1040" s="32">
        <f t="shared" si="238"/>
        <v>6096.5168199999998</v>
      </c>
      <c r="I1040" s="32">
        <f t="shared" si="238"/>
        <v>0</v>
      </c>
      <c r="J1040" s="32">
        <f t="shared" si="238"/>
        <v>0</v>
      </c>
      <c r="K1040" s="32">
        <f t="shared" si="235"/>
        <v>0</v>
      </c>
      <c r="L1040" s="32">
        <f t="shared" si="238"/>
        <v>0</v>
      </c>
      <c r="M1040" s="32">
        <f t="shared" si="236"/>
        <v>0</v>
      </c>
      <c r="N1040" s="32">
        <f t="shared" si="237"/>
        <v>0</v>
      </c>
    </row>
    <row r="1041" spans="1:14" s="6" customFormat="1" ht="36" hidden="1" thickTop="1" thickBot="1" x14ac:dyDescent="0.3">
      <c r="B1041" s="6" t="str">
        <f t="shared" si="226"/>
        <v>b</v>
      </c>
      <c r="C1041" s="11"/>
      <c r="D1041" s="12" t="s">
        <v>190</v>
      </c>
      <c r="E1041" s="13">
        <v>0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f t="shared" si="235"/>
        <v>0</v>
      </c>
      <c r="L1041" s="13">
        <v>0</v>
      </c>
      <c r="M1041" s="13">
        <f t="shared" si="236"/>
        <v>0</v>
      </c>
      <c r="N1041" s="13">
        <f t="shared" si="237"/>
        <v>0</v>
      </c>
    </row>
    <row r="1042" spans="1:14" s="6" customFormat="1" ht="18.75" hidden="1" thickTop="1" thickBot="1" x14ac:dyDescent="0.3">
      <c r="B1042" s="6" t="str">
        <f t="shared" si="226"/>
        <v>b</v>
      </c>
      <c r="C1042" s="11"/>
      <c r="D1042" s="12" t="s">
        <v>189</v>
      </c>
      <c r="E1042" s="13">
        <v>0</v>
      </c>
      <c r="F1042" s="13">
        <v>0</v>
      </c>
      <c r="G1042" s="13">
        <v>0</v>
      </c>
      <c r="H1042" s="13">
        <v>0</v>
      </c>
      <c r="I1042" s="13">
        <v>0</v>
      </c>
      <c r="J1042" s="13">
        <v>0</v>
      </c>
      <c r="K1042" s="13">
        <f t="shared" si="235"/>
        <v>0</v>
      </c>
      <c r="L1042" s="13">
        <v>0</v>
      </c>
      <c r="M1042" s="13">
        <f t="shared" si="236"/>
        <v>0</v>
      </c>
      <c r="N1042" s="13">
        <f t="shared" si="237"/>
        <v>0</v>
      </c>
    </row>
    <row r="1043" spans="1:14" s="6" customFormat="1" ht="21" hidden="1" thickTop="1" thickBot="1" x14ac:dyDescent="0.3">
      <c r="B1043" s="6" t="str">
        <f t="shared" ref="B1043:B1106" si="239">IF(OR(E1043&lt;&gt;0,F1043&lt;&gt;0,G1043&lt;&gt;0,H1043&lt;&gt;0,I1043&lt;&gt;0,L1043&lt;&gt;0,M1043&lt;&gt;0),"a","b")</f>
        <v>a</v>
      </c>
      <c r="C1043" s="36" t="s">
        <v>131</v>
      </c>
      <c r="D1043" s="37" t="s">
        <v>4</v>
      </c>
      <c r="E1043" s="38">
        <f t="shared" ref="E1043:L1043" si="240">E1044+E1045+E1046+E1047+E1048+E1049+E1050</f>
        <v>12866.69526</v>
      </c>
      <c r="F1043" s="38">
        <f t="shared" si="240"/>
        <v>15868</v>
      </c>
      <c r="G1043" s="38">
        <f t="shared" si="240"/>
        <v>6129.1819999999998</v>
      </c>
      <c r="H1043" s="38">
        <f t="shared" si="240"/>
        <v>6088.3559500000001</v>
      </c>
      <c r="I1043" s="38">
        <f t="shared" si="240"/>
        <v>0</v>
      </c>
      <c r="J1043" s="38">
        <f t="shared" si="240"/>
        <v>0</v>
      </c>
      <c r="K1043" s="38">
        <f t="shared" si="235"/>
        <v>0</v>
      </c>
      <c r="L1043" s="38">
        <f t="shared" si="240"/>
        <v>0</v>
      </c>
      <c r="M1043" s="38">
        <f t="shared" si="236"/>
        <v>0</v>
      </c>
      <c r="N1043" s="38">
        <f t="shared" si="237"/>
        <v>0</v>
      </c>
    </row>
    <row r="1044" spans="1:14" s="6" customFormat="1" ht="18.75" hidden="1" thickTop="1" thickBot="1" x14ac:dyDescent="0.3">
      <c r="B1044" s="6" t="str">
        <f t="shared" si="239"/>
        <v>b</v>
      </c>
      <c r="C1044" s="11" t="s">
        <v>131</v>
      </c>
      <c r="D1044" s="17" t="s">
        <v>195</v>
      </c>
      <c r="E1044" s="18">
        <v>0</v>
      </c>
      <c r="F1044" s="18">
        <v>0</v>
      </c>
      <c r="G1044" s="18">
        <v>0</v>
      </c>
      <c r="H1044" s="18">
        <v>0</v>
      </c>
      <c r="I1044" s="18">
        <v>0</v>
      </c>
      <c r="J1044" s="18">
        <v>0</v>
      </c>
      <c r="K1044" s="18">
        <f t="shared" si="235"/>
        <v>0</v>
      </c>
      <c r="L1044" s="18">
        <v>0</v>
      </c>
      <c r="M1044" s="18">
        <f t="shared" si="236"/>
        <v>0</v>
      </c>
      <c r="N1044" s="18">
        <f t="shared" si="237"/>
        <v>0</v>
      </c>
    </row>
    <row r="1045" spans="1:14" s="6" customFormat="1" ht="18.75" hidden="1" thickTop="1" thickBot="1" x14ac:dyDescent="0.3">
      <c r="B1045" s="6" t="str">
        <f t="shared" si="239"/>
        <v>b</v>
      </c>
      <c r="C1045" s="11" t="s">
        <v>131</v>
      </c>
      <c r="D1045" s="17" t="s">
        <v>196</v>
      </c>
      <c r="E1045" s="18">
        <v>0</v>
      </c>
      <c r="F1045" s="18">
        <v>0</v>
      </c>
      <c r="G1045" s="18">
        <v>0</v>
      </c>
      <c r="H1045" s="18">
        <v>0</v>
      </c>
      <c r="I1045" s="18">
        <v>0</v>
      </c>
      <c r="J1045" s="18">
        <v>0</v>
      </c>
      <c r="K1045" s="18">
        <f t="shared" si="235"/>
        <v>0</v>
      </c>
      <c r="L1045" s="18">
        <v>0</v>
      </c>
      <c r="M1045" s="18">
        <f t="shared" si="236"/>
        <v>0</v>
      </c>
      <c r="N1045" s="18">
        <f t="shared" si="237"/>
        <v>0</v>
      </c>
    </row>
    <row r="1046" spans="1:14" s="6" customFormat="1" ht="18.75" hidden="1" thickTop="1" thickBot="1" x14ac:dyDescent="0.3">
      <c r="B1046" s="6" t="str">
        <f t="shared" si="239"/>
        <v>b</v>
      </c>
      <c r="C1046" s="11" t="s">
        <v>131</v>
      </c>
      <c r="D1046" s="17" t="s">
        <v>197</v>
      </c>
      <c r="E1046" s="18">
        <v>0</v>
      </c>
      <c r="F1046" s="18">
        <v>0</v>
      </c>
      <c r="G1046" s="18">
        <v>0</v>
      </c>
      <c r="H1046" s="18">
        <v>0</v>
      </c>
      <c r="I1046" s="18">
        <v>0</v>
      </c>
      <c r="J1046" s="18">
        <v>0</v>
      </c>
      <c r="K1046" s="18">
        <f t="shared" si="235"/>
        <v>0</v>
      </c>
      <c r="L1046" s="18">
        <v>0</v>
      </c>
      <c r="M1046" s="18">
        <f t="shared" si="236"/>
        <v>0</v>
      </c>
      <c r="N1046" s="18">
        <f t="shared" si="237"/>
        <v>0</v>
      </c>
    </row>
    <row r="1047" spans="1:14" s="6" customFormat="1" ht="18.75" hidden="1" thickTop="1" thickBot="1" x14ac:dyDescent="0.3">
      <c r="B1047" s="6" t="str">
        <f t="shared" si="239"/>
        <v>b</v>
      </c>
      <c r="C1047" s="11" t="s">
        <v>131</v>
      </c>
      <c r="D1047" s="17" t="s">
        <v>198</v>
      </c>
      <c r="E1047" s="18">
        <v>0</v>
      </c>
      <c r="F1047" s="18">
        <v>0</v>
      </c>
      <c r="G1047" s="18">
        <v>0</v>
      </c>
      <c r="H1047" s="18">
        <v>0</v>
      </c>
      <c r="I1047" s="18">
        <v>0</v>
      </c>
      <c r="J1047" s="18">
        <v>0</v>
      </c>
      <c r="K1047" s="18">
        <f t="shared" si="235"/>
        <v>0</v>
      </c>
      <c r="L1047" s="18">
        <v>0</v>
      </c>
      <c r="M1047" s="18">
        <f t="shared" si="236"/>
        <v>0</v>
      </c>
      <c r="N1047" s="18">
        <f t="shared" si="237"/>
        <v>0</v>
      </c>
    </row>
    <row r="1048" spans="1:14" s="6" customFormat="1" ht="18.75" hidden="1" thickTop="1" thickBot="1" x14ac:dyDescent="0.3">
      <c r="B1048" s="6" t="str">
        <f t="shared" si="239"/>
        <v>b</v>
      </c>
      <c r="C1048" s="11" t="s">
        <v>131</v>
      </c>
      <c r="D1048" s="17" t="s">
        <v>199</v>
      </c>
      <c r="E1048" s="18">
        <v>0</v>
      </c>
      <c r="F1048" s="18">
        <v>0</v>
      </c>
      <c r="G1048" s="18">
        <v>0</v>
      </c>
      <c r="H1048" s="18">
        <v>0</v>
      </c>
      <c r="I1048" s="18">
        <v>0</v>
      </c>
      <c r="J1048" s="18">
        <v>0</v>
      </c>
      <c r="K1048" s="18">
        <f t="shared" si="235"/>
        <v>0</v>
      </c>
      <c r="L1048" s="18">
        <v>0</v>
      </c>
      <c r="M1048" s="18">
        <f t="shared" si="236"/>
        <v>0</v>
      </c>
      <c r="N1048" s="18">
        <f t="shared" si="237"/>
        <v>0</v>
      </c>
    </row>
    <row r="1049" spans="1:14" s="6" customFormat="1" ht="21" hidden="1" thickTop="1" thickBot="1" x14ac:dyDescent="0.3">
      <c r="B1049" s="6" t="str">
        <f t="shared" si="239"/>
        <v>a</v>
      </c>
      <c r="C1049" s="33" t="s">
        <v>131</v>
      </c>
      <c r="D1049" s="39" t="s">
        <v>205</v>
      </c>
      <c r="E1049" s="40">
        <v>12866.69526</v>
      </c>
      <c r="F1049" s="40">
        <v>15868</v>
      </c>
      <c r="G1049" s="40">
        <v>6129.1819999999998</v>
      </c>
      <c r="H1049" s="40">
        <v>6088.3559500000001</v>
      </c>
      <c r="I1049" s="40">
        <v>0</v>
      </c>
      <c r="J1049" s="40">
        <v>0</v>
      </c>
      <c r="K1049" s="40">
        <f t="shared" si="235"/>
        <v>0</v>
      </c>
      <c r="L1049" s="40">
        <v>0</v>
      </c>
      <c r="M1049" s="40">
        <f t="shared" si="236"/>
        <v>0</v>
      </c>
      <c r="N1049" s="40">
        <f t="shared" si="237"/>
        <v>0</v>
      </c>
    </row>
    <row r="1050" spans="1:14" s="6" customFormat="1" ht="18.75" hidden="1" thickTop="1" thickBot="1" x14ac:dyDescent="0.3">
      <c r="B1050" s="6" t="str">
        <f t="shared" si="239"/>
        <v>b</v>
      </c>
      <c r="C1050" s="11" t="s">
        <v>131</v>
      </c>
      <c r="D1050" s="17" t="s">
        <v>201</v>
      </c>
      <c r="E1050" s="18">
        <v>0</v>
      </c>
      <c r="F1050" s="18">
        <v>0</v>
      </c>
      <c r="G1050" s="18">
        <v>0</v>
      </c>
      <c r="H1050" s="18">
        <v>0</v>
      </c>
      <c r="I1050" s="18">
        <v>0</v>
      </c>
      <c r="J1050" s="18">
        <v>0</v>
      </c>
      <c r="K1050" s="18">
        <f t="shared" si="235"/>
        <v>0</v>
      </c>
      <c r="L1050" s="18">
        <v>0</v>
      </c>
      <c r="M1050" s="18">
        <f t="shared" si="236"/>
        <v>0</v>
      </c>
      <c r="N1050" s="18">
        <f t="shared" si="237"/>
        <v>0</v>
      </c>
    </row>
    <row r="1051" spans="1:14" s="6" customFormat="1" ht="18.75" hidden="1" thickTop="1" thickBot="1" x14ac:dyDescent="0.3">
      <c r="B1051" s="6" t="str">
        <f t="shared" si="239"/>
        <v>b</v>
      </c>
      <c r="C1051" s="14" t="s">
        <v>131</v>
      </c>
      <c r="D1051" s="15" t="s">
        <v>6</v>
      </c>
      <c r="E1051" s="16">
        <v>0</v>
      </c>
      <c r="F1051" s="16">
        <v>0</v>
      </c>
      <c r="G1051" s="16">
        <v>0</v>
      </c>
      <c r="H1051" s="16">
        <v>0</v>
      </c>
      <c r="I1051" s="16">
        <v>0</v>
      </c>
      <c r="J1051" s="16">
        <v>0</v>
      </c>
      <c r="K1051" s="16">
        <f t="shared" si="235"/>
        <v>0</v>
      </c>
      <c r="L1051" s="16">
        <v>0</v>
      </c>
      <c r="M1051" s="16">
        <f t="shared" si="236"/>
        <v>0</v>
      </c>
      <c r="N1051" s="16">
        <f t="shared" si="237"/>
        <v>0</v>
      </c>
    </row>
    <row r="1052" spans="1:14" s="6" customFormat="1" ht="18.75" hidden="1" thickTop="1" thickBot="1" x14ac:dyDescent="0.3">
      <c r="B1052" s="6" t="str">
        <f t="shared" si="239"/>
        <v>b</v>
      </c>
      <c r="C1052" s="14" t="s">
        <v>131</v>
      </c>
      <c r="D1052" s="15" t="s">
        <v>7</v>
      </c>
      <c r="E1052" s="16">
        <v>0</v>
      </c>
      <c r="F1052" s="16">
        <v>0</v>
      </c>
      <c r="G1052" s="16">
        <v>0</v>
      </c>
      <c r="H1052" s="16">
        <v>0</v>
      </c>
      <c r="I1052" s="16">
        <v>0</v>
      </c>
      <c r="J1052" s="16">
        <v>0</v>
      </c>
      <c r="K1052" s="16">
        <f t="shared" si="235"/>
        <v>0</v>
      </c>
      <c r="L1052" s="16">
        <v>0</v>
      </c>
      <c r="M1052" s="16">
        <f t="shared" si="236"/>
        <v>0</v>
      </c>
      <c r="N1052" s="16">
        <f t="shared" si="237"/>
        <v>0</v>
      </c>
    </row>
    <row r="1053" spans="1:14" s="6" customFormat="1" ht="21" hidden="1" thickTop="1" thickBot="1" x14ac:dyDescent="0.3">
      <c r="B1053" s="6" t="str">
        <f t="shared" si="239"/>
        <v>a</v>
      </c>
      <c r="C1053" s="41" t="s">
        <v>131</v>
      </c>
      <c r="D1053" s="42" t="s">
        <v>8</v>
      </c>
      <c r="E1053" s="43">
        <v>0</v>
      </c>
      <c r="F1053" s="43">
        <v>0</v>
      </c>
      <c r="G1053" s="43">
        <v>8.1780000000000008</v>
      </c>
      <c r="H1053" s="43">
        <v>8.1608699999999992</v>
      </c>
      <c r="I1053" s="43">
        <v>0</v>
      </c>
      <c r="J1053" s="43">
        <v>0</v>
      </c>
      <c r="K1053" s="43">
        <f t="shared" si="235"/>
        <v>0</v>
      </c>
      <c r="L1053" s="43">
        <v>0</v>
      </c>
      <c r="M1053" s="43">
        <f t="shared" si="236"/>
        <v>0</v>
      </c>
      <c r="N1053" s="43">
        <f t="shared" si="237"/>
        <v>0</v>
      </c>
    </row>
    <row r="1054" spans="1:14" s="6" customFormat="1" ht="40.5" thickTop="1" thickBot="1" x14ac:dyDescent="0.3">
      <c r="A1054" s="6" t="s">
        <v>213</v>
      </c>
      <c r="B1054" s="6" t="str">
        <f t="shared" si="239"/>
        <v>a</v>
      </c>
      <c r="C1054" s="54" t="s">
        <v>82</v>
      </c>
      <c r="D1054" s="55" t="s">
        <v>109</v>
      </c>
      <c r="E1054" s="56">
        <f t="shared" ref="E1054:L1054" si="241">E1057+E1065+E1066+E1067</f>
        <v>1409.3129900000001</v>
      </c>
      <c r="F1054" s="56">
        <f t="shared" si="241"/>
        <v>2500</v>
      </c>
      <c r="G1054" s="56">
        <f t="shared" si="241"/>
        <v>1516</v>
      </c>
      <c r="H1054" s="56">
        <f t="shared" si="241"/>
        <v>864.37003000000004</v>
      </c>
      <c r="I1054" s="56">
        <f t="shared" si="241"/>
        <v>3100</v>
      </c>
      <c r="J1054" s="56">
        <f t="shared" si="241"/>
        <v>3100</v>
      </c>
      <c r="K1054" s="56">
        <f t="shared" si="235"/>
        <v>0</v>
      </c>
      <c r="L1054" s="56">
        <f t="shared" si="241"/>
        <v>3100</v>
      </c>
      <c r="M1054" s="56">
        <f t="shared" si="236"/>
        <v>0</v>
      </c>
      <c r="N1054" s="56">
        <f t="shared" si="237"/>
        <v>0</v>
      </c>
    </row>
    <row r="1055" spans="1:14" s="6" customFormat="1" ht="36" hidden="1" thickTop="1" thickBot="1" x14ac:dyDescent="0.3">
      <c r="B1055" s="6" t="str">
        <f t="shared" si="239"/>
        <v>b</v>
      </c>
      <c r="C1055" s="11"/>
      <c r="D1055" s="12" t="s">
        <v>190</v>
      </c>
      <c r="E1055" s="13">
        <v>0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f t="shared" si="235"/>
        <v>0</v>
      </c>
      <c r="L1055" s="13">
        <v>0</v>
      </c>
      <c r="M1055" s="13">
        <f t="shared" si="236"/>
        <v>0</v>
      </c>
      <c r="N1055" s="13">
        <f t="shared" si="237"/>
        <v>0</v>
      </c>
    </row>
    <row r="1056" spans="1:14" s="6" customFormat="1" ht="18.75" hidden="1" thickTop="1" thickBot="1" x14ac:dyDescent="0.3">
      <c r="B1056" s="6" t="str">
        <f t="shared" si="239"/>
        <v>b</v>
      </c>
      <c r="C1056" s="11"/>
      <c r="D1056" s="12" t="s">
        <v>189</v>
      </c>
      <c r="E1056" s="13">
        <v>0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f t="shared" si="235"/>
        <v>0</v>
      </c>
      <c r="L1056" s="13">
        <v>0</v>
      </c>
      <c r="M1056" s="13">
        <f t="shared" si="236"/>
        <v>0</v>
      </c>
      <c r="N1056" s="13">
        <f t="shared" si="237"/>
        <v>0</v>
      </c>
    </row>
    <row r="1057" spans="1:14" s="6" customFormat="1" ht="21" hidden="1" thickTop="1" thickBot="1" x14ac:dyDescent="0.3">
      <c r="B1057" s="6" t="str">
        <f t="shared" si="239"/>
        <v>a</v>
      </c>
      <c r="C1057" s="36" t="s">
        <v>131</v>
      </c>
      <c r="D1057" s="37" t="s">
        <v>4</v>
      </c>
      <c r="E1057" s="38">
        <f t="shared" ref="E1057:L1057" si="242">E1058+E1059+E1060+E1061+E1062+E1063+E1064</f>
        <v>1409.3129900000001</v>
      </c>
      <c r="F1057" s="38">
        <f t="shared" si="242"/>
        <v>2500</v>
      </c>
      <c r="G1057" s="38">
        <f t="shared" si="242"/>
        <v>1516</v>
      </c>
      <c r="H1057" s="38">
        <f t="shared" si="242"/>
        <v>864.37003000000004</v>
      </c>
      <c r="I1057" s="38">
        <f t="shared" si="242"/>
        <v>3100</v>
      </c>
      <c r="J1057" s="38">
        <f t="shared" si="242"/>
        <v>3100</v>
      </c>
      <c r="K1057" s="38">
        <f t="shared" si="235"/>
        <v>0</v>
      </c>
      <c r="L1057" s="38">
        <f t="shared" si="242"/>
        <v>3100</v>
      </c>
      <c r="M1057" s="38">
        <f t="shared" si="236"/>
        <v>0</v>
      </c>
      <c r="N1057" s="38">
        <f t="shared" si="237"/>
        <v>0</v>
      </c>
    </row>
    <row r="1058" spans="1:14" s="6" customFormat="1" ht="18.75" hidden="1" thickTop="1" thickBot="1" x14ac:dyDescent="0.3">
      <c r="B1058" s="6" t="str">
        <f t="shared" si="239"/>
        <v>b</v>
      </c>
      <c r="C1058" s="11" t="s">
        <v>131</v>
      </c>
      <c r="D1058" s="17" t="s">
        <v>195</v>
      </c>
      <c r="E1058" s="18">
        <v>0</v>
      </c>
      <c r="F1058" s="18">
        <v>0</v>
      </c>
      <c r="G1058" s="18">
        <v>0</v>
      </c>
      <c r="H1058" s="18">
        <v>0</v>
      </c>
      <c r="I1058" s="18">
        <v>0</v>
      </c>
      <c r="J1058" s="18">
        <v>0</v>
      </c>
      <c r="K1058" s="18">
        <f t="shared" si="235"/>
        <v>0</v>
      </c>
      <c r="L1058" s="18">
        <v>0</v>
      </c>
      <c r="M1058" s="18">
        <f t="shared" si="236"/>
        <v>0</v>
      </c>
      <c r="N1058" s="18">
        <f t="shared" si="237"/>
        <v>0</v>
      </c>
    </row>
    <row r="1059" spans="1:14" s="6" customFormat="1" ht="21" hidden="1" thickTop="1" thickBot="1" x14ac:dyDescent="0.3">
      <c r="B1059" s="6" t="str">
        <f t="shared" si="239"/>
        <v>a</v>
      </c>
      <c r="C1059" s="33" t="s">
        <v>131</v>
      </c>
      <c r="D1059" s="39" t="s">
        <v>203</v>
      </c>
      <c r="E1059" s="40">
        <v>287.72000000000003</v>
      </c>
      <c r="F1059" s="40">
        <v>286</v>
      </c>
      <c r="G1059" s="40">
        <v>290.56</v>
      </c>
      <c r="H1059" s="40">
        <v>193.22</v>
      </c>
      <c r="I1059" s="40">
        <v>286</v>
      </c>
      <c r="J1059" s="40">
        <v>286</v>
      </c>
      <c r="K1059" s="40">
        <f t="shared" si="235"/>
        <v>0</v>
      </c>
      <c r="L1059" s="40">
        <v>286</v>
      </c>
      <c r="M1059" s="40">
        <f t="shared" si="236"/>
        <v>0</v>
      </c>
      <c r="N1059" s="40">
        <f t="shared" si="237"/>
        <v>0</v>
      </c>
    </row>
    <row r="1060" spans="1:14" s="6" customFormat="1" ht="18.75" hidden="1" thickTop="1" thickBot="1" x14ac:dyDescent="0.3">
      <c r="B1060" s="6" t="str">
        <f t="shared" si="239"/>
        <v>b</v>
      </c>
      <c r="C1060" s="11" t="s">
        <v>131</v>
      </c>
      <c r="D1060" s="17" t="s">
        <v>197</v>
      </c>
      <c r="E1060" s="18">
        <v>0</v>
      </c>
      <c r="F1060" s="18">
        <v>0</v>
      </c>
      <c r="G1060" s="18">
        <v>0</v>
      </c>
      <c r="H1060" s="18">
        <v>0</v>
      </c>
      <c r="I1060" s="18">
        <v>0</v>
      </c>
      <c r="J1060" s="18">
        <v>0</v>
      </c>
      <c r="K1060" s="18">
        <f t="shared" si="235"/>
        <v>0</v>
      </c>
      <c r="L1060" s="18">
        <v>0</v>
      </c>
      <c r="M1060" s="18">
        <f t="shared" si="236"/>
        <v>0</v>
      </c>
      <c r="N1060" s="18">
        <f t="shared" si="237"/>
        <v>0</v>
      </c>
    </row>
    <row r="1061" spans="1:14" s="6" customFormat="1" ht="18.75" hidden="1" thickTop="1" thickBot="1" x14ac:dyDescent="0.3">
      <c r="B1061" s="6" t="str">
        <f t="shared" si="239"/>
        <v>b</v>
      </c>
      <c r="C1061" s="11" t="s">
        <v>131</v>
      </c>
      <c r="D1061" s="17" t="s">
        <v>198</v>
      </c>
      <c r="E1061" s="18">
        <v>0</v>
      </c>
      <c r="F1061" s="18">
        <v>0</v>
      </c>
      <c r="G1061" s="18">
        <v>0</v>
      </c>
      <c r="H1061" s="18">
        <v>0</v>
      </c>
      <c r="I1061" s="18">
        <v>0</v>
      </c>
      <c r="J1061" s="18">
        <v>0</v>
      </c>
      <c r="K1061" s="18">
        <f t="shared" si="235"/>
        <v>0</v>
      </c>
      <c r="L1061" s="18">
        <v>0</v>
      </c>
      <c r="M1061" s="18">
        <f t="shared" si="236"/>
        <v>0</v>
      </c>
      <c r="N1061" s="18">
        <f t="shared" si="237"/>
        <v>0</v>
      </c>
    </row>
    <row r="1062" spans="1:14" s="6" customFormat="1" ht="18.75" hidden="1" thickTop="1" thickBot="1" x14ac:dyDescent="0.3">
      <c r="B1062" s="6" t="str">
        <f t="shared" si="239"/>
        <v>b</v>
      </c>
      <c r="C1062" s="11" t="s">
        <v>131</v>
      </c>
      <c r="D1062" s="17" t="s">
        <v>199</v>
      </c>
      <c r="E1062" s="18">
        <v>0</v>
      </c>
      <c r="F1062" s="18">
        <v>0</v>
      </c>
      <c r="G1062" s="18">
        <v>0</v>
      </c>
      <c r="H1062" s="18">
        <v>0</v>
      </c>
      <c r="I1062" s="18">
        <v>0</v>
      </c>
      <c r="J1062" s="18">
        <v>0</v>
      </c>
      <c r="K1062" s="18">
        <f t="shared" si="235"/>
        <v>0</v>
      </c>
      <c r="L1062" s="18">
        <v>0</v>
      </c>
      <c r="M1062" s="18">
        <f t="shared" si="236"/>
        <v>0</v>
      </c>
      <c r="N1062" s="18">
        <f t="shared" si="237"/>
        <v>0</v>
      </c>
    </row>
    <row r="1063" spans="1:14" s="6" customFormat="1" ht="21" hidden="1" thickTop="1" thickBot="1" x14ac:dyDescent="0.3">
      <c r="B1063" s="6" t="str">
        <f t="shared" si="239"/>
        <v>a</v>
      </c>
      <c r="C1063" s="33" t="s">
        <v>131</v>
      </c>
      <c r="D1063" s="39" t="s">
        <v>205</v>
      </c>
      <c r="E1063" s="40">
        <v>1121.5929900000001</v>
      </c>
      <c r="F1063" s="40">
        <v>2214</v>
      </c>
      <c r="G1063" s="40">
        <v>1225.44</v>
      </c>
      <c r="H1063" s="40">
        <v>671.15003000000002</v>
      </c>
      <c r="I1063" s="40">
        <v>2814</v>
      </c>
      <c r="J1063" s="40">
        <v>2814</v>
      </c>
      <c r="K1063" s="40">
        <f t="shared" si="235"/>
        <v>0</v>
      </c>
      <c r="L1063" s="40">
        <v>2814</v>
      </c>
      <c r="M1063" s="40">
        <f t="shared" si="236"/>
        <v>0</v>
      </c>
      <c r="N1063" s="40">
        <f t="shared" si="237"/>
        <v>0</v>
      </c>
    </row>
    <row r="1064" spans="1:14" s="6" customFormat="1" ht="18.75" hidden="1" thickTop="1" thickBot="1" x14ac:dyDescent="0.3">
      <c r="B1064" s="6" t="str">
        <f t="shared" si="239"/>
        <v>b</v>
      </c>
      <c r="C1064" s="11" t="s">
        <v>131</v>
      </c>
      <c r="D1064" s="17" t="s">
        <v>201</v>
      </c>
      <c r="E1064" s="18">
        <v>0</v>
      </c>
      <c r="F1064" s="18">
        <v>0</v>
      </c>
      <c r="G1064" s="18">
        <v>0</v>
      </c>
      <c r="H1064" s="18">
        <v>0</v>
      </c>
      <c r="I1064" s="18">
        <v>0</v>
      </c>
      <c r="J1064" s="18">
        <v>0</v>
      </c>
      <c r="K1064" s="18">
        <f t="shared" si="235"/>
        <v>0</v>
      </c>
      <c r="L1064" s="18">
        <v>0</v>
      </c>
      <c r="M1064" s="18">
        <f t="shared" si="236"/>
        <v>0</v>
      </c>
      <c r="N1064" s="18">
        <f t="shared" si="237"/>
        <v>0</v>
      </c>
    </row>
    <row r="1065" spans="1:14" s="6" customFormat="1" ht="18.75" hidden="1" thickTop="1" thickBot="1" x14ac:dyDescent="0.3">
      <c r="B1065" s="6" t="str">
        <f t="shared" si="239"/>
        <v>b</v>
      </c>
      <c r="C1065" s="14" t="s">
        <v>131</v>
      </c>
      <c r="D1065" s="15" t="s">
        <v>6</v>
      </c>
      <c r="E1065" s="16">
        <v>0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f t="shared" si="235"/>
        <v>0</v>
      </c>
      <c r="L1065" s="16">
        <v>0</v>
      </c>
      <c r="M1065" s="16">
        <f t="shared" si="236"/>
        <v>0</v>
      </c>
      <c r="N1065" s="16">
        <f t="shared" si="237"/>
        <v>0</v>
      </c>
    </row>
    <row r="1066" spans="1:14" s="6" customFormat="1" ht="18.75" hidden="1" thickTop="1" thickBot="1" x14ac:dyDescent="0.3">
      <c r="B1066" s="6" t="str">
        <f t="shared" si="239"/>
        <v>b</v>
      </c>
      <c r="C1066" s="14" t="s">
        <v>131</v>
      </c>
      <c r="D1066" s="15" t="s">
        <v>7</v>
      </c>
      <c r="E1066" s="16">
        <v>0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f t="shared" si="235"/>
        <v>0</v>
      </c>
      <c r="L1066" s="16">
        <v>0</v>
      </c>
      <c r="M1066" s="16">
        <f t="shared" si="236"/>
        <v>0</v>
      </c>
      <c r="N1066" s="16">
        <f t="shared" si="237"/>
        <v>0</v>
      </c>
    </row>
    <row r="1067" spans="1:14" s="6" customFormat="1" ht="18.75" hidden="1" thickTop="1" thickBot="1" x14ac:dyDescent="0.3">
      <c r="B1067" s="6" t="str">
        <f t="shared" si="239"/>
        <v>b</v>
      </c>
      <c r="C1067" s="19" t="s">
        <v>131</v>
      </c>
      <c r="D1067" s="20" t="s">
        <v>8</v>
      </c>
      <c r="E1067" s="21">
        <v>0</v>
      </c>
      <c r="F1067" s="21">
        <v>0</v>
      </c>
      <c r="G1067" s="21">
        <v>0</v>
      </c>
      <c r="H1067" s="21">
        <v>0</v>
      </c>
      <c r="I1067" s="21">
        <v>0</v>
      </c>
      <c r="J1067" s="21">
        <v>0</v>
      </c>
      <c r="K1067" s="21">
        <f t="shared" si="235"/>
        <v>0</v>
      </c>
      <c r="L1067" s="21">
        <v>0</v>
      </c>
      <c r="M1067" s="21">
        <f t="shared" si="236"/>
        <v>0</v>
      </c>
      <c r="N1067" s="21">
        <f t="shared" si="237"/>
        <v>0</v>
      </c>
    </row>
    <row r="1068" spans="1:14" s="6" customFormat="1" ht="79.5" thickTop="1" thickBot="1" x14ac:dyDescent="0.3">
      <c r="A1068" s="6" t="s">
        <v>213</v>
      </c>
      <c r="B1068" s="6" t="str">
        <f t="shared" si="239"/>
        <v>a</v>
      </c>
      <c r="C1068" s="54" t="s">
        <v>84</v>
      </c>
      <c r="D1068" s="55" t="s">
        <v>110</v>
      </c>
      <c r="E1068" s="56">
        <f t="shared" ref="E1068:L1068" si="243">E1071+E1079+E1080+E1081</f>
        <v>4206.3985599999996</v>
      </c>
      <c r="F1068" s="56">
        <f t="shared" si="243"/>
        <v>6000</v>
      </c>
      <c r="G1068" s="56">
        <f t="shared" si="243"/>
        <v>5961.52</v>
      </c>
      <c r="H1068" s="56">
        <f t="shared" si="243"/>
        <v>3704.32429</v>
      </c>
      <c r="I1068" s="56">
        <f t="shared" si="243"/>
        <v>6900</v>
      </c>
      <c r="J1068" s="56">
        <f t="shared" si="243"/>
        <v>6000</v>
      </c>
      <c r="K1068" s="56">
        <f t="shared" si="235"/>
        <v>-900</v>
      </c>
      <c r="L1068" s="56">
        <f t="shared" si="243"/>
        <v>6900</v>
      </c>
      <c r="M1068" s="56">
        <f t="shared" si="236"/>
        <v>900</v>
      </c>
      <c r="N1068" s="56">
        <f t="shared" si="237"/>
        <v>900</v>
      </c>
    </row>
    <row r="1069" spans="1:14" s="6" customFormat="1" ht="36" hidden="1" thickTop="1" thickBot="1" x14ac:dyDescent="0.3">
      <c r="B1069" s="6" t="str">
        <f t="shared" si="239"/>
        <v>b</v>
      </c>
      <c r="C1069" s="11"/>
      <c r="D1069" s="12" t="s">
        <v>190</v>
      </c>
      <c r="E1069" s="13">
        <v>0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f t="shared" si="235"/>
        <v>0</v>
      </c>
      <c r="L1069" s="13">
        <v>0</v>
      </c>
      <c r="M1069" s="13">
        <f t="shared" si="236"/>
        <v>0</v>
      </c>
      <c r="N1069" s="13">
        <f t="shared" si="237"/>
        <v>0</v>
      </c>
    </row>
    <row r="1070" spans="1:14" s="6" customFormat="1" ht="18.75" hidden="1" thickTop="1" thickBot="1" x14ac:dyDescent="0.3">
      <c r="B1070" s="6" t="str">
        <f t="shared" si="239"/>
        <v>b</v>
      </c>
      <c r="C1070" s="11"/>
      <c r="D1070" s="12" t="s">
        <v>189</v>
      </c>
      <c r="E1070" s="13">
        <v>0</v>
      </c>
      <c r="F1070" s="13">
        <v>0</v>
      </c>
      <c r="G1070" s="13">
        <v>0</v>
      </c>
      <c r="H1070" s="13">
        <v>0</v>
      </c>
      <c r="I1070" s="13">
        <v>0</v>
      </c>
      <c r="J1070" s="13">
        <v>0</v>
      </c>
      <c r="K1070" s="13">
        <f t="shared" si="235"/>
        <v>0</v>
      </c>
      <c r="L1070" s="13">
        <v>0</v>
      </c>
      <c r="M1070" s="13">
        <f t="shared" si="236"/>
        <v>0</v>
      </c>
      <c r="N1070" s="13">
        <f t="shared" si="237"/>
        <v>0</v>
      </c>
    </row>
    <row r="1071" spans="1:14" s="6" customFormat="1" ht="21" hidden="1" thickTop="1" thickBot="1" x14ac:dyDescent="0.3">
      <c r="B1071" s="6" t="str">
        <f t="shared" si="239"/>
        <v>a</v>
      </c>
      <c r="C1071" s="36" t="s">
        <v>131</v>
      </c>
      <c r="D1071" s="37" t="s">
        <v>4</v>
      </c>
      <c r="E1071" s="38">
        <f t="shared" ref="E1071:L1071" si="244">E1072+E1073+E1074+E1075+E1076+E1077+E1078</f>
        <v>4206.3985599999996</v>
      </c>
      <c r="F1071" s="38">
        <f t="shared" si="244"/>
        <v>6000</v>
      </c>
      <c r="G1071" s="38">
        <f t="shared" si="244"/>
        <v>5961.52</v>
      </c>
      <c r="H1071" s="38">
        <f t="shared" si="244"/>
        <v>3704.32429</v>
      </c>
      <c r="I1071" s="38">
        <f t="shared" si="244"/>
        <v>6900</v>
      </c>
      <c r="J1071" s="38">
        <f t="shared" si="244"/>
        <v>6000</v>
      </c>
      <c r="K1071" s="38">
        <f t="shared" si="235"/>
        <v>-900</v>
      </c>
      <c r="L1071" s="38">
        <f t="shared" si="244"/>
        <v>6900</v>
      </c>
      <c r="M1071" s="38">
        <f t="shared" si="236"/>
        <v>900</v>
      </c>
      <c r="N1071" s="38">
        <f t="shared" si="237"/>
        <v>900</v>
      </c>
    </row>
    <row r="1072" spans="1:14" s="6" customFormat="1" ht="18.75" hidden="1" thickTop="1" thickBot="1" x14ac:dyDescent="0.3">
      <c r="B1072" s="6" t="str">
        <f t="shared" si="239"/>
        <v>b</v>
      </c>
      <c r="C1072" s="11" t="s">
        <v>131</v>
      </c>
      <c r="D1072" s="17" t="s">
        <v>195</v>
      </c>
      <c r="E1072" s="18">
        <v>0</v>
      </c>
      <c r="F1072" s="18">
        <v>0</v>
      </c>
      <c r="G1072" s="18">
        <v>0</v>
      </c>
      <c r="H1072" s="18">
        <v>0</v>
      </c>
      <c r="I1072" s="18">
        <v>0</v>
      </c>
      <c r="J1072" s="18">
        <v>0</v>
      </c>
      <c r="K1072" s="18">
        <f t="shared" si="235"/>
        <v>0</v>
      </c>
      <c r="L1072" s="18">
        <v>0</v>
      </c>
      <c r="M1072" s="18">
        <f t="shared" si="236"/>
        <v>0</v>
      </c>
      <c r="N1072" s="18">
        <f t="shared" si="237"/>
        <v>0</v>
      </c>
    </row>
    <row r="1073" spans="1:14" s="6" customFormat="1" ht="21" hidden="1" thickTop="1" thickBot="1" x14ac:dyDescent="0.3">
      <c r="B1073" s="6" t="str">
        <f t="shared" si="239"/>
        <v>a</v>
      </c>
      <c r="C1073" s="33" t="s">
        <v>131</v>
      </c>
      <c r="D1073" s="39" t="s">
        <v>203</v>
      </c>
      <c r="E1073" s="40">
        <v>108</v>
      </c>
      <c r="F1073" s="40">
        <v>144</v>
      </c>
      <c r="G1073" s="40">
        <v>153</v>
      </c>
      <c r="H1073" s="40">
        <v>72</v>
      </c>
      <c r="I1073" s="40">
        <v>252</v>
      </c>
      <c r="J1073" s="40">
        <v>252</v>
      </c>
      <c r="K1073" s="40">
        <f t="shared" si="235"/>
        <v>0</v>
      </c>
      <c r="L1073" s="40">
        <v>252</v>
      </c>
      <c r="M1073" s="40">
        <f t="shared" si="236"/>
        <v>0</v>
      </c>
      <c r="N1073" s="40">
        <f t="shared" si="237"/>
        <v>0</v>
      </c>
    </row>
    <row r="1074" spans="1:14" s="6" customFormat="1" ht="18.75" hidden="1" thickTop="1" thickBot="1" x14ac:dyDescent="0.3">
      <c r="B1074" s="6" t="str">
        <f t="shared" si="239"/>
        <v>b</v>
      </c>
      <c r="C1074" s="11" t="s">
        <v>131</v>
      </c>
      <c r="D1074" s="17" t="s">
        <v>197</v>
      </c>
      <c r="E1074" s="18">
        <v>0</v>
      </c>
      <c r="F1074" s="18">
        <v>0</v>
      </c>
      <c r="G1074" s="18">
        <v>0</v>
      </c>
      <c r="H1074" s="18">
        <v>0</v>
      </c>
      <c r="I1074" s="18">
        <v>0</v>
      </c>
      <c r="J1074" s="18">
        <v>0</v>
      </c>
      <c r="K1074" s="18">
        <f t="shared" si="235"/>
        <v>0</v>
      </c>
      <c r="L1074" s="18">
        <v>0</v>
      </c>
      <c r="M1074" s="18">
        <f t="shared" si="236"/>
        <v>0</v>
      </c>
      <c r="N1074" s="18">
        <f t="shared" si="237"/>
        <v>0</v>
      </c>
    </row>
    <row r="1075" spans="1:14" s="6" customFormat="1" ht="18.75" hidden="1" thickTop="1" thickBot="1" x14ac:dyDescent="0.3">
      <c r="B1075" s="6" t="str">
        <f t="shared" si="239"/>
        <v>b</v>
      </c>
      <c r="C1075" s="11" t="s">
        <v>131</v>
      </c>
      <c r="D1075" s="17" t="s">
        <v>198</v>
      </c>
      <c r="E1075" s="18">
        <v>0</v>
      </c>
      <c r="F1075" s="18">
        <v>0</v>
      </c>
      <c r="G1075" s="18">
        <v>0</v>
      </c>
      <c r="H1075" s="18">
        <v>0</v>
      </c>
      <c r="I1075" s="18">
        <v>0</v>
      </c>
      <c r="J1075" s="18">
        <v>0</v>
      </c>
      <c r="K1075" s="18">
        <f t="shared" si="235"/>
        <v>0</v>
      </c>
      <c r="L1075" s="18">
        <v>0</v>
      </c>
      <c r="M1075" s="18">
        <f t="shared" si="236"/>
        <v>0</v>
      </c>
      <c r="N1075" s="18">
        <f t="shared" si="237"/>
        <v>0</v>
      </c>
    </row>
    <row r="1076" spans="1:14" s="6" customFormat="1" ht="18.75" hidden="1" thickTop="1" thickBot="1" x14ac:dyDescent="0.3">
      <c r="B1076" s="6" t="str">
        <f t="shared" si="239"/>
        <v>b</v>
      </c>
      <c r="C1076" s="11" t="s">
        <v>131</v>
      </c>
      <c r="D1076" s="17" t="s">
        <v>199</v>
      </c>
      <c r="E1076" s="18">
        <v>0</v>
      </c>
      <c r="F1076" s="18">
        <v>0</v>
      </c>
      <c r="G1076" s="18">
        <v>0</v>
      </c>
      <c r="H1076" s="18">
        <v>0</v>
      </c>
      <c r="I1076" s="18">
        <v>0</v>
      </c>
      <c r="J1076" s="18">
        <v>0</v>
      </c>
      <c r="K1076" s="18">
        <f t="shared" si="235"/>
        <v>0</v>
      </c>
      <c r="L1076" s="18">
        <v>0</v>
      </c>
      <c r="M1076" s="18">
        <f t="shared" si="236"/>
        <v>0</v>
      </c>
      <c r="N1076" s="18">
        <f t="shared" si="237"/>
        <v>0</v>
      </c>
    </row>
    <row r="1077" spans="1:14" s="6" customFormat="1" ht="21" hidden="1" thickTop="1" thickBot="1" x14ac:dyDescent="0.3">
      <c r="B1077" s="6" t="str">
        <f t="shared" si="239"/>
        <v>a</v>
      </c>
      <c r="C1077" s="33" t="s">
        <v>131</v>
      </c>
      <c r="D1077" s="39" t="s">
        <v>205</v>
      </c>
      <c r="E1077" s="40">
        <v>4098.3985599999996</v>
      </c>
      <c r="F1077" s="40">
        <v>5856</v>
      </c>
      <c r="G1077" s="40">
        <v>5808.52</v>
      </c>
      <c r="H1077" s="40">
        <v>3632.32429</v>
      </c>
      <c r="I1077" s="40">
        <v>6648</v>
      </c>
      <c r="J1077" s="40">
        <v>5748</v>
      </c>
      <c r="K1077" s="40">
        <f t="shared" si="235"/>
        <v>-900</v>
      </c>
      <c r="L1077" s="40">
        <v>6648</v>
      </c>
      <c r="M1077" s="40">
        <f t="shared" si="236"/>
        <v>900</v>
      </c>
      <c r="N1077" s="40">
        <f t="shared" si="237"/>
        <v>900</v>
      </c>
    </row>
    <row r="1078" spans="1:14" s="6" customFormat="1" ht="18.75" hidden="1" thickTop="1" thickBot="1" x14ac:dyDescent="0.3">
      <c r="B1078" s="6" t="str">
        <f t="shared" si="239"/>
        <v>b</v>
      </c>
      <c r="C1078" s="11" t="s">
        <v>131</v>
      </c>
      <c r="D1078" s="17" t="s">
        <v>201</v>
      </c>
      <c r="E1078" s="18">
        <v>0</v>
      </c>
      <c r="F1078" s="18">
        <v>0</v>
      </c>
      <c r="G1078" s="18">
        <v>0</v>
      </c>
      <c r="H1078" s="18">
        <v>0</v>
      </c>
      <c r="I1078" s="18">
        <v>0</v>
      </c>
      <c r="J1078" s="18">
        <v>0</v>
      </c>
      <c r="K1078" s="18">
        <f t="shared" si="235"/>
        <v>0</v>
      </c>
      <c r="L1078" s="18">
        <v>0</v>
      </c>
      <c r="M1078" s="18">
        <f t="shared" si="236"/>
        <v>0</v>
      </c>
      <c r="N1078" s="18">
        <f t="shared" si="237"/>
        <v>0</v>
      </c>
    </row>
    <row r="1079" spans="1:14" s="6" customFormat="1" ht="18.75" hidden="1" thickTop="1" thickBot="1" x14ac:dyDescent="0.3">
      <c r="B1079" s="6" t="str">
        <f t="shared" si="239"/>
        <v>b</v>
      </c>
      <c r="C1079" s="14" t="s">
        <v>131</v>
      </c>
      <c r="D1079" s="15" t="s">
        <v>6</v>
      </c>
      <c r="E1079" s="16">
        <v>0</v>
      </c>
      <c r="F1079" s="16">
        <v>0</v>
      </c>
      <c r="G1079" s="16">
        <v>0</v>
      </c>
      <c r="H1079" s="16">
        <v>0</v>
      </c>
      <c r="I1079" s="16">
        <v>0</v>
      </c>
      <c r="J1079" s="16">
        <v>0</v>
      </c>
      <c r="K1079" s="16">
        <f t="shared" si="235"/>
        <v>0</v>
      </c>
      <c r="L1079" s="16">
        <v>0</v>
      </c>
      <c r="M1079" s="16">
        <f t="shared" si="236"/>
        <v>0</v>
      </c>
      <c r="N1079" s="16">
        <f t="shared" si="237"/>
        <v>0</v>
      </c>
    </row>
    <row r="1080" spans="1:14" s="6" customFormat="1" ht="18.75" hidden="1" thickTop="1" thickBot="1" x14ac:dyDescent="0.3">
      <c r="B1080" s="6" t="str">
        <f t="shared" si="239"/>
        <v>b</v>
      </c>
      <c r="C1080" s="14" t="s">
        <v>131</v>
      </c>
      <c r="D1080" s="15" t="s">
        <v>7</v>
      </c>
      <c r="E1080" s="16">
        <v>0</v>
      </c>
      <c r="F1080" s="16">
        <v>0</v>
      </c>
      <c r="G1080" s="16">
        <v>0</v>
      </c>
      <c r="H1080" s="16">
        <v>0</v>
      </c>
      <c r="I1080" s="16">
        <v>0</v>
      </c>
      <c r="J1080" s="16">
        <v>0</v>
      </c>
      <c r="K1080" s="16">
        <f t="shared" si="235"/>
        <v>0</v>
      </c>
      <c r="L1080" s="16">
        <v>0</v>
      </c>
      <c r="M1080" s="16">
        <f t="shared" si="236"/>
        <v>0</v>
      </c>
      <c r="N1080" s="16">
        <f t="shared" si="237"/>
        <v>0</v>
      </c>
    </row>
    <row r="1081" spans="1:14" s="6" customFormat="1" ht="18.75" hidden="1" thickTop="1" thickBot="1" x14ac:dyDescent="0.3">
      <c r="B1081" s="6" t="str">
        <f t="shared" si="239"/>
        <v>b</v>
      </c>
      <c r="C1081" s="19" t="s">
        <v>131</v>
      </c>
      <c r="D1081" s="20" t="s">
        <v>8</v>
      </c>
      <c r="E1081" s="21">
        <v>0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f t="shared" si="235"/>
        <v>0</v>
      </c>
      <c r="L1081" s="21">
        <v>0</v>
      </c>
      <c r="M1081" s="21">
        <f t="shared" si="236"/>
        <v>0</v>
      </c>
      <c r="N1081" s="21">
        <f t="shared" si="237"/>
        <v>0</v>
      </c>
    </row>
    <row r="1082" spans="1:14" s="6" customFormat="1" ht="40.5" thickTop="1" thickBot="1" x14ac:dyDescent="0.3">
      <c r="A1082" s="6" t="s">
        <v>213</v>
      </c>
      <c r="B1082" s="6" t="str">
        <f t="shared" si="239"/>
        <v>a</v>
      </c>
      <c r="C1082" s="54" t="s">
        <v>130</v>
      </c>
      <c r="D1082" s="55" t="s">
        <v>111</v>
      </c>
      <c r="E1082" s="56">
        <f>E1096+E1110</f>
        <v>29658.845430000001</v>
      </c>
      <c r="F1082" s="56">
        <f t="shared" ref="F1082:L1095" si="245">F1096+F1110</f>
        <v>30000</v>
      </c>
      <c r="G1082" s="56">
        <f t="shared" si="245"/>
        <v>30127.510999999999</v>
      </c>
      <c r="H1082" s="56">
        <f t="shared" si="245"/>
        <v>19259.69803</v>
      </c>
      <c r="I1082" s="56">
        <f t="shared" si="245"/>
        <v>34285</v>
      </c>
      <c r="J1082" s="56">
        <f t="shared" si="245"/>
        <v>33251</v>
      </c>
      <c r="K1082" s="56">
        <f t="shared" si="235"/>
        <v>-1034</v>
      </c>
      <c r="L1082" s="56">
        <f t="shared" si="245"/>
        <v>34285</v>
      </c>
      <c r="M1082" s="56">
        <f t="shared" si="236"/>
        <v>1034</v>
      </c>
      <c r="N1082" s="56">
        <f t="shared" si="237"/>
        <v>1034</v>
      </c>
    </row>
    <row r="1083" spans="1:14" s="6" customFormat="1" ht="36" hidden="1" thickTop="1" thickBot="1" x14ac:dyDescent="0.3">
      <c r="B1083" s="6" t="str">
        <f t="shared" si="239"/>
        <v>b</v>
      </c>
      <c r="C1083" s="11"/>
      <c r="D1083" s="12" t="s">
        <v>190</v>
      </c>
      <c r="E1083" s="13">
        <f t="shared" ref="E1083:H1095" si="246">E1097+E1111</f>
        <v>0</v>
      </c>
      <c r="F1083" s="13">
        <f t="shared" si="246"/>
        <v>0</v>
      </c>
      <c r="G1083" s="13">
        <f t="shared" si="246"/>
        <v>0</v>
      </c>
      <c r="H1083" s="13">
        <f t="shared" si="246"/>
        <v>0</v>
      </c>
      <c r="I1083" s="13">
        <f t="shared" si="245"/>
        <v>0</v>
      </c>
      <c r="J1083" s="13">
        <f t="shared" si="245"/>
        <v>0</v>
      </c>
      <c r="K1083" s="13">
        <f t="shared" si="235"/>
        <v>0</v>
      </c>
      <c r="L1083" s="13">
        <f t="shared" si="245"/>
        <v>0</v>
      </c>
      <c r="M1083" s="13">
        <f t="shared" si="236"/>
        <v>0</v>
      </c>
      <c r="N1083" s="13">
        <f t="shared" si="237"/>
        <v>0</v>
      </c>
    </row>
    <row r="1084" spans="1:14" s="6" customFormat="1" ht="21" hidden="1" thickTop="1" thickBot="1" x14ac:dyDescent="0.3">
      <c r="B1084" s="6" t="str">
        <f t="shared" si="239"/>
        <v>a</v>
      </c>
      <c r="C1084" s="33"/>
      <c r="D1084" s="34" t="s">
        <v>189</v>
      </c>
      <c r="E1084" s="35">
        <f t="shared" si="246"/>
        <v>2859</v>
      </c>
      <c r="F1084" s="35">
        <f t="shared" si="246"/>
        <v>3220</v>
      </c>
      <c r="G1084" s="35">
        <f t="shared" si="246"/>
        <v>3220</v>
      </c>
      <c r="H1084" s="35">
        <f t="shared" si="246"/>
        <v>3220</v>
      </c>
      <c r="I1084" s="35">
        <f t="shared" si="245"/>
        <v>3220</v>
      </c>
      <c r="J1084" s="35">
        <f t="shared" si="245"/>
        <v>3220</v>
      </c>
      <c r="K1084" s="35">
        <f t="shared" si="235"/>
        <v>0</v>
      </c>
      <c r="L1084" s="35">
        <f t="shared" si="245"/>
        <v>3220</v>
      </c>
      <c r="M1084" s="35">
        <f t="shared" si="236"/>
        <v>0</v>
      </c>
      <c r="N1084" s="35">
        <f t="shared" si="237"/>
        <v>0</v>
      </c>
    </row>
    <row r="1085" spans="1:14" s="6" customFormat="1" ht="21" hidden="1" thickTop="1" thickBot="1" x14ac:dyDescent="0.3">
      <c r="B1085" s="6" t="str">
        <f t="shared" si="239"/>
        <v>a</v>
      </c>
      <c r="C1085" s="36" t="s">
        <v>131</v>
      </c>
      <c r="D1085" s="37" t="s">
        <v>4</v>
      </c>
      <c r="E1085" s="38">
        <f t="shared" si="246"/>
        <v>29658.845430000001</v>
      </c>
      <c r="F1085" s="38">
        <f t="shared" si="246"/>
        <v>30000</v>
      </c>
      <c r="G1085" s="38">
        <f t="shared" si="246"/>
        <v>30024.287</v>
      </c>
      <c r="H1085" s="38">
        <f t="shared" si="246"/>
        <v>19156.47494</v>
      </c>
      <c r="I1085" s="38">
        <f t="shared" si="245"/>
        <v>34255</v>
      </c>
      <c r="J1085" s="38">
        <f t="shared" si="245"/>
        <v>33221</v>
      </c>
      <c r="K1085" s="38">
        <f t="shared" si="235"/>
        <v>-1034</v>
      </c>
      <c r="L1085" s="38">
        <f t="shared" si="245"/>
        <v>34255</v>
      </c>
      <c r="M1085" s="38">
        <f t="shared" si="236"/>
        <v>1034</v>
      </c>
      <c r="N1085" s="38">
        <f t="shared" si="237"/>
        <v>1034</v>
      </c>
    </row>
    <row r="1086" spans="1:14" s="6" customFormat="1" ht="18.75" hidden="1" thickTop="1" thickBot="1" x14ac:dyDescent="0.3">
      <c r="B1086" s="6" t="str">
        <f t="shared" si="239"/>
        <v>b</v>
      </c>
      <c r="C1086" s="11" t="s">
        <v>131</v>
      </c>
      <c r="D1086" s="17" t="s">
        <v>195</v>
      </c>
      <c r="E1086" s="18">
        <f t="shared" si="246"/>
        <v>0</v>
      </c>
      <c r="F1086" s="18">
        <f t="shared" si="246"/>
        <v>0</v>
      </c>
      <c r="G1086" s="18">
        <f t="shared" si="246"/>
        <v>0</v>
      </c>
      <c r="H1086" s="18">
        <f t="shared" si="246"/>
        <v>0</v>
      </c>
      <c r="I1086" s="18">
        <f t="shared" si="245"/>
        <v>0</v>
      </c>
      <c r="J1086" s="18">
        <f t="shared" si="245"/>
        <v>0</v>
      </c>
      <c r="K1086" s="18">
        <f t="shared" si="235"/>
        <v>0</v>
      </c>
      <c r="L1086" s="18">
        <f t="shared" si="245"/>
        <v>0</v>
      </c>
      <c r="M1086" s="18">
        <f t="shared" si="236"/>
        <v>0</v>
      </c>
      <c r="N1086" s="18">
        <f t="shared" si="237"/>
        <v>0</v>
      </c>
    </row>
    <row r="1087" spans="1:14" s="6" customFormat="1" ht="21" hidden="1" thickTop="1" thickBot="1" x14ac:dyDescent="0.3">
      <c r="B1087" s="6" t="str">
        <f t="shared" si="239"/>
        <v>a</v>
      </c>
      <c r="C1087" s="33" t="s">
        <v>131</v>
      </c>
      <c r="D1087" s="39" t="s">
        <v>203</v>
      </c>
      <c r="E1087" s="40">
        <f t="shared" si="246"/>
        <v>7364.5964100000001</v>
      </c>
      <c r="F1087" s="40">
        <f t="shared" si="246"/>
        <v>18831</v>
      </c>
      <c r="G1087" s="40">
        <f t="shared" si="246"/>
        <v>19308.999</v>
      </c>
      <c r="H1087" s="40">
        <f t="shared" si="246"/>
        <v>11634.015619999998</v>
      </c>
      <c r="I1087" s="40">
        <f t="shared" si="245"/>
        <v>21792</v>
      </c>
      <c r="J1087" s="40">
        <f t="shared" si="245"/>
        <v>20758</v>
      </c>
      <c r="K1087" s="40">
        <f t="shared" si="235"/>
        <v>-1034</v>
      </c>
      <c r="L1087" s="40">
        <f t="shared" si="245"/>
        <v>21792</v>
      </c>
      <c r="M1087" s="40">
        <f t="shared" si="236"/>
        <v>1034</v>
      </c>
      <c r="N1087" s="40">
        <f t="shared" si="237"/>
        <v>1034</v>
      </c>
    </row>
    <row r="1088" spans="1:14" s="6" customFormat="1" ht="18.75" hidden="1" thickTop="1" thickBot="1" x14ac:dyDescent="0.3">
      <c r="B1088" s="6" t="str">
        <f t="shared" si="239"/>
        <v>b</v>
      </c>
      <c r="C1088" s="11" t="s">
        <v>131</v>
      </c>
      <c r="D1088" s="17" t="s">
        <v>197</v>
      </c>
      <c r="E1088" s="18">
        <f t="shared" si="246"/>
        <v>0</v>
      </c>
      <c r="F1088" s="18">
        <f t="shared" si="246"/>
        <v>0</v>
      </c>
      <c r="G1088" s="18">
        <f t="shared" si="246"/>
        <v>0</v>
      </c>
      <c r="H1088" s="18">
        <f t="shared" si="246"/>
        <v>0</v>
      </c>
      <c r="I1088" s="18">
        <f t="shared" si="245"/>
        <v>0</v>
      </c>
      <c r="J1088" s="18">
        <f t="shared" si="245"/>
        <v>0</v>
      </c>
      <c r="K1088" s="18">
        <f t="shared" si="235"/>
        <v>0</v>
      </c>
      <c r="L1088" s="18">
        <f t="shared" si="245"/>
        <v>0</v>
      </c>
      <c r="M1088" s="18">
        <f t="shared" si="236"/>
        <v>0</v>
      </c>
      <c r="N1088" s="18">
        <f t="shared" si="237"/>
        <v>0</v>
      </c>
    </row>
    <row r="1089" spans="2:14" s="6" customFormat="1" ht="18.75" hidden="1" thickTop="1" thickBot="1" x14ac:dyDescent="0.3">
      <c r="B1089" s="6" t="str">
        <f t="shared" si="239"/>
        <v>b</v>
      </c>
      <c r="C1089" s="11" t="s">
        <v>131</v>
      </c>
      <c r="D1089" s="17" t="s">
        <v>198</v>
      </c>
      <c r="E1089" s="18">
        <f t="shared" si="246"/>
        <v>0</v>
      </c>
      <c r="F1089" s="18">
        <f t="shared" si="246"/>
        <v>0</v>
      </c>
      <c r="G1089" s="18">
        <f t="shared" si="246"/>
        <v>0</v>
      </c>
      <c r="H1089" s="18">
        <f t="shared" si="246"/>
        <v>0</v>
      </c>
      <c r="I1089" s="18">
        <f t="shared" si="245"/>
        <v>0</v>
      </c>
      <c r="J1089" s="18">
        <f t="shared" si="245"/>
        <v>0</v>
      </c>
      <c r="K1089" s="18">
        <f t="shared" si="235"/>
        <v>0</v>
      </c>
      <c r="L1089" s="18">
        <f t="shared" si="245"/>
        <v>0</v>
      </c>
      <c r="M1089" s="18">
        <f t="shared" si="236"/>
        <v>0</v>
      </c>
      <c r="N1089" s="18">
        <f t="shared" si="237"/>
        <v>0</v>
      </c>
    </row>
    <row r="1090" spans="2:14" s="6" customFormat="1" ht="18.75" hidden="1" thickTop="1" thickBot="1" x14ac:dyDescent="0.3">
      <c r="B1090" s="6" t="str">
        <f t="shared" si="239"/>
        <v>b</v>
      </c>
      <c r="C1090" s="11" t="s">
        <v>131</v>
      </c>
      <c r="D1090" s="17" t="s">
        <v>199</v>
      </c>
      <c r="E1090" s="18">
        <f t="shared" si="246"/>
        <v>0</v>
      </c>
      <c r="F1090" s="18">
        <f t="shared" si="246"/>
        <v>0</v>
      </c>
      <c r="G1090" s="18">
        <f t="shared" si="246"/>
        <v>0</v>
      </c>
      <c r="H1090" s="18">
        <f t="shared" si="246"/>
        <v>0</v>
      </c>
      <c r="I1090" s="18">
        <f t="shared" si="245"/>
        <v>0</v>
      </c>
      <c r="J1090" s="18">
        <f t="shared" si="245"/>
        <v>0</v>
      </c>
      <c r="K1090" s="18">
        <f t="shared" si="235"/>
        <v>0</v>
      </c>
      <c r="L1090" s="18">
        <f t="shared" si="245"/>
        <v>0</v>
      </c>
      <c r="M1090" s="18">
        <f t="shared" si="236"/>
        <v>0</v>
      </c>
      <c r="N1090" s="18">
        <f t="shared" si="237"/>
        <v>0</v>
      </c>
    </row>
    <row r="1091" spans="2:14" s="6" customFormat="1" ht="21" hidden="1" thickTop="1" thickBot="1" x14ac:dyDescent="0.3">
      <c r="B1091" s="6" t="str">
        <f t="shared" si="239"/>
        <v>a</v>
      </c>
      <c r="C1091" s="33" t="s">
        <v>131</v>
      </c>
      <c r="D1091" s="39" t="s">
        <v>205</v>
      </c>
      <c r="E1091" s="40">
        <f t="shared" si="246"/>
        <v>22294.249020000003</v>
      </c>
      <c r="F1091" s="40">
        <f t="shared" si="246"/>
        <v>10504</v>
      </c>
      <c r="G1091" s="40">
        <f t="shared" si="246"/>
        <v>10434</v>
      </c>
      <c r="H1091" s="40">
        <f t="shared" si="246"/>
        <v>7407.3576299999995</v>
      </c>
      <c r="I1091" s="40">
        <f t="shared" si="245"/>
        <v>11803</v>
      </c>
      <c r="J1091" s="40">
        <f t="shared" si="245"/>
        <v>11803</v>
      </c>
      <c r="K1091" s="40">
        <f t="shared" si="235"/>
        <v>0</v>
      </c>
      <c r="L1091" s="40">
        <f t="shared" si="245"/>
        <v>11803</v>
      </c>
      <c r="M1091" s="40">
        <f t="shared" si="236"/>
        <v>0</v>
      </c>
      <c r="N1091" s="40">
        <f t="shared" si="237"/>
        <v>0</v>
      </c>
    </row>
    <row r="1092" spans="2:14" s="6" customFormat="1" ht="21" hidden="1" thickTop="1" thickBot="1" x14ac:dyDescent="0.3">
      <c r="B1092" s="6" t="str">
        <f t="shared" si="239"/>
        <v>a</v>
      </c>
      <c r="C1092" s="33" t="s">
        <v>131</v>
      </c>
      <c r="D1092" s="39" t="s">
        <v>206</v>
      </c>
      <c r="E1092" s="40">
        <f t="shared" si="246"/>
        <v>0</v>
      </c>
      <c r="F1092" s="40">
        <f t="shared" si="246"/>
        <v>665</v>
      </c>
      <c r="G1092" s="40">
        <f t="shared" si="246"/>
        <v>281.28800000000001</v>
      </c>
      <c r="H1092" s="40">
        <f t="shared" si="246"/>
        <v>115.10169</v>
      </c>
      <c r="I1092" s="40">
        <f t="shared" si="245"/>
        <v>660</v>
      </c>
      <c r="J1092" s="40">
        <f t="shared" si="245"/>
        <v>660</v>
      </c>
      <c r="K1092" s="40">
        <f t="shared" si="235"/>
        <v>0</v>
      </c>
      <c r="L1092" s="40">
        <f t="shared" si="245"/>
        <v>660</v>
      </c>
      <c r="M1092" s="40">
        <f t="shared" si="236"/>
        <v>0</v>
      </c>
      <c r="N1092" s="40">
        <f t="shared" si="237"/>
        <v>0</v>
      </c>
    </row>
    <row r="1093" spans="2:14" s="6" customFormat="1" ht="21" hidden="1" thickTop="1" thickBot="1" x14ac:dyDescent="0.3">
      <c r="B1093" s="6" t="str">
        <f t="shared" si="239"/>
        <v>a</v>
      </c>
      <c r="C1093" s="36" t="s">
        <v>131</v>
      </c>
      <c r="D1093" s="37" t="s">
        <v>6</v>
      </c>
      <c r="E1093" s="38">
        <f t="shared" si="246"/>
        <v>0</v>
      </c>
      <c r="F1093" s="38">
        <f t="shared" si="246"/>
        <v>0</v>
      </c>
      <c r="G1093" s="38">
        <f t="shared" si="246"/>
        <v>0</v>
      </c>
      <c r="H1093" s="38">
        <f t="shared" si="246"/>
        <v>0</v>
      </c>
      <c r="I1093" s="38">
        <f t="shared" si="245"/>
        <v>30</v>
      </c>
      <c r="J1093" s="38">
        <f t="shared" si="245"/>
        <v>30</v>
      </c>
      <c r="K1093" s="38">
        <f t="shared" ref="K1093:K1156" si="247">J1093-I1093</f>
        <v>0</v>
      </c>
      <c r="L1093" s="38">
        <f t="shared" si="245"/>
        <v>30</v>
      </c>
      <c r="M1093" s="38">
        <f t="shared" ref="M1093:M1156" si="248">L1093-J1093</f>
        <v>0</v>
      </c>
      <c r="N1093" s="38">
        <f t="shared" ref="N1093:N1156" si="249">L1093-J1093</f>
        <v>0</v>
      </c>
    </row>
    <row r="1094" spans="2:14" s="6" customFormat="1" ht="18.75" hidden="1" thickTop="1" thickBot="1" x14ac:dyDescent="0.3">
      <c r="B1094" s="6" t="str">
        <f t="shared" si="239"/>
        <v>b</v>
      </c>
      <c r="C1094" s="14" t="s">
        <v>131</v>
      </c>
      <c r="D1094" s="15" t="s">
        <v>7</v>
      </c>
      <c r="E1094" s="16">
        <f t="shared" si="246"/>
        <v>0</v>
      </c>
      <c r="F1094" s="16">
        <f t="shared" si="246"/>
        <v>0</v>
      </c>
      <c r="G1094" s="16">
        <f t="shared" si="246"/>
        <v>0</v>
      </c>
      <c r="H1094" s="16">
        <f t="shared" si="246"/>
        <v>0</v>
      </c>
      <c r="I1094" s="16">
        <f t="shared" si="245"/>
        <v>0</v>
      </c>
      <c r="J1094" s="16">
        <f t="shared" si="245"/>
        <v>0</v>
      </c>
      <c r="K1094" s="16">
        <f t="shared" si="247"/>
        <v>0</v>
      </c>
      <c r="L1094" s="16">
        <f t="shared" si="245"/>
        <v>0</v>
      </c>
      <c r="M1094" s="16">
        <f t="shared" si="248"/>
        <v>0</v>
      </c>
      <c r="N1094" s="16">
        <f t="shared" si="249"/>
        <v>0</v>
      </c>
    </row>
    <row r="1095" spans="2:14" s="6" customFormat="1" ht="21" hidden="1" thickTop="1" thickBot="1" x14ac:dyDescent="0.3">
      <c r="B1095" s="6" t="str">
        <f t="shared" si="239"/>
        <v>a</v>
      </c>
      <c r="C1095" s="41" t="s">
        <v>131</v>
      </c>
      <c r="D1095" s="42" t="s">
        <v>8</v>
      </c>
      <c r="E1095" s="43">
        <f t="shared" si="246"/>
        <v>0</v>
      </c>
      <c r="F1095" s="43">
        <f t="shared" si="246"/>
        <v>0</v>
      </c>
      <c r="G1095" s="43">
        <f t="shared" si="246"/>
        <v>103.224</v>
      </c>
      <c r="H1095" s="43">
        <f t="shared" si="246"/>
        <v>103.22309</v>
      </c>
      <c r="I1095" s="43">
        <f t="shared" si="245"/>
        <v>0</v>
      </c>
      <c r="J1095" s="43">
        <f t="shared" si="245"/>
        <v>0</v>
      </c>
      <c r="K1095" s="43">
        <f t="shared" si="247"/>
        <v>0</v>
      </c>
      <c r="L1095" s="43">
        <f t="shared" si="245"/>
        <v>0</v>
      </c>
      <c r="M1095" s="43">
        <f t="shared" si="248"/>
        <v>0</v>
      </c>
      <c r="N1095" s="43">
        <f t="shared" si="249"/>
        <v>0</v>
      </c>
    </row>
    <row r="1096" spans="2:14" s="6" customFormat="1" ht="40.5" hidden="1" thickTop="1" thickBot="1" x14ac:dyDescent="0.3">
      <c r="B1096" s="6" t="str">
        <f t="shared" si="239"/>
        <v>a</v>
      </c>
      <c r="C1096" s="48" t="s">
        <v>89</v>
      </c>
      <c r="D1096" s="49" t="s">
        <v>170</v>
      </c>
      <c r="E1096" s="50">
        <f t="shared" ref="E1096:L1096" si="250">E1099+E1107+E1108+E1109</f>
        <v>21807.991460000001</v>
      </c>
      <c r="F1096" s="50">
        <f t="shared" si="250"/>
        <v>9277</v>
      </c>
      <c r="G1096" s="50">
        <f t="shared" si="250"/>
        <v>9277</v>
      </c>
      <c r="H1096" s="50">
        <f t="shared" si="250"/>
        <v>6672.7866699999995</v>
      </c>
      <c r="I1096" s="50">
        <f t="shared" si="250"/>
        <v>10500</v>
      </c>
      <c r="J1096" s="50">
        <f t="shared" si="250"/>
        <v>10500</v>
      </c>
      <c r="K1096" s="50">
        <f t="shared" si="247"/>
        <v>0</v>
      </c>
      <c r="L1096" s="50">
        <f t="shared" si="250"/>
        <v>10500</v>
      </c>
      <c r="M1096" s="50">
        <f t="shared" si="248"/>
        <v>0</v>
      </c>
      <c r="N1096" s="50">
        <f t="shared" si="249"/>
        <v>0</v>
      </c>
    </row>
    <row r="1097" spans="2:14" s="6" customFormat="1" ht="36" hidden="1" thickTop="1" thickBot="1" x14ac:dyDescent="0.3">
      <c r="B1097" s="6" t="str">
        <f t="shared" si="239"/>
        <v>b</v>
      </c>
      <c r="C1097" s="11"/>
      <c r="D1097" s="12" t="s">
        <v>190</v>
      </c>
      <c r="E1097" s="13">
        <v>0</v>
      </c>
      <c r="F1097" s="13">
        <v>0</v>
      </c>
      <c r="G1097" s="13">
        <v>0</v>
      </c>
      <c r="H1097" s="13">
        <v>0</v>
      </c>
      <c r="I1097" s="13">
        <v>0</v>
      </c>
      <c r="J1097" s="13">
        <v>0</v>
      </c>
      <c r="K1097" s="13">
        <f t="shared" si="247"/>
        <v>0</v>
      </c>
      <c r="L1097" s="13">
        <v>0</v>
      </c>
      <c r="M1097" s="13">
        <f t="shared" si="248"/>
        <v>0</v>
      </c>
      <c r="N1097" s="13">
        <f t="shared" si="249"/>
        <v>0</v>
      </c>
    </row>
    <row r="1098" spans="2:14" s="6" customFormat="1" ht="18.75" hidden="1" thickTop="1" thickBot="1" x14ac:dyDescent="0.3">
      <c r="B1098" s="6" t="str">
        <f t="shared" si="239"/>
        <v>b</v>
      </c>
      <c r="C1098" s="11"/>
      <c r="D1098" s="12" t="s">
        <v>189</v>
      </c>
      <c r="E1098" s="13">
        <v>0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f t="shared" si="247"/>
        <v>0</v>
      </c>
      <c r="L1098" s="13">
        <v>0</v>
      </c>
      <c r="M1098" s="13">
        <f t="shared" si="248"/>
        <v>0</v>
      </c>
      <c r="N1098" s="13">
        <f t="shared" si="249"/>
        <v>0</v>
      </c>
    </row>
    <row r="1099" spans="2:14" s="6" customFormat="1" ht="21" hidden="1" thickTop="1" thickBot="1" x14ac:dyDescent="0.3">
      <c r="B1099" s="6" t="str">
        <f t="shared" si="239"/>
        <v>a</v>
      </c>
      <c r="C1099" s="51" t="s">
        <v>131</v>
      </c>
      <c r="D1099" s="37" t="s">
        <v>4</v>
      </c>
      <c r="E1099" s="38">
        <f t="shared" ref="E1099:L1099" si="251">E1100+E1101+E1102+E1103+E1104+E1105+E1106</f>
        <v>21807.991460000001</v>
      </c>
      <c r="F1099" s="38">
        <f t="shared" si="251"/>
        <v>9277</v>
      </c>
      <c r="G1099" s="38">
        <f t="shared" si="251"/>
        <v>9277</v>
      </c>
      <c r="H1099" s="38">
        <f t="shared" si="251"/>
        <v>6672.7866699999995</v>
      </c>
      <c r="I1099" s="38">
        <f t="shared" si="251"/>
        <v>10500</v>
      </c>
      <c r="J1099" s="38">
        <f t="shared" si="251"/>
        <v>10500</v>
      </c>
      <c r="K1099" s="38">
        <f t="shared" si="247"/>
        <v>0</v>
      </c>
      <c r="L1099" s="38">
        <f t="shared" si="251"/>
        <v>10500</v>
      </c>
      <c r="M1099" s="38">
        <f t="shared" si="248"/>
        <v>0</v>
      </c>
      <c r="N1099" s="38">
        <f t="shared" si="249"/>
        <v>0</v>
      </c>
    </row>
    <row r="1100" spans="2:14" s="6" customFormat="1" ht="18.75" hidden="1" thickTop="1" thickBot="1" x14ac:dyDescent="0.3">
      <c r="B1100" s="6" t="str">
        <f t="shared" si="239"/>
        <v>b</v>
      </c>
      <c r="C1100" s="11" t="s">
        <v>131</v>
      </c>
      <c r="D1100" s="17" t="s">
        <v>195</v>
      </c>
      <c r="E1100" s="18">
        <v>0</v>
      </c>
      <c r="F1100" s="18">
        <v>0</v>
      </c>
      <c r="G1100" s="18">
        <v>0</v>
      </c>
      <c r="H1100" s="18">
        <v>0</v>
      </c>
      <c r="I1100" s="18">
        <v>0</v>
      </c>
      <c r="J1100" s="18">
        <v>0</v>
      </c>
      <c r="K1100" s="18">
        <f t="shared" si="247"/>
        <v>0</v>
      </c>
      <c r="L1100" s="18">
        <v>0</v>
      </c>
      <c r="M1100" s="18">
        <f t="shared" si="248"/>
        <v>0</v>
      </c>
      <c r="N1100" s="18">
        <f t="shared" si="249"/>
        <v>0</v>
      </c>
    </row>
    <row r="1101" spans="2:14" s="6" customFormat="1" ht="18.75" hidden="1" thickTop="1" thickBot="1" x14ac:dyDescent="0.3">
      <c r="B1101" s="6" t="str">
        <f t="shared" si="239"/>
        <v>b</v>
      </c>
      <c r="C1101" s="11" t="s">
        <v>131</v>
      </c>
      <c r="D1101" s="17" t="s">
        <v>196</v>
      </c>
      <c r="E1101" s="18">
        <v>0</v>
      </c>
      <c r="F1101" s="18">
        <v>0</v>
      </c>
      <c r="G1101" s="18">
        <v>0</v>
      </c>
      <c r="H1101" s="18">
        <v>0</v>
      </c>
      <c r="I1101" s="18">
        <v>0</v>
      </c>
      <c r="J1101" s="18">
        <v>0</v>
      </c>
      <c r="K1101" s="18">
        <f t="shared" si="247"/>
        <v>0</v>
      </c>
      <c r="L1101" s="18">
        <v>0</v>
      </c>
      <c r="M1101" s="18">
        <f t="shared" si="248"/>
        <v>0</v>
      </c>
      <c r="N1101" s="18">
        <f t="shared" si="249"/>
        <v>0</v>
      </c>
    </row>
    <row r="1102" spans="2:14" s="6" customFormat="1" ht="18.75" hidden="1" thickTop="1" thickBot="1" x14ac:dyDescent="0.3">
      <c r="B1102" s="6" t="str">
        <f t="shared" si="239"/>
        <v>b</v>
      </c>
      <c r="C1102" s="11" t="s">
        <v>131</v>
      </c>
      <c r="D1102" s="17" t="s">
        <v>197</v>
      </c>
      <c r="E1102" s="18">
        <v>0</v>
      </c>
      <c r="F1102" s="18">
        <v>0</v>
      </c>
      <c r="G1102" s="18">
        <v>0</v>
      </c>
      <c r="H1102" s="18">
        <v>0</v>
      </c>
      <c r="I1102" s="18">
        <v>0</v>
      </c>
      <c r="J1102" s="18">
        <v>0</v>
      </c>
      <c r="K1102" s="18">
        <f t="shared" si="247"/>
        <v>0</v>
      </c>
      <c r="L1102" s="18">
        <v>0</v>
      </c>
      <c r="M1102" s="18">
        <f t="shared" si="248"/>
        <v>0</v>
      </c>
      <c r="N1102" s="18">
        <f t="shared" si="249"/>
        <v>0</v>
      </c>
    </row>
    <row r="1103" spans="2:14" s="6" customFormat="1" ht="18.75" hidden="1" thickTop="1" thickBot="1" x14ac:dyDescent="0.3">
      <c r="B1103" s="6" t="str">
        <f t="shared" si="239"/>
        <v>b</v>
      </c>
      <c r="C1103" s="11" t="s">
        <v>131</v>
      </c>
      <c r="D1103" s="17" t="s">
        <v>198</v>
      </c>
      <c r="E1103" s="18">
        <v>0</v>
      </c>
      <c r="F1103" s="18">
        <v>0</v>
      </c>
      <c r="G1103" s="18">
        <v>0</v>
      </c>
      <c r="H1103" s="18">
        <v>0</v>
      </c>
      <c r="I1103" s="18">
        <v>0</v>
      </c>
      <c r="J1103" s="18">
        <v>0</v>
      </c>
      <c r="K1103" s="18">
        <f t="shared" si="247"/>
        <v>0</v>
      </c>
      <c r="L1103" s="18">
        <v>0</v>
      </c>
      <c r="M1103" s="18">
        <f t="shared" si="248"/>
        <v>0</v>
      </c>
      <c r="N1103" s="18">
        <f t="shared" si="249"/>
        <v>0</v>
      </c>
    </row>
    <row r="1104" spans="2:14" s="6" customFormat="1" ht="18.75" hidden="1" thickTop="1" thickBot="1" x14ac:dyDescent="0.3">
      <c r="B1104" s="6" t="str">
        <f t="shared" si="239"/>
        <v>b</v>
      </c>
      <c r="C1104" s="11" t="s">
        <v>131</v>
      </c>
      <c r="D1104" s="17" t="s">
        <v>199</v>
      </c>
      <c r="E1104" s="18">
        <v>0</v>
      </c>
      <c r="F1104" s="18">
        <v>0</v>
      </c>
      <c r="G1104" s="18">
        <v>0</v>
      </c>
      <c r="H1104" s="18">
        <v>0</v>
      </c>
      <c r="I1104" s="18">
        <v>0</v>
      </c>
      <c r="J1104" s="18">
        <v>0</v>
      </c>
      <c r="K1104" s="18">
        <f t="shared" si="247"/>
        <v>0</v>
      </c>
      <c r="L1104" s="18">
        <v>0</v>
      </c>
      <c r="M1104" s="18">
        <f t="shared" si="248"/>
        <v>0</v>
      </c>
      <c r="N1104" s="18">
        <f t="shared" si="249"/>
        <v>0</v>
      </c>
    </row>
    <row r="1105" spans="2:14" s="6" customFormat="1" ht="21" hidden="1" thickTop="1" thickBot="1" x14ac:dyDescent="0.3">
      <c r="B1105" s="6" t="str">
        <f t="shared" si="239"/>
        <v>a</v>
      </c>
      <c r="C1105" s="52" t="s">
        <v>131</v>
      </c>
      <c r="D1105" s="39" t="s">
        <v>205</v>
      </c>
      <c r="E1105" s="40">
        <v>21807.991460000001</v>
      </c>
      <c r="F1105" s="40">
        <v>9277</v>
      </c>
      <c r="G1105" s="40">
        <v>9277</v>
      </c>
      <c r="H1105" s="40">
        <v>6672.7866699999995</v>
      </c>
      <c r="I1105" s="40">
        <v>10500</v>
      </c>
      <c r="J1105" s="40">
        <v>10500</v>
      </c>
      <c r="K1105" s="40">
        <f t="shared" si="247"/>
        <v>0</v>
      </c>
      <c r="L1105" s="40">
        <v>10500</v>
      </c>
      <c r="M1105" s="40">
        <f t="shared" si="248"/>
        <v>0</v>
      </c>
      <c r="N1105" s="40">
        <f t="shared" si="249"/>
        <v>0</v>
      </c>
    </row>
    <row r="1106" spans="2:14" s="6" customFormat="1" ht="18.75" hidden="1" thickTop="1" thickBot="1" x14ac:dyDescent="0.3">
      <c r="B1106" s="6" t="str">
        <f t="shared" si="239"/>
        <v>b</v>
      </c>
      <c r="C1106" s="11" t="s">
        <v>131</v>
      </c>
      <c r="D1106" s="17" t="s">
        <v>201</v>
      </c>
      <c r="E1106" s="18">
        <v>0</v>
      </c>
      <c r="F1106" s="18">
        <v>0</v>
      </c>
      <c r="G1106" s="18">
        <v>0</v>
      </c>
      <c r="H1106" s="18">
        <v>0</v>
      </c>
      <c r="I1106" s="18">
        <v>0</v>
      </c>
      <c r="J1106" s="18">
        <v>0</v>
      </c>
      <c r="K1106" s="18">
        <f t="shared" si="247"/>
        <v>0</v>
      </c>
      <c r="L1106" s="18">
        <v>0</v>
      </c>
      <c r="M1106" s="18">
        <f t="shared" si="248"/>
        <v>0</v>
      </c>
      <c r="N1106" s="18">
        <f t="shared" si="249"/>
        <v>0</v>
      </c>
    </row>
    <row r="1107" spans="2:14" s="6" customFormat="1" ht="18.75" hidden="1" thickTop="1" thickBot="1" x14ac:dyDescent="0.3">
      <c r="B1107" s="6" t="str">
        <f t="shared" ref="B1107:B1170" si="252">IF(OR(E1107&lt;&gt;0,F1107&lt;&gt;0,G1107&lt;&gt;0,H1107&lt;&gt;0,I1107&lt;&gt;0,L1107&lt;&gt;0,M1107&lt;&gt;0),"a","b")</f>
        <v>b</v>
      </c>
      <c r="C1107" s="14" t="s">
        <v>131</v>
      </c>
      <c r="D1107" s="15" t="s">
        <v>6</v>
      </c>
      <c r="E1107" s="16">
        <v>0</v>
      </c>
      <c r="F1107" s="16">
        <v>0</v>
      </c>
      <c r="G1107" s="16">
        <v>0</v>
      </c>
      <c r="H1107" s="16">
        <v>0</v>
      </c>
      <c r="I1107" s="16">
        <v>0</v>
      </c>
      <c r="J1107" s="16">
        <v>0</v>
      </c>
      <c r="K1107" s="16">
        <f t="shared" si="247"/>
        <v>0</v>
      </c>
      <c r="L1107" s="16">
        <v>0</v>
      </c>
      <c r="M1107" s="16">
        <f t="shared" si="248"/>
        <v>0</v>
      </c>
      <c r="N1107" s="16">
        <f t="shared" si="249"/>
        <v>0</v>
      </c>
    </row>
    <row r="1108" spans="2:14" s="6" customFormat="1" ht="18.75" hidden="1" thickTop="1" thickBot="1" x14ac:dyDescent="0.3">
      <c r="B1108" s="6" t="str">
        <f t="shared" si="252"/>
        <v>b</v>
      </c>
      <c r="C1108" s="14" t="s">
        <v>131</v>
      </c>
      <c r="D1108" s="15" t="s">
        <v>7</v>
      </c>
      <c r="E1108" s="16">
        <v>0</v>
      </c>
      <c r="F1108" s="16">
        <v>0</v>
      </c>
      <c r="G1108" s="16">
        <v>0</v>
      </c>
      <c r="H1108" s="16">
        <v>0</v>
      </c>
      <c r="I1108" s="16">
        <v>0</v>
      </c>
      <c r="J1108" s="16">
        <v>0</v>
      </c>
      <c r="K1108" s="16">
        <f t="shared" si="247"/>
        <v>0</v>
      </c>
      <c r="L1108" s="16">
        <v>0</v>
      </c>
      <c r="M1108" s="16">
        <f t="shared" si="248"/>
        <v>0</v>
      </c>
      <c r="N1108" s="16">
        <f t="shared" si="249"/>
        <v>0</v>
      </c>
    </row>
    <row r="1109" spans="2:14" s="6" customFormat="1" ht="18.75" hidden="1" thickTop="1" thickBot="1" x14ac:dyDescent="0.3">
      <c r="B1109" s="6" t="str">
        <f t="shared" si="252"/>
        <v>b</v>
      </c>
      <c r="C1109" s="19" t="s">
        <v>131</v>
      </c>
      <c r="D1109" s="20" t="s">
        <v>8</v>
      </c>
      <c r="E1109" s="21">
        <v>0</v>
      </c>
      <c r="F1109" s="21">
        <v>0</v>
      </c>
      <c r="G1109" s="21">
        <v>0</v>
      </c>
      <c r="H1109" s="21">
        <v>0</v>
      </c>
      <c r="I1109" s="21">
        <v>0</v>
      </c>
      <c r="J1109" s="21">
        <v>0</v>
      </c>
      <c r="K1109" s="21">
        <f t="shared" si="247"/>
        <v>0</v>
      </c>
      <c r="L1109" s="21">
        <v>0</v>
      </c>
      <c r="M1109" s="21">
        <f t="shared" si="248"/>
        <v>0</v>
      </c>
      <c r="N1109" s="21">
        <f t="shared" si="249"/>
        <v>0</v>
      </c>
    </row>
    <row r="1110" spans="2:14" s="6" customFormat="1" ht="33.75" hidden="1" customHeight="1" thickTop="1" thickBot="1" x14ac:dyDescent="0.3">
      <c r="B1110" s="6" t="str">
        <f t="shared" si="252"/>
        <v>a</v>
      </c>
      <c r="C1110" s="48" t="s">
        <v>90</v>
      </c>
      <c r="D1110" s="49" t="s">
        <v>171</v>
      </c>
      <c r="E1110" s="50">
        <f t="shared" ref="E1110:L1110" si="253">E1113+E1121+E1122+E1123</f>
        <v>7850.8539700000001</v>
      </c>
      <c r="F1110" s="50">
        <f t="shared" si="253"/>
        <v>20723</v>
      </c>
      <c r="G1110" s="50">
        <f t="shared" si="253"/>
        <v>20850.510999999999</v>
      </c>
      <c r="H1110" s="50">
        <f t="shared" si="253"/>
        <v>12586.911359999998</v>
      </c>
      <c r="I1110" s="50">
        <f t="shared" si="253"/>
        <v>23785</v>
      </c>
      <c r="J1110" s="50">
        <f t="shared" si="253"/>
        <v>22751</v>
      </c>
      <c r="K1110" s="50">
        <f t="shared" si="247"/>
        <v>-1034</v>
      </c>
      <c r="L1110" s="50">
        <f t="shared" si="253"/>
        <v>23785</v>
      </c>
      <c r="M1110" s="50">
        <f t="shared" si="248"/>
        <v>1034</v>
      </c>
      <c r="N1110" s="50">
        <f t="shared" si="249"/>
        <v>1034</v>
      </c>
    </row>
    <row r="1111" spans="2:14" s="6" customFormat="1" ht="36" hidden="1" thickTop="1" thickBot="1" x14ac:dyDescent="0.3">
      <c r="B1111" s="6" t="str">
        <f t="shared" si="252"/>
        <v>b</v>
      </c>
      <c r="C1111" s="11"/>
      <c r="D1111" s="12" t="s">
        <v>190</v>
      </c>
      <c r="E1111" s="13">
        <v>0</v>
      </c>
      <c r="F1111" s="13">
        <v>0</v>
      </c>
      <c r="G1111" s="13">
        <v>0</v>
      </c>
      <c r="H1111" s="13">
        <v>0</v>
      </c>
      <c r="I1111" s="13">
        <v>0</v>
      </c>
      <c r="J1111" s="13">
        <v>0</v>
      </c>
      <c r="K1111" s="13">
        <f t="shared" si="247"/>
        <v>0</v>
      </c>
      <c r="L1111" s="13">
        <v>0</v>
      </c>
      <c r="M1111" s="13">
        <f t="shared" si="248"/>
        <v>0</v>
      </c>
      <c r="N1111" s="13">
        <f t="shared" si="249"/>
        <v>0</v>
      </c>
    </row>
    <row r="1112" spans="2:14" s="6" customFormat="1" ht="21" hidden="1" thickTop="1" thickBot="1" x14ac:dyDescent="0.3">
      <c r="B1112" s="6" t="str">
        <f t="shared" si="252"/>
        <v>a</v>
      </c>
      <c r="C1112" s="33"/>
      <c r="D1112" s="34" t="s">
        <v>189</v>
      </c>
      <c r="E1112" s="35">
        <v>2859</v>
      </c>
      <c r="F1112" s="35">
        <v>3220</v>
      </c>
      <c r="G1112" s="35">
        <v>3220</v>
      </c>
      <c r="H1112" s="35">
        <v>3220</v>
      </c>
      <c r="I1112" s="35">
        <v>3220</v>
      </c>
      <c r="J1112" s="35">
        <v>3220</v>
      </c>
      <c r="K1112" s="35">
        <f t="shared" si="247"/>
        <v>0</v>
      </c>
      <c r="L1112" s="35">
        <v>3220</v>
      </c>
      <c r="M1112" s="35">
        <f t="shared" si="248"/>
        <v>0</v>
      </c>
      <c r="N1112" s="35">
        <f t="shared" si="249"/>
        <v>0</v>
      </c>
    </row>
    <row r="1113" spans="2:14" s="6" customFormat="1" ht="21" hidden="1" thickTop="1" thickBot="1" x14ac:dyDescent="0.3">
      <c r="B1113" s="6" t="str">
        <f t="shared" si="252"/>
        <v>a</v>
      </c>
      <c r="C1113" s="51" t="s">
        <v>131</v>
      </c>
      <c r="D1113" s="37" t="s">
        <v>4</v>
      </c>
      <c r="E1113" s="38">
        <f t="shared" ref="E1113:L1113" si="254">E1114+E1115+E1116+E1117+E1118+E1119+E1120</f>
        <v>7850.8539700000001</v>
      </c>
      <c r="F1113" s="38">
        <f t="shared" si="254"/>
        <v>20723</v>
      </c>
      <c r="G1113" s="38">
        <f t="shared" si="254"/>
        <v>20747.287</v>
      </c>
      <c r="H1113" s="38">
        <f t="shared" si="254"/>
        <v>12483.688269999999</v>
      </c>
      <c r="I1113" s="38">
        <f t="shared" si="254"/>
        <v>23755</v>
      </c>
      <c r="J1113" s="38">
        <f t="shared" si="254"/>
        <v>22721</v>
      </c>
      <c r="K1113" s="38">
        <f t="shared" si="247"/>
        <v>-1034</v>
      </c>
      <c r="L1113" s="38">
        <f t="shared" si="254"/>
        <v>23755</v>
      </c>
      <c r="M1113" s="38">
        <f t="shared" si="248"/>
        <v>1034</v>
      </c>
      <c r="N1113" s="38">
        <f t="shared" si="249"/>
        <v>1034</v>
      </c>
    </row>
    <row r="1114" spans="2:14" s="6" customFormat="1" ht="18.75" hidden="1" thickTop="1" thickBot="1" x14ac:dyDescent="0.3">
      <c r="B1114" s="6" t="str">
        <f t="shared" si="252"/>
        <v>b</v>
      </c>
      <c r="C1114" s="11" t="s">
        <v>131</v>
      </c>
      <c r="D1114" s="17" t="s">
        <v>195</v>
      </c>
      <c r="E1114" s="18">
        <v>0</v>
      </c>
      <c r="F1114" s="18">
        <v>0</v>
      </c>
      <c r="G1114" s="18">
        <v>0</v>
      </c>
      <c r="H1114" s="18">
        <v>0</v>
      </c>
      <c r="I1114" s="18">
        <v>0</v>
      </c>
      <c r="J1114" s="18">
        <v>0</v>
      </c>
      <c r="K1114" s="18">
        <f t="shared" si="247"/>
        <v>0</v>
      </c>
      <c r="L1114" s="18">
        <v>0</v>
      </c>
      <c r="M1114" s="18">
        <f t="shared" si="248"/>
        <v>0</v>
      </c>
      <c r="N1114" s="18">
        <f t="shared" si="249"/>
        <v>0</v>
      </c>
    </row>
    <row r="1115" spans="2:14" s="6" customFormat="1" ht="21" hidden="1" thickTop="1" thickBot="1" x14ac:dyDescent="0.3">
      <c r="B1115" s="6" t="str">
        <f t="shared" si="252"/>
        <v>a</v>
      </c>
      <c r="C1115" s="52" t="s">
        <v>131</v>
      </c>
      <c r="D1115" s="39" t="s">
        <v>203</v>
      </c>
      <c r="E1115" s="40">
        <v>7364.5964100000001</v>
      </c>
      <c r="F1115" s="40">
        <v>18831</v>
      </c>
      <c r="G1115" s="40">
        <v>19308.999</v>
      </c>
      <c r="H1115" s="40">
        <v>11634.015619999998</v>
      </c>
      <c r="I1115" s="40">
        <v>21792</v>
      </c>
      <c r="J1115" s="40">
        <v>20758</v>
      </c>
      <c r="K1115" s="40">
        <f t="shared" si="247"/>
        <v>-1034</v>
      </c>
      <c r="L1115" s="40">
        <v>21792</v>
      </c>
      <c r="M1115" s="40">
        <f t="shared" si="248"/>
        <v>1034</v>
      </c>
      <c r="N1115" s="40">
        <f t="shared" si="249"/>
        <v>1034</v>
      </c>
    </row>
    <row r="1116" spans="2:14" s="6" customFormat="1" ht="18.75" hidden="1" thickTop="1" thickBot="1" x14ac:dyDescent="0.3">
      <c r="B1116" s="6" t="str">
        <f t="shared" si="252"/>
        <v>b</v>
      </c>
      <c r="C1116" s="11" t="s">
        <v>131</v>
      </c>
      <c r="D1116" s="17" t="s">
        <v>197</v>
      </c>
      <c r="E1116" s="18">
        <v>0</v>
      </c>
      <c r="F1116" s="18">
        <v>0</v>
      </c>
      <c r="G1116" s="18">
        <v>0</v>
      </c>
      <c r="H1116" s="18">
        <v>0</v>
      </c>
      <c r="I1116" s="18">
        <v>0</v>
      </c>
      <c r="J1116" s="18">
        <v>0</v>
      </c>
      <c r="K1116" s="18">
        <f t="shared" si="247"/>
        <v>0</v>
      </c>
      <c r="L1116" s="18">
        <v>0</v>
      </c>
      <c r="M1116" s="18">
        <f t="shared" si="248"/>
        <v>0</v>
      </c>
      <c r="N1116" s="18">
        <f t="shared" si="249"/>
        <v>0</v>
      </c>
    </row>
    <row r="1117" spans="2:14" s="6" customFormat="1" ht="18.75" hidden="1" thickTop="1" thickBot="1" x14ac:dyDescent="0.3">
      <c r="B1117" s="6" t="str">
        <f t="shared" si="252"/>
        <v>b</v>
      </c>
      <c r="C1117" s="11" t="s">
        <v>131</v>
      </c>
      <c r="D1117" s="17" t="s">
        <v>198</v>
      </c>
      <c r="E1117" s="18">
        <v>0</v>
      </c>
      <c r="F1117" s="18">
        <v>0</v>
      </c>
      <c r="G1117" s="18">
        <v>0</v>
      </c>
      <c r="H1117" s="18">
        <v>0</v>
      </c>
      <c r="I1117" s="18">
        <v>0</v>
      </c>
      <c r="J1117" s="18">
        <v>0</v>
      </c>
      <c r="K1117" s="18">
        <f t="shared" si="247"/>
        <v>0</v>
      </c>
      <c r="L1117" s="18">
        <v>0</v>
      </c>
      <c r="M1117" s="18">
        <f t="shared" si="248"/>
        <v>0</v>
      </c>
      <c r="N1117" s="18">
        <f t="shared" si="249"/>
        <v>0</v>
      </c>
    </row>
    <row r="1118" spans="2:14" s="6" customFormat="1" ht="18.75" hidden="1" thickTop="1" thickBot="1" x14ac:dyDescent="0.3">
      <c r="B1118" s="6" t="str">
        <f t="shared" si="252"/>
        <v>b</v>
      </c>
      <c r="C1118" s="11" t="s">
        <v>131</v>
      </c>
      <c r="D1118" s="17" t="s">
        <v>199</v>
      </c>
      <c r="E1118" s="18">
        <v>0</v>
      </c>
      <c r="F1118" s="18">
        <v>0</v>
      </c>
      <c r="G1118" s="18">
        <v>0</v>
      </c>
      <c r="H1118" s="18">
        <v>0</v>
      </c>
      <c r="I1118" s="18">
        <v>0</v>
      </c>
      <c r="J1118" s="18">
        <v>0</v>
      </c>
      <c r="K1118" s="18">
        <f t="shared" si="247"/>
        <v>0</v>
      </c>
      <c r="L1118" s="18">
        <v>0</v>
      </c>
      <c r="M1118" s="18">
        <f t="shared" si="248"/>
        <v>0</v>
      </c>
      <c r="N1118" s="18">
        <f t="shared" si="249"/>
        <v>0</v>
      </c>
    </row>
    <row r="1119" spans="2:14" s="6" customFormat="1" ht="21" hidden="1" thickTop="1" thickBot="1" x14ac:dyDescent="0.3">
      <c r="B1119" s="6" t="str">
        <f t="shared" si="252"/>
        <v>a</v>
      </c>
      <c r="C1119" s="52" t="s">
        <v>131</v>
      </c>
      <c r="D1119" s="39" t="s">
        <v>205</v>
      </c>
      <c r="E1119" s="40">
        <v>486.25756000000001</v>
      </c>
      <c r="F1119" s="40">
        <v>1227</v>
      </c>
      <c r="G1119" s="40">
        <v>1157</v>
      </c>
      <c r="H1119" s="40">
        <v>734.57096000000001</v>
      </c>
      <c r="I1119" s="40">
        <v>1303</v>
      </c>
      <c r="J1119" s="40">
        <v>1303</v>
      </c>
      <c r="K1119" s="40">
        <f t="shared" si="247"/>
        <v>0</v>
      </c>
      <c r="L1119" s="40">
        <v>1303</v>
      </c>
      <c r="M1119" s="40">
        <f t="shared" si="248"/>
        <v>0</v>
      </c>
      <c r="N1119" s="40">
        <f t="shared" si="249"/>
        <v>0</v>
      </c>
    </row>
    <row r="1120" spans="2:14" s="6" customFormat="1" ht="21" hidden="1" thickTop="1" thickBot="1" x14ac:dyDescent="0.3">
      <c r="B1120" s="6" t="str">
        <f t="shared" si="252"/>
        <v>a</v>
      </c>
      <c r="C1120" s="52" t="s">
        <v>131</v>
      </c>
      <c r="D1120" s="39" t="s">
        <v>206</v>
      </c>
      <c r="E1120" s="40">
        <v>0</v>
      </c>
      <c r="F1120" s="40">
        <v>665</v>
      </c>
      <c r="G1120" s="40">
        <v>281.28800000000001</v>
      </c>
      <c r="H1120" s="40">
        <v>115.10169</v>
      </c>
      <c r="I1120" s="40">
        <v>660</v>
      </c>
      <c r="J1120" s="40">
        <v>660</v>
      </c>
      <c r="K1120" s="40">
        <f t="shared" si="247"/>
        <v>0</v>
      </c>
      <c r="L1120" s="40">
        <v>660</v>
      </c>
      <c r="M1120" s="40">
        <f t="shared" si="248"/>
        <v>0</v>
      </c>
      <c r="N1120" s="40">
        <f t="shared" si="249"/>
        <v>0</v>
      </c>
    </row>
    <row r="1121" spans="1:14" s="6" customFormat="1" ht="21" hidden="1" thickTop="1" thickBot="1" x14ac:dyDescent="0.3">
      <c r="B1121" s="6" t="str">
        <f t="shared" si="252"/>
        <v>a</v>
      </c>
      <c r="C1121" s="51" t="s">
        <v>131</v>
      </c>
      <c r="D1121" s="37" t="s">
        <v>6</v>
      </c>
      <c r="E1121" s="38">
        <v>0</v>
      </c>
      <c r="F1121" s="38">
        <v>0</v>
      </c>
      <c r="G1121" s="38">
        <v>0</v>
      </c>
      <c r="H1121" s="38">
        <v>0</v>
      </c>
      <c r="I1121" s="38">
        <v>30</v>
      </c>
      <c r="J1121" s="38">
        <v>30</v>
      </c>
      <c r="K1121" s="38">
        <f t="shared" si="247"/>
        <v>0</v>
      </c>
      <c r="L1121" s="38">
        <v>30</v>
      </c>
      <c r="M1121" s="38">
        <f t="shared" si="248"/>
        <v>0</v>
      </c>
      <c r="N1121" s="38">
        <f t="shared" si="249"/>
        <v>0</v>
      </c>
    </row>
    <row r="1122" spans="1:14" s="6" customFormat="1" ht="18.75" hidden="1" thickTop="1" thickBot="1" x14ac:dyDescent="0.3">
      <c r="B1122" s="6" t="str">
        <f t="shared" si="252"/>
        <v>b</v>
      </c>
      <c r="C1122" s="14" t="s">
        <v>131</v>
      </c>
      <c r="D1122" s="15" t="s">
        <v>7</v>
      </c>
      <c r="E1122" s="16">
        <v>0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f t="shared" si="247"/>
        <v>0</v>
      </c>
      <c r="L1122" s="16">
        <v>0</v>
      </c>
      <c r="M1122" s="16">
        <f t="shared" si="248"/>
        <v>0</v>
      </c>
      <c r="N1122" s="16">
        <f t="shared" si="249"/>
        <v>0</v>
      </c>
    </row>
    <row r="1123" spans="1:14" s="6" customFormat="1" ht="21" hidden="1" thickTop="1" thickBot="1" x14ac:dyDescent="0.3">
      <c r="B1123" s="6" t="str">
        <f t="shared" si="252"/>
        <v>a</v>
      </c>
      <c r="C1123" s="53" t="s">
        <v>131</v>
      </c>
      <c r="D1123" s="42" t="s">
        <v>8</v>
      </c>
      <c r="E1123" s="43">
        <v>0</v>
      </c>
      <c r="F1123" s="43">
        <v>0</v>
      </c>
      <c r="G1123" s="43">
        <v>103.224</v>
      </c>
      <c r="H1123" s="43">
        <v>103.22309</v>
      </c>
      <c r="I1123" s="43">
        <v>0</v>
      </c>
      <c r="J1123" s="43">
        <v>0</v>
      </c>
      <c r="K1123" s="43">
        <f t="shared" si="247"/>
        <v>0</v>
      </c>
      <c r="L1123" s="43">
        <v>0</v>
      </c>
      <c r="M1123" s="43">
        <f t="shared" si="248"/>
        <v>0</v>
      </c>
      <c r="N1123" s="43">
        <f t="shared" si="249"/>
        <v>0</v>
      </c>
    </row>
    <row r="1124" spans="1:14" s="6" customFormat="1" ht="40.5" thickTop="1" thickBot="1" x14ac:dyDescent="0.3">
      <c r="A1124" s="6" t="s">
        <v>213</v>
      </c>
      <c r="B1124" s="6" t="str">
        <f t="shared" si="252"/>
        <v>a</v>
      </c>
      <c r="C1124" s="54" t="s">
        <v>92</v>
      </c>
      <c r="D1124" s="55" t="s">
        <v>112</v>
      </c>
      <c r="E1124" s="56">
        <f t="shared" ref="E1124:L1124" si="255">E1127+E1135+E1136+E1137</f>
        <v>20377.591629999999</v>
      </c>
      <c r="F1124" s="56">
        <f t="shared" si="255"/>
        <v>25334</v>
      </c>
      <c r="G1124" s="56">
        <f t="shared" si="255"/>
        <v>25334</v>
      </c>
      <c r="H1124" s="56">
        <f t="shared" si="255"/>
        <v>14958.84109</v>
      </c>
      <c r="I1124" s="56">
        <f t="shared" si="255"/>
        <v>26000</v>
      </c>
      <c r="J1124" s="56">
        <f t="shared" si="255"/>
        <v>26000</v>
      </c>
      <c r="K1124" s="56">
        <f t="shared" si="247"/>
        <v>0</v>
      </c>
      <c r="L1124" s="56">
        <f t="shared" si="255"/>
        <v>26000</v>
      </c>
      <c r="M1124" s="56">
        <f t="shared" si="248"/>
        <v>0</v>
      </c>
      <c r="N1124" s="56">
        <f t="shared" si="249"/>
        <v>0</v>
      </c>
    </row>
    <row r="1125" spans="1:14" s="6" customFormat="1" ht="36" hidden="1" thickTop="1" thickBot="1" x14ac:dyDescent="0.3">
      <c r="B1125" s="6" t="str">
        <f t="shared" si="252"/>
        <v>b</v>
      </c>
      <c r="C1125" s="11"/>
      <c r="D1125" s="12" t="s">
        <v>190</v>
      </c>
      <c r="E1125" s="13">
        <v>0</v>
      </c>
      <c r="F1125" s="13">
        <v>0</v>
      </c>
      <c r="G1125" s="13">
        <v>0</v>
      </c>
      <c r="H1125" s="13">
        <v>0</v>
      </c>
      <c r="I1125" s="13">
        <v>0</v>
      </c>
      <c r="J1125" s="13">
        <v>0</v>
      </c>
      <c r="K1125" s="13">
        <f t="shared" si="247"/>
        <v>0</v>
      </c>
      <c r="L1125" s="13">
        <v>0</v>
      </c>
      <c r="M1125" s="13">
        <f t="shared" si="248"/>
        <v>0</v>
      </c>
      <c r="N1125" s="13">
        <f t="shared" si="249"/>
        <v>0</v>
      </c>
    </row>
    <row r="1126" spans="1:14" s="6" customFormat="1" ht="18.75" hidden="1" thickTop="1" thickBot="1" x14ac:dyDescent="0.3">
      <c r="B1126" s="6" t="str">
        <f t="shared" si="252"/>
        <v>b</v>
      </c>
      <c r="C1126" s="11"/>
      <c r="D1126" s="12" t="s">
        <v>189</v>
      </c>
      <c r="E1126" s="13">
        <v>0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f t="shared" si="247"/>
        <v>0</v>
      </c>
      <c r="L1126" s="13">
        <v>0</v>
      </c>
      <c r="M1126" s="13">
        <f t="shared" si="248"/>
        <v>0</v>
      </c>
      <c r="N1126" s="13">
        <f t="shared" si="249"/>
        <v>0</v>
      </c>
    </row>
    <row r="1127" spans="1:14" s="6" customFormat="1" ht="21" hidden="1" thickTop="1" thickBot="1" x14ac:dyDescent="0.3">
      <c r="B1127" s="6" t="str">
        <f t="shared" si="252"/>
        <v>a</v>
      </c>
      <c r="C1127" s="36" t="s">
        <v>131</v>
      </c>
      <c r="D1127" s="37" t="s">
        <v>4</v>
      </c>
      <c r="E1127" s="38">
        <f t="shared" ref="E1127:L1127" si="256">E1128+E1129+E1130+E1131+E1132+E1133+E1134</f>
        <v>20377.591629999999</v>
      </c>
      <c r="F1127" s="38">
        <f t="shared" si="256"/>
        <v>25334</v>
      </c>
      <c r="G1127" s="38">
        <f t="shared" si="256"/>
        <v>25334</v>
      </c>
      <c r="H1127" s="38">
        <f t="shared" si="256"/>
        <v>14958.84109</v>
      </c>
      <c r="I1127" s="38">
        <f t="shared" si="256"/>
        <v>26000</v>
      </c>
      <c r="J1127" s="38">
        <f t="shared" si="256"/>
        <v>26000</v>
      </c>
      <c r="K1127" s="38">
        <f t="shared" si="247"/>
        <v>0</v>
      </c>
      <c r="L1127" s="38">
        <f t="shared" si="256"/>
        <v>26000</v>
      </c>
      <c r="M1127" s="38">
        <f t="shared" si="248"/>
        <v>0</v>
      </c>
      <c r="N1127" s="38">
        <f t="shared" si="249"/>
        <v>0</v>
      </c>
    </row>
    <row r="1128" spans="1:14" s="6" customFormat="1" ht="18.75" hidden="1" thickTop="1" thickBot="1" x14ac:dyDescent="0.3">
      <c r="B1128" s="6" t="str">
        <f t="shared" si="252"/>
        <v>b</v>
      </c>
      <c r="C1128" s="11" t="s">
        <v>131</v>
      </c>
      <c r="D1128" s="17" t="s">
        <v>195</v>
      </c>
      <c r="E1128" s="18">
        <v>0</v>
      </c>
      <c r="F1128" s="18">
        <v>0</v>
      </c>
      <c r="G1128" s="18">
        <v>0</v>
      </c>
      <c r="H1128" s="18">
        <v>0</v>
      </c>
      <c r="I1128" s="18">
        <v>0</v>
      </c>
      <c r="J1128" s="18">
        <v>0</v>
      </c>
      <c r="K1128" s="18">
        <f t="shared" si="247"/>
        <v>0</v>
      </c>
      <c r="L1128" s="18">
        <v>0</v>
      </c>
      <c r="M1128" s="18">
        <f t="shared" si="248"/>
        <v>0</v>
      </c>
      <c r="N1128" s="18">
        <f t="shared" si="249"/>
        <v>0</v>
      </c>
    </row>
    <row r="1129" spans="1:14" s="6" customFormat="1" ht="21" hidden="1" thickTop="1" thickBot="1" x14ac:dyDescent="0.3">
      <c r="B1129" s="6" t="str">
        <f t="shared" si="252"/>
        <v>a</v>
      </c>
      <c r="C1129" s="33" t="s">
        <v>131</v>
      </c>
      <c r="D1129" s="39" t="s">
        <v>203</v>
      </c>
      <c r="E1129" s="40">
        <v>314.46260999999998</v>
      </c>
      <c r="F1129" s="40">
        <v>0</v>
      </c>
      <c r="G1129" s="40">
        <v>0</v>
      </c>
      <c r="H1129" s="40">
        <v>0</v>
      </c>
      <c r="I1129" s="40">
        <v>0</v>
      </c>
      <c r="J1129" s="40">
        <v>0</v>
      </c>
      <c r="K1129" s="40">
        <f t="shared" si="247"/>
        <v>0</v>
      </c>
      <c r="L1129" s="40">
        <v>0</v>
      </c>
      <c r="M1129" s="40">
        <f t="shared" si="248"/>
        <v>0</v>
      </c>
      <c r="N1129" s="40">
        <f t="shared" si="249"/>
        <v>0</v>
      </c>
    </row>
    <row r="1130" spans="1:14" s="6" customFormat="1" ht="18.75" hidden="1" thickTop="1" thickBot="1" x14ac:dyDescent="0.3">
      <c r="B1130" s="6" t="str">
        <f t="shared" si="252"/>
        <v>b</v>
      </c>
      <c r="C1130" s="11" t="s">
        <v>131</v>
      </c>
      <c r="D1130" s="17" t="s">
        <v>197</v>
      </c>
      <c r="E1130" s="18">
        <v>0</v>
      </c>
      <c r="F1130" s="18">
        <v>0</v>
      </c>
      <c r="G1130" s="18">
        <v>0</v>
      </c>
      <c r="H1130" s="18">
        <v>0</v>
      </c>
      <c r="I1130" s="18">
        <v>0</v>
      </c>
      <c r="J1130" s="18">
        <v>0</v>
      </c>
      <c r="K1130" s="18">
        <f t="shared" si="247"/>
        <v>0</v>
      </c>
      <c r="L1130" s="18">
        <v>0</v>
      </c>
      <c r="M1130" s="18">
        <f t="shared" si="248"/>
        <v>0</v>
      </c>
      <c r="N1130" s="18">
        <f t="shared" si="249"/>
        <v>0</v>
      </c>
    </row>
    <row r="1131" spans="1:14" s="6" customFormat="1" ht="18.75" hidden="1" thickTop="1" thickBot="1" x14ac:dyDescent="0.3">
      <c r="B1131" s="6" t="str">
        <f t="shared" si="252"/>
        <v>b</v>
      </c>
      <c r="C1131" s="11" t="s">
        <v>131</v>
      </c>
      <c r="D1131" s="17" t="s">
        <v>198</v>
      </c>
      <c r="E1131" s="18">
        <v>0</v>
      </c>
      <c r="F1131" s="18">
        <v>0</v>
      </c>
      <c r="G1131" s="18">
        <v>0</v>
      </c>
      <c r="H1131" s="18">
        <v>0</v>
      </c>
      <c r="I1131" s="18">
        <v>0</v>
      </c>
      <c r="J1131" s="18">
        <v>0</v>
      </c>
      <c r="K1131" s="18">
        <f t="shared" si="247"/>
        <v>0</v>
      </c>
      <c r="L1131" s="18">
        <v>0</v>
      </c>
      <c r="M1131" s="18">
        <f t="shared" si="248"/>
        <v>0</v>
      </c>
      <c r="N1131" s="18">
        <f t="shared" si="249"/>
        <v>0</v>
      </c>
    </row>
    <row r="1132" spans="1:14" s="6" customFormat="1" ht="18.75" hidden="1" thickTop="1" thickBot="1" x14ac:dyDescent="0.3">
      <c r="B1132" s="6" t="str">
        <f t="shared" si="252"/>
        <v>b</v>
      </c>
      <c r="C1132" s="11" t="s">
        <v>131</v>
      </c>
      <c r="D1132" s="17" t="s">
        <v>199</v>
      </c>
      <c r="E1132" s="18">
        <v>0</v>
      </c>
      <c r="F1132" s="18">
        <v>0</v>
      </c>
      <c r="G1132" s="18">
        <v>0</v>
      </c>
      <c r="H1132" s="18">
        <v>0</v>
      </c>
      <c r="I1132" s="18">
        <v>0</v>
      </c>
      <c r="J1132" s="18">
        <v>0</v>
      </c>
      <c r="K1132" s="18">
        <f t="shared" si="247"/>
        <v>0</v>
      </c>
      <c r="L1132" s="18">
        <v>0</v>
      </c>
      <c r="M1132" s="18">
        <f t="shared" si="248"/>
        <v>0</v>
      </c>
      <c r="N1132" s="18">
        <f t="shared" si="249"/>
        <v>0</v>
      </c>
    </row>
    <row r="1133" spans="1:14" s="6" customFormat="1" ht="21" hidden="1" thickTop="1" thickBot="1" x14ac:dyDescent="0.3">
      <c r="B1133" s="6" t="str">
        <f t="shared" si="252"/>
        <v>a</v>
      </c>
      <c r="C1133" s="33" t="s">
        <v>131</v>
      </c>
      <c r="D1133" s="39" t="s">
        <v>205</v>
      </c>
      <c r="E1133" s="40">
        <v>19930.823230000002</v>
      </c>
      <c r="F1133" s="40">
        <v>25334</v>
      </c>
      <c r="G1133" s="40">
        <v>25334</v>
      </c>
      <c r="H1133" s="40">
        <v>14958.84109</v>
      </c>
      <c r="I1133" s="40">
        <v>26000</v>
      </c>
      <c r="J1133" s="40">
        <v>26000</v>
      </c>
      <c r="K1133" s="40">
        <f t="shared" si="247"/>
        <v>0</v>
      </c>
      <c r="L1133" s="40">
        <v>26000</v>
      </c>
      <c r="M1133" s="40">
        <f t="shared" si="248"/>
        <v>0</v>
      </c>
      <c r="N1133" s="40">
        <f t="shared" si="249"/>
        <v>0</v>
      </c>
    </row>
    <row r="1134" spans="1:14" s="6" customFormat="1" ht="21" hidden="1" thickTop="1" thickBot="1" x14ac:dyDescent="0.3">
      <c r="B1134" s="6" t="str">
        <f t="shared" si="252"/>
        <v>a</v>
      </c>
      <c r="C1134" s="33" t="s">
        <v>131</v>
      </c>
      <c r="D1134" s="39" t="s">
        <v>206</v>
      </c>
      <c r="E1134" s="40">
        <v>132.30579</v>
      </c>
      <c r="F1134" s="40">
        <v>0</v>
      </c>
      <c r="G1134" s="40">
        <v>0</v>
      </c>
      <c r="H1134" s="40">
        <v>0</v>
      </c>
      <c r="I1134" s="40">
        <v>0</v>
      </c>
      <c r="J1134" s="40">
        <v>0</v>
      </c>
      <c r="K1134" s="40">
        <f t="shared" si="247"/>
        <v>0</v>
      </c>
      <c r="L1134" s="40">
        <v>0</v>
      </c>
      <c r="M1134" s="40">
        <f t="shared" si="248"/>
        <v>0</v>
      </c>
      <c r="N1134" s="40">
        <f t="shared" si="249"/>
        <v>0</v>
      </c>
    </row>
    <row r="1135" spans="1:14" s="6" customFormat="1" ht="18.75" hidden="1" thickTop="1" thickBot="1" x14ac:dyDescent="0.3">
      <c r="B1135" s="6" t="str">
        <f t="shared" si="252"/>
        <v>b</v>
      </c>
      <c r="C1135" s="14" t="s">
        <v>131</v>
      </c>
      <c r="D1135" s="15" t="s">
        <v>6</v>
      </c>
      <c r="E1135" s="16">
        <v>0</v>
      </c>
      <c r="F1135" s="16">
        <v>0</v>
      </c>
      <c r="G1135" s="16">
        <v>0</v>
      </c>
      <c r="H1135" s="16">
        <v>0</v>
      </c>
      <c r="I1135" s="16">
        <v>0</v>
      </c>
      <c r="J1135" s="16">
        <v>0</v>
      </c>
      <c r="K1135" s="16">
        <f t="shared" si="247"/>
        <v>0</v>
      </c>
      <c r="L1135" s="16">
        <v>0</v>
      </c>
      <c r="M1135" s="16">
        <f t="shared" si="248"/>
        <v>0</v>
      </c>
      <c r="N1135" s="16">
        <f t="shared" si="249"/>
        <v>0</v>
      </c>
    </row>
    <row r="1136" spans="1:14" s="6" customFormat="1" ht="18.75" hidden="1" thickTop="1" thickBot="1" x14ac:dyDescent="0.3">
      <c r="B1136" s="6" t="str">
        <f t="shared" si="252"/>
        <v>b</v>
      </c>
      <c r="C1136" s="14" t="s">
        <v>131</v>
      </c>
      <c r="D1136" s="15" t="s">
        <v>7</v>
      </c>
      <c r="E1136" s="16">
        <v>0</v>
      </c>
      <c r="F1136" s="16">
        <v>0</v>
      </c>
      <c r="G1136" s="16">
        <v>0</v>
      </c>
      <c r="H1136" s="16">
        <v>0</v>
      </c>
      <c r="I1136" s="16">
        <v>0</v>
      </c>
      <c r="J1136" s="16">
        <v>0</v>
      </c>
      <c r="K1136" s="16">
        <f t="shared" si="247"/>
        <v>0</v>
      </c>
      <c r="L1136" s="16">
        <v>0</v>
      </c>
      <c r="M1136" s="16">
        <f t="shared" si="248"/>
        <v>0</v>
      </c>
      <c r="N1136" s="16">
        <f t="shared" si="249"/>
        <v>0</v>
      </c>
    </row>
    <row r="1137" spans="1:14" s="6" customFormat="1" ht="18.75" hidden="1" thickTop="1" thickBot="1" x14ac:dyDescent="0.3">
      <c r="B1137" s="6" t="str">
        <f t="shared" si="252"/>
        <v>b</v>
      </c>
      <c r="C1137" s="19" t="s">
        <v>131</v>
      </c>
      <c r="D1137" s="20" t="s">
        <v>8</v>
      </c>
      <c r="E1137" s="21">
        <v>0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f t="shared" si="247"/>
        <v>0</v>
      </c>
      <c r="L1137" s="21">
        <v>0</v>
      </c>
      <c r="M1137" s="21">
        <f t="shared" si="248"/>
        <v>0</v>
      </c>
      <c r="N1137" s="21">
        <f t="shared" si="249"/>
        <v>0</v>
      </c>
    </row>
    <row r="1138" spans="1:14" s="6" customFormat="1" ht="40.5" thickTop="1" thickBot="1" x14ac:dyDescent="0.3">
      <c r="A1138" s="6" t="s">
        <v>213</v>
      </c>
      <c r="B1138" s="6" t="str">
        <f t="shared" si="252"/>
        <v>a</v>
      </c>
      <c r="C1138" s="54" t="s">
        <v>95</v>
      </c>
      <c r="D1138" s="55" t="s">
        <v>113</v>
      </c>
      <c r="E1138" s="56">
        <f t="shared" ref="E1138:L1138" si="257">E1141+E1149+E1150+E1151</f>
        <v>19692.720420000001</v>
      </c>
      <c r="F1138" s="56">
        <f t="shared" si="257"/>
        <v>15000</v>
      </c>
      <c r="G1138" s="56">
        <f t="shared" si="257"/>
        <v>15000</v>
      </c>
      <c r="H1138" s="56">
        <f t="shared" si="257"/>
        <v>14147.10907</v>
      </c>
      <c r="I1138" s="56">
        <f t="shared" si="257"/>
        <v>25000</v>
      </c>
      <c r="J1138" s="56">
        <f t="shared" si="257"/>
        <v>20000</v>
      </c>
      <c r="K1138" s="56">
        <f t="shared" si="247"/>
        <v>-5000</v>
      </c>
      <c r="L1138" s="56">
        <f t="shared" si="257"/>
        <v>25000</v>
      </c>
      <c r="M1138" s="56">
        <f t="shared" si="248"/>
        <v>5000</v>
      </c>
      <c r="N1138" s="56">
        <f t="shared" si="249"/>
        <v>5000</v>
      </c>
    </row>
    <row r="1139" spans="1:14" s="6" customFormat="1" ht="36" hidden="1" thickTop="1" thickBot="1" x14ac:dyDescent="0.3">
      <c r="B1139" s="6" t="str">
        <f t="shared" si="252"/>
        <v>b</v>
      </c>
      <c r="C1139" s="11"/>
      <c r="D1139" s="12" t="s">
        <v>190</v>
      </c>
      <c r="E1139" s="13">
        <v>0</v>
      </c>
      <c r="F1139" s="13">
        <v>0</v>
      </c>
      <c r="G1139" s="13">
        <v>0</v>
      </c>
      <c r="H1139" s="13">
        <v>0</v>
      </c>
      <c r="I1139" s="13">
        <v>0</v>
      </c>
      <c r="J1139" s="13">
        <v>0</v>
      </c>
      <c r="K1139" s="13">
        <f t="shared" si="247"/>
        <v>0</v>
      </c>
      <c r="L1139" s="13">
        <v>0</v>
      </c>
      <c r="M1139" s="13">
        <f t="shared" si="248"/>
        <v>0</v>
      </c>
      <c r="N1139" s="13">
        <f t="shared" si="249"/>
        <v>0</v>
      </c>
    </row>
    <row r="1140" spans="1:14" s="6" customFormat="1" ht="21" hidden="1" thickTop="1" thickBot="1" x14ac:dyDescent="0.3">
      <c r="B1140" s="6" t="str">
        <f t="shared" si="252"/>
        <v>a</v>
      </c>
      <c r="C1140" s="33"/>
      <c r="D1140" s="34" t="s">
        <v>189</v>
      </c>
      <c r="E1140" s="35">
        <v>30</v>
      </c>
      <c r="F1140" s="35">
        <v>30</v>
      </c>
      <c r="G1140" s="35">
        <v>30</v>
      </c>
      <c r="H1140" s="35">
        <v>30</v>
      </c>
      <c r="I1140" s="35">
        <v>30</v>
      </c>
      <c r="J1140" s="35">
        <v>30</v>
      </c>
      <c r="K1140" s="35">
        <f t="shared" si="247"/>
        <v>0</v>
      </c>
      <c r="L1140" s="35">
        <v>30</v>
      </c>
      <c r="M1140" s="35">
        <f t="shared" si="248"/>
        <v>0</v>
      </c>
      <c r="N1140" s="35">
        <f t="shared" si="249"/>
        <v>0</v>
      </c>
    </row>
    <row r="1141" spans="1:14" s="6" customFormat="1" ht="21" hidden="1" thickTop="1" thickBot="1" x14ac:dyDescent="0.3">
      <c r="B1141" s="6" t="str">
        <f t="shared" si="252"/>
        <v>a</v>
      </c>
      <c r="C1141" s="36" t="s">
        <v>131</v>
      </c>
      <c r="D1141" s="37" t="s">
        <v>4</v>
      </c>
      <c r="E1141" s="38">
        <f t="shared" ref="E1141:L1141" si="258">E1142+E1143+E1144+E1145+E1146+E1147+E1148</f>
        <v>19692.720420000001</v>
      </c>
      <c r="F1141" s="38">
        <f t="shared" si="258"/>
        <v>15000</v>
      </c>
      <c r="G1141" s="38">
        <f t="shared" si="258"/>
        <v>15000</v>
      </c>
      <c r="H1141" s="38">
        <f t="shared" si="258"/>
        <v>14147.10907</v>
      </c>
      <c r="I1141" s="38">
        <f t="shared" si="258"/>
        <v>25000</v>
      </c>
      <c r="J1141" s="38">
        <f t="shared" si="258"/>
        <v>20000</v>
      </c>
      <c r="K1141" s="38">
        <f t="shared" si="247"/>
        <v>-5000</v>
      </c>
      <c r="L1141" s="38">
        <f t="shared" si="258"/>
        <v>25000</v>
      </c>
      <c r="M1141" s="38">
        <f t="shared" si="248"/>
        <v>5000</v>
      </c>
      <c r="N1141" s="38">
        <f t="shared" si="249"/>
        <v>5000</v>
      </c>
    </row>
    <row r="1142" spans="1:14" s="6" customFormat="1" ht="18.75" hidden="1" thickTop="1" thickBot="1" x14ac:dyDescent="0.3">
      <c r="B1142" s="6" t="str">
        <f t="shared" si="252"/>
        <v>b</v>
      </c>
      <c r="C1142" s="11" t="s">
        <v>131</v>
      </c>
      <c r="D1142" s="17" t="s">
        <v>195</v>
      </c>
      <c r="E1142" s="18">
        <v>0</v>
      </c>
      <c r="F1142" s="18">
        <v>0</v>
      </c>
      <c r="G1142" s="18">
        <v>0</v>
      </c>
      <c r="H1142" s="18">
        <v>0</v>
      </c>
      <c r="I1142" s="18">
        <v>0</v>
      </c>
      <c r="J1142" s="18">
        <v>0</v>
      </c>
      <c r="K1142" s="18">
        <f t="shared" si="247"/>
        <v>0</v>
      </c>
      <c r="L1142" s="18">
        <v>0</v>
      </c>
      <c r="M1142" s="18">
        <f t="shared" si="248"/>
        <v>0</v>
      </c>
      <c r="N1142" s="18">
        <f t="shared" si="249"/>
        <v>0</v>
      </c>
    </row>
    <row r="1143" spans="1:14" s="6" customFormat="1" ht="21" hidden="1" thickTop="1" thickBot="1" x14ac:dyDescent="0.3">
      <c r="B1143" s="6" t="str">
        <f t="shared" si="252"/>
        <v>a</v>
      </c>
      <c r="C1143" s="33" t="s">
        <v>131</v>
      </c>
      <c r="D1143" s="39" t="s">
        <v>203</v>
      </c>
      <c r="E1143" s="40">
        <v>7.92</v>
      </c>
      <c r="F1143" s="40">
        <v>0</v>
      </c>
      <c r="G1143" s="40">
        <v>20</v>
      </c>
      <c r="H1143" s="40">
        <v>0</v>
      </c>
      <c r="I1143" s="40">
        <v>0</v>
      </c>
      <c r="J1143" s="40">
        <v>0</v>
      </c>
      <c r="K1143" s="40">
        <f t="shared" si="247"/>
        <v>0</v>
      </c>
      <c r="L1143" s="40">
        <v>0</v>
      </c>
      <c r="M1143" s="40">
        <f t="shared" si="248"/>
        <v>0</v>
      </c>
      <c r="N1143" s="40">
        <f t="shared" si="249"/>
        <v>0</v>
      </c>
    </row>
    <row r="1144" spans="1:14" s="6" customFormat="1" ht="18.75" hidden="1" thickTop="1" thickBot="1" x14ac:dyDescent="0.3">
      <c r="B1144" s="6" t="str">
        <f t="shared" si="252"/>
        <v>b</v>
      </c>
      <c r="C1144" s="11" t="s">
        <v>131</v>
      </c>
      <c r="D1144" s="17" t="s">
        <v>197</v>
      </c>
      <c r="E1144" s="18">
        <v>0</v>
      </c>
      <c r="F1144" s="18">
        <v>0</v>
      </c>
      <c r="G1144" s="18">
        <v>0</v>
      </c>
      <c r="H1144" s="18">
        <v>0</v>
      </c>
      <c r="I1144" s="18">
        <v>0</v>
      </c>
      <c r="J1144" s="18">
        <v>0</v>
      </c>
      <c r="K1144" s="18">
        <f t="shared" si="247"/>
        <v>0</v>
      </c>
      <c r="L1144" s="18">
        <v>0</v>
      </c>
      <c r="M1144" s="18">
        <f t="shared" si="248"/>
        <v>0</v>
      </c>
      <c r="N1144" s="18">
        <f t="shared" si="249"/>
        <v>0</v>
      </c>
    </row>
    <row r="1145" spans="1:14" s="6" customFormat="1" ht="18.75" hidden="1" thickTop="1" thickBot="1" x14ac:dyDescent="0.3">
      <c r="B1145" s="6" t="str">
        <f t="shared" si="252"/>
        <v>b</v>
      </c>
      <c r="C1145" s="11" t="s">
        <v>131</v>
      </c>
      <c r="D1145" s="17" t="s">
        <v>198</v>
      </c>
      <c r="E1145" s="18">
        <v>0</v>
      </c>
      <c r="F1145" s="18">
        <v>0</v>
      </c>
      <c r="G1145" s="18">
        <v>0</v>
      </c>
      <c r="H1145" s="18">
        <v>0</v>
      </c>
      <c r="I1145" s="18">
        <v>0</v>
      </c>
      <c r="J1145" s="18">
        <v>0</v>
      </c>
      <c r="K1145" s="18">
        <f t="shared" si="247"/>
        <v>0</v>
      </c>
      <c r="L1145" s="18">
        <v>0</v>
      </c>
      <c r="M1145" s="18">
        <f t="shared" si="248"/>
        <v>0</v>
      </c>
      <c r="N1145" s="18">
        <f t="shared" si="249"/>
        <v>0</v>
      </c>
    </row>
    <row r="1146" spans="1:14" s="6" customFormat="1" ht="18.75" hidden="1" thickTop="1" thickBot="1" x14ac:dyDescent="0.3">
      <c r="B1146" s="6" t="str">
        <f t="shared" si="252"/>
        <v>b</v>
      </c>
      <c r="C1146" s="11" t="s">
        <v>131</v>
      </c>
      <c r="D1146" s="17" t="s">
        <v>199</v>
      </c>
      <c r="E1146" s="18">
        <v>0</v>
      </c>
      <c r="F1146" s="18">
        <v>0</v>
      </c>
      <c r="G1146" s="18">
        <v>0</v>
      </c>
      <c r="H1146" s="18">
        <v>0</v>
      </c>
      <c r="I1146" s="18">
        <v>0</v>
      </c>
      <c r="J1146" s="18">
        <v>0</v>
      </c>
      <c r="K1146" s="18">
        <f t="shared" si="247"/>
        <v>0</v>
      </c>
      <c r="L1146" s="18">
        <v>0</v>
      </c>
      <c r="M1146" s="18">
        <f t="shared" si="248"/>
        <v>0</v>
      </c>
      <c r="N1146" s="18">
        <f t="shared" si="249"/>
        <v>0</v>
      </c>
    </row>
    <row r="1147" spans="1:14" s="6" customFormat="1" ht="21" hidden="1" thickTop="1" thickBot="1" x14ac:dyDescent="0.3">
      <c r="B1147" s="6" t="str">
        <f t="shared" si="252"/>
        <v>a</v>
      </c>
      <c r="C1147" s="33" t="s">
        <v>131</v>
      </c>
      <c r="D1147" s="39" t="s">
        <v>205</v>
      </c>
      <c r="E1147" s="40">
        <v>19684.800420000003</v>
      </c>
      <c r="F1147" s="40">
        <v>15000</v>
      </c>
      <c r="G1147" s="40">
        <v>14980</v>
      </c>
      <c r="H1147" s="40">
        <v>14147.10907</v>
      </c>
      <c r="I1147" s="40">
        <v>25000</v>
      </c>
      <c r="J1147" s="40">
        <v>20000</v>
      </c>
      <c r="K1147" s="40">
        <f t="shared" si="247"/>
        <v>-5000</v>
      </c>
      <c r="L1147" s="40">
        <v>25000</v>
      </c>
      <c r="M1147" s="40">
        <f t="shared" si="248"/>
        <v>5000</v>
      </c>
      <c r="N1147" s="40">
        <f t="shared" si="249"/>
        <v>5000</v>
      </c>
    </row>
    <row r="1148" spans="1:14" s="6" customFormat="1" ht="18.75" hidden="1" thickTop="1" thickBot="1" x14ac:dyDescent="0.3">
      <c r="B1148" s="6" t="str">
        <f t="shared" si="252"/>
        <v>b</v>
      </c>
      <c r="C1148" s="11" t="s">
        <v>131</v>
      </c>
      <c r="D1148" s="17" t="s">
        <v>201</v>
      </c>
      <c r="E1148" s="18">
        <v>0</v>
      </c>
      <c r="F1148" s="18">
        <v>0</v>
      </c>
      <c r="G1148" s="18">
        <v>0</v>
      </c>
      <c r="H1148" s="18">
        <v>0</v>
      </c>
      <c r="I1148" s="18">
        <v>0</v>
      </c>
      <c r="J1148" s="18">
        <v>0</v>
      </c>
      <c r="K1148" s="18">
        <f t="shared" si="247"/>
        <v>0</v>
      </c>
      <c r="L1148" s="18">
        <v>0</v>
      </c>
      <c r="M1148" s="18">
        <f t="shared" si="248"/>
        <v>0</v>
      </c>
      <c r="N1148" s="18">
        <f t="shared" si="249"/>
        <v>0</v>
      </c>
    </row>
    <row r="1149" spans="1:14" s="6" customFormat="1" ht="18.75" hidden="1" thickTop="1" thickBot="1" x14ac:dyDescent="0.3">
      <c r="B1149" s="6" t="str">
        <f t="shared" si="252"/>
        <v>b</v>
      </c>
      <c r="C1149" s="14" t="s">
        <v>131</v>
      </c>
      <c r="D1149" s="15" t="s">
        <v>6</v>
      </c>
      <c r="E1149" s="16">
        <v>0</v>
      </c>
      <c r="F1149" s="16">
        <v>0</v>
      </c>
      <c r="G1149" s="16">
        <v>0</v>
      </c>
      <c r="H1149" s="16">
        <v>0</v>
      </c>
      <c r="I1149" s="16">
        <v>0</v>
      </c>
      <c r="J1149" s="16">
        <v>0</v>
      </c>
      <c r="K1149" s="16">
        <f t="shared" si="247"/>
        <v>0</v>
      </c>
      <c r="L1149" s="16">
        <v>0</v>
      </c>
      <c r="M1149" s="16">
        <f t="shared" si="248"/>
        <v>0</v>
      </c>
      <c r="N1149" s="16">
        <f t="shared" si="249"/>
        <v>0</v>
      </c>
    </row>
    <row r="1150" spans="1:14" s="6" customFormat="1" ht="18.75" hidden="1" thickTop="1" thickBot="1" x14ac:dyDescent="0.3">
      <c r="B1150" s="6" t="str">
        <f t="shared" si="252"/>
        <v>b</v>
      </c>
      <c r="C1150" s="14" t="s">
        <v>131</v>
      </c>
      <c r="D1150" s="15" t="s">
        <v>7</v>
      </c>
      <c r="E1150" s="16">
        <v>0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f t="shared" si="247"/>
        <v>0</v>
      </c>
      <c r="L1150" s="16">
        <v>0</v>
      </c>
      <c r="M1150" s="16">
        <f t="shared" si="248"/>
        <v>0</v>
      </c>
      <c r="N1150" s="16">
        <f t="shared" si="249"/>
        <v>0</v>
      </c>
    </row>
    <row r="1151" spans="1:14" s="6" customFormat="1" ht="18.75" hidden="1" thickTop="1" thickBot="1" x14ac:dyDescent="0.3">
      <c r="B1151" s="6" t="str">
        <f t="shared" si="252"/>
        <v>b</v>
      </c>
      <c r="C1151" s="19" t="s">
        <v>131</v>
      </c>
      <c r="D1151" s="20" t="s">
        <v>8</v>
      </c>
      <c r="E1151" s="21">
        <v>0</v>
      </c>
      <c r="F1151" s="21">
        <v>0</v>
      </c>
      <c r="G1151" s="21">
        <v>0</v>
      </c>
      <c r="H1151" s="21">
        <v>0</v>
      </c>
      <c r="I1151" s="21">
        <v>0</v>
      </c>
      <c r="J1151" s="21">
        <v>0</v>
      </c>
      <c r="K1151" s="21">
        <f t="shared" si="247"/>
        <v>0</v>
      </c>
      <c r="L1151" s="21">
        <v>0</v>
      </c>
      <c r="M1151" s="21">
        <f t="shared" si="248"/>
        <v>0</v>
      </c>
      <c r="N1151" s="21">
        <f t="shared" si="249"/>
        <v>0</v>
      </c>
    </row>
    <row r="1152" spans="1:14" s="6" customFormat="1" ht="55.5" customHeight="1" thickTop="1" thickBot="1" x14ac:dyDescent="0.3">
      <c r="A1152" s="6" t="s">
        <v>213</v>
      </c>
      <c r="B1152" s="6" t="str">
        <f t="shared" si="252"/>
        <v>a</v>
      </c>
      <c r="C1152" s="54" t="s">
        <v>98</v>
      </c>
      <c r="D1152" s="55" t="s">
        <v>114</v>
      </c>
      <c r="E1152" s="56">
        <f t="shared" ref="E1152:L1152" si="259">E1155+E1163+E1164+E1165</f>
        <v>896.20508999999993</v>
      </c>
      <c r="F1152" s="56">
        <f t="shared" si="259"/>
        <v>1000</v>
      </c>
      <c r="G1152" s="56">
        <f t="shared" si="259"/>
        <v>1000</v>
      </c>
      <c r="H1152" s="56">
        <f t="shared" si="259"/>
        <v>433.51303000000001</v>
      </c>
      <c r="I1152" s="56">
        <f t="shared" si="259"/>
        <v>1200</v>
      </c>
      <c r="J1152" s="56">
        <f t="shared" si="259"/>
        <v>1000</v>
      </c>
      <c r="K1152" s="56">
        <f t="shared" si="247"/>
        <v>-200</v>
      </c>
      <c r="L1152" s="56">
        <f t="shared" si="259"/>
        <v>1200</v>
      </c>
      <c r="M1152" s="56">
        <f t="shared" si="248"/>
        <v>200</v>
      </c>
      <c r="N1152" s="56">
        <f t="shared" si="249"/>
        <v>200</v>
      </c>
    </row>
    <row r="1153" spans="1:14" s="6" customFormat="1" ht="36" hidden="1" thickTop="1" thickBot="1" x14ac:dyDescent="0.3">
      <c r="B1153" s="6" t="str">
        <f t="shared" si="252"/>
        <v>b</v>
      </c>
      <c r="C1153" s="11"/>
      <c r="D1153" s="12" t="s">
        <v>190</v>
      </c>
      <c r="E1153" s="13">
        <v>0</v>
      </c>
      <c r="F1153" s="13">
        <v>0</v>
      </c>
      <c r="G1153" s="13">
        <v>0</v>
      </c>
      <c r="H1153" s="13">
        <v>0</v>
      </c>
      <c r="I1153" s="13">
        <v>0</v>
      </c>
      <c r="J1153" s="13">
        <v>0</v>
      </c>
      <c r="K1153" s="13">
        <f t="shared" si="247"/>
        <v>0</v>
      </c>
      <c r="L1153" s="13">
        <v>0</v>
      </c>
      <c r="M1153" s="13">
        <f t="shared" si="248"/>
        <v>0</v>
      </c>
      <c r="N1153" s="13">
        <f t="shared" si="249"/>
        <v>0</v>
      </c>
    </row>
    <row r="1154" spans="1:14" s="6" customFormat="1" ht="18.75" hidden="1" thickTop="1" thickBot="1" x14ac:dyDescent="0.3">
      <c r="B1154" s="6" t="str">
        <f t="shared" si="252"/>
        <v>b</v>
      </c>
      <c r="C1154" s="11"/>
      <c r="D1154" s="12" t="s">
        <v>189</v>
      </c>
      <c r="E1154" s="13">
        <v>0</v>
      </c>
      <c r="F1154" s="13">
        <v>0</v>
      </c>
      <c r="G1154" s="13">
        <v>0</v>
      </c>
      <c r="H1154" s="13">
        <v>0</v>
      </c>
      <c r="I1154" s="13">
        <v>0</v>
      </c>
      <c r="J1154" s="13">
        <v>0</v>
      </c>
      <c r="K1154" s="13">
        <f t="shared" si="247"/>
        <v>0</v>
      </c>
      <c r="L1154" s="13">
        <v>0</v>
      </c>
      <c r="M1154" s="13">
        <f t="shared" si="248"/>
        <v>0</v>
      </c>
      <c r="N1154" s="13">
        <f t="shared" si="249"/>
        <v>0</v>
      </c>
    </row>
    <row r="1155" spans="1:14" s="6" customFormat="1" ht="21" hidden="1" thickTop="1" thickBot="1" x14ac:dyDescent="0.3">
      <c r="B1155" s="6" t="str">
        <f t="shared" si="252"/>
        <v>a</v>
      </c>
      <c r="C1155" s="36" t="s">
        <v>131</v>
      </c>
      <c r="D1155" s="37" t="s">
        <v>4</v>
      </c>
      <c r="E1155" s="38">
        <f t="shared" ref="E1155:L1155" si="260">E1156+E1157+E1158+E1159+E1160+E1161+E1162</f>
        <v>896.20508999999993</v>
      </c>
      <c r="F1155" s="38">
        <f t="shared" si="260"/>
        <v>1000</v>
      </c>
      <c r="G1155" s="38">
        <f t="shared" si="260"/>
        <v>1000</v>
      </c>
      <c r="H1155" s="38">
        <f t="shared" si="260"/>
        <v>433.51303000000001</v>
      </c>
      <c r="I1155" s="38">
        <f t="shared" si="260"/>
        <v>1200</v>
      </c>
      <c r="J1155" s="38">
        <f t="shared" si="260"/>
        <v>1000</v>
      </c>
      <c r="K1155" s="38">
        <f t="shared" si="247"/>
        <v>-200</v>
      </c>
      <c r="L1155" s="38">
        <f t="shared" si="260"/>
        <v>1200</v>
      </c>
      <c r="M1155" s="38">
        <f t="shared" si="248"/>
        <v>200</v>
      </c>
      <c r="N1155" s="38">
        <f t="shared" si="249"/>
        <v>200</v>
      </c>
    </row>
    <row r="1156" spans="1:14" s="6" customFormat="1" ht="18.75" hidden="1" thickTop="1" thickBot="1" x14ac:dyDescent="0.3">
      <c r="B1156" s="6" t="str">
        <f t="shared" si="252"/>
        <v>b</v>
      </c>
      <c r="C1156" s="11" t="s">
        <v>131</v>
      </c>
      <c r="D1156" s="17" t="s">
        <v>195</v>
      </c>
      <c r="E1156" s="18">
        <v>0</v>
      </c>
      <c r="F1156" s="18">
        <v>0</v>
      </c>
      <c r="G1156" s="18">
        <v>0</v>
      </c>
      <c r="H1156" s="18">
        <v>0</v>
      </c>
      <c r="I1156" s="18">
        <v>0</v>
      </c>
      <c r="J1156" s="18">
        <v>0</v>
      </c>
      <c r="K1156" s="18">
        <f t="shared" si="247"/>
        <v>0</v>
      </c>
      <c r="L1156" s="18">
        <v>0</v>
      </c>
      <c r="M1156" s="18">
        <f t="shared" si="248"/>
        <v>0</v>
      </c>
      <c r="N1156" s="18">
        <f t="shared" si="249"/>
        <v>0</v>
      </c>
    </row>
    <row r="1157" spans="1:14" s="6" customFormat="1" ht="21" hidden="1" thickTop="1" thickBot="1" x14ac:dyDescent="0.3">
      <c r="B1157" s="6" t="str">
        <f t="shared" si="252"/>
        <v>a</v>
      </c>
      <c r="C1157" s="33" t="s">
        <v>131</v>
      </c>
      <c r="D1157" s="39" t="s">
        <v>203</v>
      </c>
      <c r="E1157" s="40">
        <v>896.20508999999993</v>
      </c>
      <c r="F1157" s="40">
        <v>1000</v>
      </c>
      <c r="G1157" s="40">
        <v>1000</v>
      </c>
      <c r="H1157" s="40">
        <v>433.51303000000001</v>
      </c>
      <c r="I1157" s="40">
        <v>1200</v>
      </c>
      <c r="J1157" s="40">
        <f>1200-200</f>
        <v>1000</v>
      </c>
      <c r="K1157" s="40">
        <f t="shared" ref="K1157:K1220" si="261">J1157-I1157</f>
        <v>-200</v>
      </c>
      <c r="L1157" s="40">
        <v>1200</v>
      </c>
      <c r="M1157" s="40">
        <f t="shared" ref="M1157:M1220" si="262">L1157-J1157</f>
        <v>200</v>
      </c>
      <c r="N1157" s="40">
        <f t="shared" ref="N1157:N1220" si="263">L1157-J1157</f>
        <v>200</v>
      </c>
    </row>
    <row r="1158" spans="1:14" s="6" customFormat="1" ht="18.75" hidden="1" thickTop="1" thickBot="1" x14ac:dyDescent="0.3">
      <c r="B1158" s="6" t="str">
        <f t="shared" si="252"/>
        <v>b</v>
      </c>
      <c r="C1158" s="11" t="s">
        <v>131</v>
      </c>
      <c r="D1158" s="17" t="s">
        <v>197</v>
      </c>
      <c r="E1158" s="18">
        <v>0</v>
      </c>
      <c r="F1158" s="18">
        <v>0</v>
      </c>
      <c r="G1158" s="18">
        <v>0</v>
      </c>
      <c r="H1158" s="18">
        <v>0</v>
      </c>
      <c r="I1158" s="18">
        <v>0</v>
      </c>
      <c r="J1158" s="18">
        <v>0</v>
      </c>
      <c r="K1158" s="18">
        <f t="shared" si="261"/>
        <v>0</v>
      </c>
      <c r="L1158" s="18">
        <v>0</v>
      </c>
      <c r="M1158" s="18">
        <f t="shared" si="262"/>
        <v>0</v>
      </c>
      <c r="N1158" s="18">
        <f t="shared" si="263"/>
        <v>0</v>
      </c>
    </row>
    <row r="1159" spans="1:14" s="6" customFormat="1" ht="18.75" hidden="1" thickTop="1" thickBot="1" x14ac:dyDescent="0.3">
      <c r="B1159" s="6" t="str">
        <f t="shared" si="252"/>
        <v>b</v>
      </c>
      <c r="C1159" s="11" t="s">
        <v>131</v>
      </c>
      <c r="D1159" s="17" t="s">
        <v>198</v>
      </c>
      <c r="E1159" s="18">
        <v>0</v>
      </c>
      <c r="F1159" s="18">
        <v>0</v>
      </c>
      <c r="G1159" s="18">
        <v>0</v>
      </c>
      <c r="H1159" s="18">
        <v>0</v>
      </c>
      <c r="I1159" s="18">
        <v>0</v>
      </c>
      <c r="J1159" s="18">
        <v>0</v>
      </c>
      <c r="K1159" s="18">
        <f t="shared" si="261"/>
        <v>0</v>
      </c>
      <c r="L1159" s="18">
        <v>0</v>
      </c>
      <c r="M1159" s="18">
        <f t="shared" si="262"/>
        <v>0</v>
      </c>
      <c r="N1159" s="18">
        <f t="shared" si="263"/>
        <v>0</v>
      </c>
    </row>
    <row r="1160" spans="1:14" s="6" customFormat="1" ht="18.75" hidden="1" thickTop="1" thickBot="1" x14ac:dyDescent="0.3">
      <c r="B1160" s="6" t="str">
        <f t="shared" si="252"/>
        <v>b</v>
      </c>
      <c r="C1160" s="11" t="s">
        <v>131</v>
      </c>
      <c r="D1160" s="17" t="s">
        <v>199</v>
      </c>
      <c r="E1160" s="18">
        <v>0</v>
      </c>
      <c r="F1160" s="18">
        <v>0</v>
      </c>
      <c r="G1160" s="18">
        <v>0</v>
      </c>
      <c r="H1160" s="18">
        <v>0</v>
      </c>
      <c r="I1160" s="18">
        <v>0</v>
      </c>
      <c r="J1160" s="18">
        <v>0</v>
      </c>
      <c r="K1160" s="18">
        <f t="shared" si="261"/>
        <v>0</v>
      </c>
      <c r="L1160" s="18">
        <v>0</v>
      </c>
      <c r="M1160" s="18">
        <f t="shared" si="262"/>
        <v>0</v>
      </c>
      <c r="N1160" s="18">
        <f t="shared" si="263"/>
        <v>0</v>
      </c>
    </row>
    <row r="1161" spans="1:14" s="6" customFormat="1" ht="18.75" hidden="1" thickTop="1" thickBot="1" x14ac:dyDescent="0.3">
      <c r="B1161" s="6" t="str">
        <f t="shared" si="252"/>
        <v>b</v>
      </c>
      <c r="C1161" s="11" t="s">
        <v>131</v>
      </c>
      <c r="D1161" s="17" t="s">
        <v>200</v>
      </c>
      <c r="E1161" s="18">
        <v>0</v>
      </c>
      <c r="F1161" s="18">
        <v>0</v>
      </c>
      <c r="G1161" s="18">
        <v>0</v>
      </c>
      <c r="H1161" s="18">
        <v>0</v>
      </c>
      <c r="I1161" s="18">
        <v>0</v>
      </c>
      <c r="J1161" s="18">
        <v>0</v>
      </c>
      <c r="K1161" s="18">
        <f t="shared" si="261"/>
        <v>0</v>
      </c>
      <c r="L1161" s="18">
        <v>0</v>
      </c>
      <c r="M1161" s="18">
        <f t="shared" si="262"/>
        <v>0</v>
      </c>
      <c r="N1161" s="18">
        <f t="shared" si="263"/>
        <v>0</v>
      </c>
    </row>
    <row r="1162" spans="1:14" s="6" customFormat="1" ht="18.75" hidden="1" thickTop="1" thickBot="1" x14ac:dyDescent="0.3">
      <c r="B1162" s="6" t="str">
        <f t="shared" si="252"/>
        <v>b</v>
      </c>
      <c r="C1162" s="11" t="s">
        <v>131</v>
      </c>
      <c r="D1162" s="17" t="s">
        <v>201</v>
      </c>
      <c r="E1162" s="18">
        <v>0</v>
      </c>
      <c r="F1162" s="18">
        <v>0</v>
      </c>
      <c r="G1162" s="18">
        <v>0</v>
      </c>
      <c r="H1162" s="18">
        <v>0</v>
      </c>
      <c r="I1162" s="18">
        <v>0</v>
      </c>
      <c r="J1162" s="18">
        <v>0</v>
      </c>
      <c r="K1162" s="18">
        <f t="shared" si="261"/>
        <v>0</v>
      </c>
      <c r="L1162" s="18">
        <v>0</v>
      </c>
      <c r="M1162" s="18">
        <f t="shared" si="262"/>
        <v>0</v>
      </c>
      <c r="N1162" s="18">
        <f t="shared" si="263"/>
        <v>0</v>
      </c>
    </row>
    <row r="1163" spans="1:14" s="6" customFormat="1" ht="18.75" hidden="1" thickTop="1" thickBot="1" x14ac:dyDescent="0.3">
      <c r="B1163" s="6" t="str">
        <f t="shared" si="252"/>
        <v>b</v>
      </c>
      <c r="C1163" s="14" t="s">
        <v>131</v>
      </c>
      <c r="D1163" s="15" t="s">
        <v>6</v>
      </c>
      <c r="E1163" s="16">
        <v>0</v>
      </c>
      <c r="F1163" s="16">
        <v>0</v>
      </c>
      <c r="G1163" s="16">
        <v>0</v>
      </c>
      <c r="H1163" s="16">
        <v>0</v>
      </c>
      <c r="I1163" s="16">
        <v>0</v>
      </c>
      <c r="J1163" s="16">
        <v>0</v>
      </c>
      <c r="K1163" s="16">
        <f t="shared" si="261"/>
        <v>0</v>
      </c>
      <c r="L1163" s="16">
        <v>0</v>
      </c>
      <c r="M1163" s="16">
        <f t="shared" si="262"/>
        <v>0</v>
      </c>
      <c r="N1163" s="16">
        <f t="shared" si="263"/>
        <v>0</v>
      </c>
    </row>
    <row r="1164" spans="1:14" s="6" customFormat="1" ht="18.75" hidden="1" thickTop="1" thickBot="1" x14ac:dyDescent="0.3">
      <c r="B1164" s="6" t="str">
        <f t="shared" si="252"/>
        <v>b</v>
      </c>
      <c r="C1164" s="14" t="s">
        <v>131</v>
      </c>
      <c r="D1164" s="15" t="s">
        <v>7</v>
      </c>
      <c r="E1164" s="16">
        <v>0</v>
      </c>
      <c r="F1164" s="16">
        <v>0</v>
      </c>
      <c r="G1164" s="16">
        <v>0</v>
      </c>
      <c r="H1164" s="16">
        <v>0</v>
      </c>
      <c r="I1164" s="16">
        <v>0</v>
      </c>
      <c r="J1164" s="16">
        <v>0</v>
      </c>
      <c r="K1164" s="16">
        <f t="shared" si="261"/>
        <v>0</v>
      </c>
      <c r="L1164" s="16">
        <v>0</v>
      </c>
      <c r="M1164" s="16">
        <f t="shared" si="262"/>
        <v>0</v>
      </c>
      <c r="N1164" s="16">
        <f t="shared" si="263"/>
        <v>0</v>
      </c>
    </row>
    <row r="1165" spans="1:14" s="6" customFormat="1" ht="18.75" hidden="1" thickTop="1" thickBot="1" x14ac:dyDescent="0.3">
      <c r="B1165" s="6" t="str">
        <f t="shared" si="252"/>
        <v>b</v>
      </c>
      <c r="C1165" s="19" t="s">
        <v>131</v>
      </c>
      <c r="D1165" s="20" t="s">
        <v>8</v>
      </c>
      <c r="E1165" s="21">
        <v>0</v>
      </c>
      <c r="F1165" s="21">
        <v>0</v>
      </c>
      <c r="G1165" s="21">
        <v>0</v>
      </c>
      <c r="H1165" s="21">
        <v>0</v>
      </c>
      <c r="I1165" s="21">
        <v>0</v>
      </c>
      <c r="J1165" s="21">
        <v>0</v>
      </c>
      <c r="K1165" s="21">
        <f t="shared" si="261"/>
        <v>0</v>
      </c>
      <c r="L1165" s="21">
        <v>0</v>
      </c>
      <c r="M1165" s="21">
        <f t="shared" si="262"/>
        <v>0</v>
      </c>
      <c r="N1165" s="21">
        <f t="shared" si="263"/>
        <v>0</v>
      </c>
    </row>
    <row r="1166" spans="1:14" s="6" customFormat="1" ht="54.75" customHeight="1" thickTop="1" thickBot="1" x14ac:dyDescent="0.3">
      <c r="A1166" s="6" t="s">
        <v>213</v>
      </c>
      <c r="B1166" s="6" t="str">
        <f t="shared" si="252"/>
        <v>a</v>
      </c>
      <c r="C1166" s="54" t="s">
        <v>100</v>
      </c>
      <c r="D1166" s="55" t="s">
        <v>116</v>
      </c>
      <c r="E1166" s="56">
        <f>E1180+E1194</f>
        <v>25.664999999999999</v>
      </c>
      <c r="F1166" s="56">
        <f t="shared" ref="F1166:L1166" si="264">F1180+F1194</f>
        <v>1000</v>
      </c>
      <c r="G1166" s="56">
        <f t="shared" si="264"/>
        <v>1000</v>
      </c>
      <c r="H1166" s="56">
        <f t="shared" si="264"/>
        <v>12.286950000000001</v>
      </c>
      <c r="I1166" s="56">
        <f t="shared" si="264"/>
        <v>1000</v>
      </c>
      <c r="J1166" s="56">
        <f t="shared" si="264"/>
        <v>1000</v>
      </c>
      <c r="K1166" s="56">
        <f t="shared" si="261"/>
        <v>0</v>
      </c>
      <c r="L1166" s="56">
        <f t="shared" si="264"/>
        <v>1000</v>
      </c>
      <c r="M1166" s="56">
        <f t="shared" si="262"/>
        <v>0</v>
      </c>
      <c r="N1166" s="56">
        <f t="shared" si="263"/>
        <v>0</v>
      </c>
    </row>
    <row r="1167" spans="1:14" s="6" customFormat="1" ht="36" hidden="1" thickTop="1" thickBot="1" x14ac:dyDescent="0.3">
      <c r="B1167" s="6" t="str">
        <f t="shared" si="252"/>
        <v>b</v>
      </c>
      <c r="C1167" s="11"/>
      <c r="D1167" s="12" t="s">
        <v>190</v>
      </c>
      <c r="E1167" s="13">
        <v>0</v>
      </c>
      <c r="F1167" s="13">
        <v>0</v>
      </c>
      <c r="G1167" s="13">
        <v>0</v>
      </c>
      <c r="H1167" s="13">
        <v>0</v>
      </c>
      <c r="I1167" s="13">
        <v>0</v>
      </c>
      <c r="J1167" s="13">
        <v>0</v>
      </c>
      <c r="K1167" s="13">
        <f t="shared" si="261"/>
        <v>0</v>
      </c>
      <c r="L1167" s="13">
        <v>0</v>
      </c>
      <c r="M1167" s="13">
        <f t="shared" si="262"/>
        <v>0</v>
      </c>
      <c r="N1167" s="13">
        <f t="shared" si="263"/>
        <v>0</v>
      </c>
    </row>
    <row r="1168" spans="1:14" s="6" customFormat="1" ht="18.75" hidden="1" thickTop="1" thickBot="1" x14ac:dyDescent="0.3">
      <c r="B1168" s="6" t="str">
        <f t="shared" si="252"/>
        <v>b</v>
      </c>
      <c r="C1168" s="11"/>
      <c r="D1168" s="12" t="s">
        <v>189</v>
      </c>
      <c r="E1168" s="13">
        <v>0</v>
      </c>
      <c r="F1168" s="13">
        <v>0</v>
      </c>
      <c r="G1168" s="13">
        <v>0</v>
      </c>
      <c r="H1168" s="13">
        <v>0</v>
      </c>
      <c r="I1168" s="13">
        <v>0</v>
      </c>
      <c r="J1168" s="13">
        <v>0</v>
      </c>
      <c r="K1168" s="13">
        <f t="shared" si="261"/>
        <v>0</v>
      </c>
      <c r="L1168" s="13">
        <v>0</v>
      </c>
      <c r="M1168" s="13">
        <f t="shared" si="262"/>
        <v>0</v>
      </c>
      <c r="N1168" s="13">
        <f t="shared" si="263"/>
        <v>0</v>
      </c>
    </row>
    <row r="1169" spans="2:14" s="6" customFormat="1" ht="21" hidden="1" thickTop="1" thickBot="1" x14ac:dyDescent="0.3">
      <c r="B1169" s="6" t="str">
        <f t="shared" si="252"/>
        <v>a</v>
      </c>
      <c r="C1169" s="36" t="s">
        <v>131</v>
      </c>
      <c r="D1169" s="37" t="s">
        <v>4</v>
      </c>
      <c r="E1169" s="38">
        <f t="shared" ref="E1169:L1169" si="265">E1183+E1197</f>
        <v>25.664999999999999</v>
      </c>
      <c r="F1169" s="38">
        <f t="shared" si="265"/>
        <v>1000</v>
      </c>
      <c r="G1169" s="38">
        <f t="shared" si="265"/>
        <v>1000</v>
      </c>
      <c r="H1169" s="38">
        <f t="shared" si="265"/>
        <v>12.286950000000001</v>
      </c>
      <c r="I1169" s="38">
        <f t="shared" si="265"/>
        <v>1000</v>
      </c>
      <c r="J1169" s="38">
        <f t="shared" si="265"/>
        <v>1000</v>
      </c>
      <c r="K1169" s="38">
        <f t="shared" si="261"/>
        <v>0</v>
      </c>
      <c r="L1169" s="38">
        <f t="shared" si="265"/>
        <v>1000</v>
      </c>
      <c r="M1169" s="38">
        <f t="shared" si="262"/>
        <v>0</v>
      </c>
      <c r="N1169" s="38">
        <f t="shared" si="263"/>
        <v>0</v>
      </c>
    </row>
    <row r="1170" spans="2:14" s="6" customFormat="1" ht="18.75" hidden="1" thickTop="1" thickBot="1" x14ac:dyDescent="0.3">
      <c r="B1170" s="6" t="str">
        <f t="shared" si="252"/>
        <v>b</v>
      </c>
      <c r="C1170" s="11" t="s">
        <v>131</v>
      </c>
      <c r="D1170" s="17" t="s">
        <v>195</v>
      </c>
      <c r="E1170" s="18">
        <v>0</v>
      </c>
      <c r="F1170" s="18">
        <v>0</v>
      </c>
      <c r="G1170" s="18">
        <v>0</v>
      </c>
      <c r="H1170" s="18">
        <v>0</v>
      </c>
      <c r="I1170" s="18">
        <v>0</v>
      </c>
      <c r="J1170" s="18">
        <v>0</v>
      </c>
      <c r="K1170" s="18">
        <f t="shared" si="261"/>
        <v>0</v>
      </c>
      <c r="L1170" s="18">
        <v>0</v>
      </c>
      <c r="M1170" s="18">
        <f t="shared" si="262"/>
        <v>0</v>
      </c>
      <c r="N1170" s="18">
        <f t="shared" si="263"/>
        <v>0</v>
      </c>
    </row>
    <row r="1171" spans="2:14" s="6" customFormat="1" ht="21" hidden="1" thickTop="1" thickBot="1" x14ac:dyDescent="0.3">
      <c r="B1171" s="6" t="str">
        <f t="shared" ref="B1171:B1234" si="266">IF(OR(E1171&lt;&gt;0,F1171&lt;&gt;0,G1171&lt;&gt;0,H1171&lt;&gt;0,I1171&lt;&gt;0,L1171&lt;&gt;0,M1171&lt;&gt;0),"a","b")</f>
        <v>a</v>
      </c>
      <c r="C1171" s="33" t="s">
        <v>131</v>
      </c>
      <c r="D1171" s="39" t="s">
        <v>203</v>
      </c>
      <c r="E1171" s="40">
        <v>0</v>
      </c>
      <c r="F1171" s="40">
        <v>1000</v>
      </c>
      <c r="G1171" s="40">
        <v>967.6</v>
      </c>
      <c r="H1171" s="40">
        <v>0</v>
      </c>
      <c r="I1171" s="40">
        <v>1000</v>
      </c>
      <c r="J1171" s="40">
        <v>1000</v>
      </c>
      <c r="K1171" s="40">
        <f t="shared" si="261"/>
        <v>0</v>
      </c>
      <c r="L1171" s="40">
        <v>1000</v>
      </c>
      <c r="M1171" s="40">
        <f t="shared" si="262"/>
        <v>0</v>
      </c>
      <c r="N1171" s="40">
        <f t="shared" si="263"/>
        <v>0</v>
      </c>
    </row>
    <row r="1172" spans="2:14" s="6" customFormat="1" ht="18.75" hidden="1" thickTop="1" thickBot="1" x14ac:dyDescent="0.3">
      <c r="B1172" s="6" t="str">
        <f t="shared" si="266"/>
        <v>b</v>
      </c>
      <c r="C1172" s="11" t="s">
        <v>131</v>
      </c>
      <c r="D1172" s="17" t="s">
        <v>197</v>
      </c>
      <c r="E1172" s="18">
        <v>0</v>
      </c>
      <c r="F1172" s="18">
        <v>0</v>
      </c>
      <c r="G1172" s="18">
        <v>0</v>
      </c>
      <c r="H1172" s="18">
        <v>0</v>
      </c>
      <c r="I1172" s="18">
        <v>0</v>
      </c>
      <c r="J1172" s="18">
        <v>0</v>
      </c>
      <c r="K1172" s="18">
        <f t="shared" si="261"/>
        <v>0</v>
      </c>
      <c r="L1172" s="18">
        <v>0</v>
      </c>
      <c r="M1172" s="18">
        <f t="shared" si="262"/>
        <v>0</v>
      </c>
      <c r="N1172" s="18">
        <f t="shared" si="263"/>
        <v>0</v>
      </c>
    </row>
    <row r="1173" spans="2:14" s="6" customFormat="1" ht="18.75" hidden="1" thickTop="1" thickBot="1" x14ac:dyDescent="0.3">
      <c r="B1173" s="6" t="str">
        <f t="shared" si="266"/>
        <v>b</v>
      </c>
      <c r="C1173" s="11" t="s">
        <v>131</v>
      </c>
      <c r="D1173" s="17" t="s">
        <v>198</v>
      </c>
      <c r="E1173" s="18">
        <v>0</v>
      </c>
      <c r="F1173" s="18">
        <v>0</v>
      </c>
      <c r="G1173" s="18">
        <v>0</v>
      </c>
      <c r="H1173" s="18">
        <v>0</v>
      </c>
      <c r="I1173" s="18">
        <v>0</v>
      </c>
      <c r="J1173" s="18">
        <v>0</v>
      </c>
      <c r="K1173" s="18">
        <f t="shared" si="261"/>
        <v>0</v>
      </c>
      <c r="L1173" s="18">
        <v>0</v>
      </c>
      <c r="M1173" s="18">
        <f t="shared" si="262"/>
        <v>0</v>
      </c>
      <c r="N1173" s="18">
        <f t="shared" si="263"/>
        <v>0</v>
      </c>
    </row>
    <row r="1174" spans="2:14" s="6" customFormat="1" ht="18.75" hidden="1" thickTop="1" thickBot="1" x14ac:dyDescent="0.3">
      <c r="B1174" s="6" t="str">
        <f t="shared" si="266"/>
        <v>b</v>
      </c>
      <c r="C1174" s="11" t="s">
        <v>131</v>
      </c>
      <c r="D1174" s="17" t="s">
        <v>199</v>
      </c>
      <c r="E1174" s="18">
        <v>0</v>
      </c>
      <c r="F1174" s="18">
        <v>0</v>
      </c>
      <c r="G1174" s="18">
        <v>0</v>
      </c>
      <c r="H1174" s="18">
        <v>0</v>
      </c>
      <c r="I1174" s="18">
        <v>0</v>
      </c>
      <c r="J1174" s="18">
        <v>0</v>
      </c>
      <c r="K1174" s="18">
        <f t="shared" si="261"/>
        <v>0</v>
      </c>
      <c r="L1174" s="18">
        <v>0</v>
      </c>
      <c r="M1174" s="18">
        <f t="shared" si="262"/>
        <v>0</v>
      </c>
      <c r="N1174" s="18">
        <f t="shared" si="263"/>
        <v>0</v>
      </c>
    </row>
    <row r="1175" spans="2:14" s="6" customFormat="1" ht="18.75" hidden="1" thickTop="1" thickBot="1" x14ac:dyDescent="0.3">
      <c r="B1175" s="6" t="str">
        <f t="shared" si="266"/>
        <v>b</v>
      </c>
      <c r="C1175" s="11" t="s">
        <v>131</v>
      </c>
      <c r="D1175" s="17" t="s">
        <v>200</v>
      </c>
      <c r="E1175" s="18">
        <v>0</v>
      </c>
      <c r="F1175" s="18">
        <v>0</v>
      </c>
      <c r="G1175" s="18">
        <v>0</v>
      </c>
      <c r="H1175" s="18">
        <v>0</v>
      </c>
      <c r="I1175" s="18">
        <v>0</v>
      </c>
      <c r="J1175" s="18">
        <v>0</v>
      </c>
      <c r="K1175" s="18">
        <f t="shared" si="261"/>
        <v>0</v>
      </c>
      <c r="L1175" s="18">
        <v>0</v>
      </c>
      <c r="M1175" s="18">
        <f t="shared" si="262"/>
        <v>0</v>
      </c>
      <c r="N1175" s="18">
        <f t="shared" si="263"/>
        <v>0</v>
      </c>
    </row>
    <row r="1176" spans="2:14" s="6" customFormat="1" ht="21" hidden="1" thickTop="1" thickBot="1" x14ac:dyDescent="0.3">
      <c r="B1176" s="6" t="str">
        <f t="shared" si="266"/>
        <v>a</v>
      </c>
      <c r="C1176" s="33" t="s">
        <v>131</v>
      </c>
      <c r="D1176" s="39" t="s">
        <v>206</v>
      </c>
      <c r="E1176" s="40">
        <v>25.664999999999999</v>
      </c>
      <c r="F1176" s="40">
        <v>0</v>
      </c>
      <c r="G1176" s="40">
        <v>32.4</v>
      </c>
      <c r="H1176" s="40">
        <v>12.286950000000001</v>
      </c>
      <c r="I1176" s="40">
        <v>0</v>
      </c>
      <c r="J1176" s="40">
        <v>0</v>
      </c>
      <c r="K1176" s="40">
        <f t="shared" si="261"/>
        <v>0</v>
      </c>
      <c r="L1176" s="40">
        <v>0</v>
      </c>
      <c r="M1176" s="40">
        <f t="shared" si="262"/>
        <v>0</v>
      </c>
      <c r="N1176" s="40">
        <f t="shared" si="263"/>
        <v>0</v>
      </c>
    </row>
    <row r="1177" spans="2:14" s="6" customFormat="1" ht="18.75" hidden="1" thickTop="1" thickBot="1" x14ac:dyDescent="0.3">
      <c r="B1177" s="6" t="str">
        <f t="shared" si="266"/>
        <v>b</v>
      </c>
      <c r="C1177" s="14" t="s">
        <v>131</v>
      </c>
      <c r="D1177" s="15" t="s">
        <v>6</v>
      </c>
      <c r="E1177" s="16">
        <v>0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f t="shared" si="261"/>
        <v>0</v>
      </c>
      <c r="L1177" s="16">
        <v>0</v>
      </c>
      <c r="M1177" s="16">
        <f t="shared" si="262"/>
        <v>0</v>
      </c>
      <c r="N1177" s="16">
        <f t="shared" si="263"/>
        <v>0</v>
      </c>
    </row>
    <row r="1178" spans="2:14" s="6" customFormat="1" ht="18.75" hidden="1" thickTop="1" thickBot="1" x14ac:dyDescent="0.3">
      <c r="B1178" s="6" t="str">
        <f t="shared" si="266"/>
        <v>b</v>
      </c>
      <c r="C1178" s="14" t="s">
        <v>131</v>
      </c>
      <c r="D1178" s="15" t="s">
        <v>7</v>
      </c>
      <c r="E1178" s="16">
        <v>0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f t="shared" si="261"/>
        <v>0</v>
      </c>
      <c r="L1178" s="16">
        <v>0</v>
      </c>
      <c r="M1178" s="16">
        <f t="shared" si="262"/>
        <v>0</v>
      </c>
      <c r="N1178" s="16">
        <f t="shared" si="263"/>
        <v>0</v>
      </c>
    </row>
    <row r="1179" spans="2:14" s="6" customFormat="1" ht="18.75" hidden="1" thickTop="1" thickBot="1" x14ac:dyDescent="0.3">
      <c r="B1179" s="6" t="str">
        <f t="shared" si="266"/>
        <v>b</v>
      </c>
      <c r="C1179" s="19" t="s">
        <v>131</v>
      </c>
      <c r="D1179" s="20" t="s">
        <v>8</v>
      </c>
      <c r="E1179" s="21">
        <v>0</v>
      </c>
      <c r="F1179" s="21">
        <v>0</v>
      </c>
      <c r="G1179" s="21">
        <v>0</v>
      </c>
      <c r="H1179" s="21">
        <v>0</v>
      </c>
      <c r="I1179" s="21">
        <v>0</v>
      </c>
      <c r="J1179" s="21">
        <v>0</v>
      </c>
      <c r="K1179" s="21">
        <f t="shared" si="261"/>
        <v>0</v>
      </c>
      <c r="L1179" s="21">
        <v>0</v>
      </c>
      <c r="M1179" s="21">
        <f t="shared" si="262"/>
        <v>0</v>
      </c>
      <c r="N1179" s="21">
        <f t="shared" si="263"/>
        <v>0</v>
      </c>
    </row>
    <row r="1180" spans="2:14" s="6" customFormat="1" ht="40.5" hidden="1" thickTop="1" thickBot="1" x14ac:dyDescent="0.3">
      <c r="B1180" s="6" t="str">
        <f t="shared" si="266"/>
        <v>a</v>
      </c>
      <c r="C1180" s="30" t="s">
        <v>102</v>
      </c>
      <c r="D1180" s="31" t="s">
        <v>117</v>
      </c>
      <c r="E1180" s="32">
        <f t="shared" ref="E1180:L1180" si="267">E1183+E1191+E1192+E1193</f>
        <v>0</v>
      </c>
      <c r="F1180" s="32">
        <f t="shared" si="267"/>
        <v>1000</v>
      </c>
      <c r="G1180" s="32">
        <f t="shared" si="267"/>
        <v>1000</v>
      </c>
      <c r="H1180" s="32">
        <f t="shared" si="267"/>
        <v>12.286950000000001</v>
      </c>
      <c r="I1180" s="32">
        <f t="shared" si="267"/>
        <v>1000</v>
      </c>
      <c r="J1180" s="32">
        <f t="shared" si="267"/>
        <v>1000</v>
      </c>
      <c r="K1180" s="32">
        <f t="shared" si="261"/>
        <v>0</v>
      </c>
      <c r="L1180" s="32">
        <f t="shared" si="267"/>
        <v>1000</v>
      </c>
      <c r="M1180" s="32">
        <f t="shared" si="262"/>
        <v>0</v>
      </c>
      <c r="N1180" s="32">
        <f t="shared" si="263"/>
        <v>0</v>
      </c>
    </row>
    <row r="1181" spans="2:14" s="6" customFormat="1" ht="36" hidden="1" thickTop="1" thickBot="1" x14ac:dyDescent="0.3">
      <c r="B1181" s="6" t="str">
        <f t="shared" si="266"/>
        <v>b</v>
      </c>
      <c r="C1181" s="11"/>
      <c r="D1181" s="12" t="s">
        <v>190</v>
      </c>
      <c r="E1181" s="13">
        <v>0</v>
      </c>
      <c r="F1181" s="13">
        <v>0</v>
      </c>
      <c r="G1181" s="13">
        <v>0</v>
      </c>
      <c r="H1181" s="13">
        <v>0</v>
      </c>
      <c r="I1181" s="13">
        <v>0</v>
      </c>
      <c r="J1181" s="13">
        <v>0</v>
      </c>
      <c r="K1181" s="13">
        <f t="shared" si="261"/>
        <v>0</v>
      </c>
      <c r="L1181" s="13">
        <v>0</v>
      </c>
      <c r="M1181" s="13">
        <f t="shared" si="262"/>
        <v>0</v>
      </c>
      <c r="N1181" s="13">
        <f t="shared" si="263"/>
        <v>0</v>
      </c>
    </row>
    <row r="1182" spans="2:14" s="6" customFormat="1" ht="18.75" hidden="1" thickTop="1" thickBot="1" x14ac:dyDescent="0.3">
      <c r="B1182" s="6" t="str">
        <f t="shared" si="266"/>
        <v>b</v>
      </c>
      <c r="C1182" s="11"/>
      <c r="D1182" s="12" t="s">
        <v>189</v>
      </c>
      <c r="E1182" s="13">
        <v>0</v>
      </c>
      <c r="F1182" s="13">
        <v>0</v>
      </c>
      <c r="G1182" s="13">
        <v>0</v>
      </c>
      <c r="H1182" s="13">
        <v>0</v>
      </c>
      <c r="I1182" s="13">
        <v>0</v>
      </c>
      <c r="J1182" s="13">
        <v>0</v>
      </c>
      <c r="K1182" s="13">
        <f t="shared" si="261"/>
        <v>0</v>
      </c>
      <c r="L1182" s="13">
        <v>0</v>
      </c>
      <c r="M1182" s="13">
        <f t="shared" si="262"/>
        <v>0</v>
      </c>
      <c r="N1182" s="13">
        <f t="shared" si="263"/>
        <v>0</v>
      </c>
    </row>
    <row r="1183" spans="2:14" s="6" customFormat="1" ht="21" hidden="1" thickTop="1" thickBot="1" x14ac:dyDescent="0.3">
      <c r="B1183" s="6" t="str">
        <f t="shared" si="266"/>
        <v>a</v>
      </c>
      <c r="C1183" s="36" t="s">
        <v>131</v>
      </c>
      <c r="D1183" s="37" t="s">
        <v>4</v>
      </c>
      <c r="E1183" s="38">
        <f t="shared" ref="E1183:L1183" si="268">E1184+E1185+E1186+E1187+E1188+E1189+E1190</f>
        <v>0</v>
      </c>
      <c r="F1183" s="38">
        <f t="shared" si="268"/>
        <v>1000</v>
      </c>
      <c r="G1183" s="38">
        <f t="shared" si="268"/>
        <v>1000</v>
      </c>
      <c r="H1183" s="38">
        <f t="shared" si="268"/>
        <v>12.286950000000001</v>
      </c>
      <c r="I1183" s="38">
        <f t="shared" si="268"/>
        <v>1000</v>
      </c>
      <c r="J1183" s="38">
        <f t="shared" si="268"/>
        <v>1000</v>
      </c>
      <c r="K1183" s="38">
        <f t="shared" si="261"/>
        <v>0</v>
      </c>
      <c r="L1183" s="38">
        <f t="shared" si="268"/>
        <v>1000</v>
      </c>
      <c r="M1183" s="38">
        <f t="shared" si="262"/>
        <v>0</v>
      </c>
      <c r="N1183" s="38">
        <f t="shared" si="263"/>
        <v>0</v>
      </c>
    </row>
    <row r="1184" spans="2:14" s="6" customFormat="1" ht="18.75" hidden="1" thickTop="1" thickBot="1" x14ac:dyDescent="0.3">
      <c r="B1184" s="6" t="str">
        <f t="shared" si="266"/>
        <v>b</v>
      </c>
      <c r="C1184" s="11" t="s">
        <v>131</v>
      </c>
      <c r="D1184" s="17" t="s">
        <v>195</v>
      </c>
      <c r="E1184" s="18">
        <v>0</v>
      </c>
      <c r="F1184" s="18">
        <v>0</v>
      </c>
      <c r="G1184" s="18">
        <v>0</v>
      </c>
      <c r="H1184" s="18">
        <v>0</v>
      </c>
      <c r="I1184" s="18">
        <v>0</v>
      </c>
      <c r="J1184" s="18">
        <v>0</v>
      </c>
      <c r="K1184" s="18">
        <f t="shared" si="261"/>
        <v>0</v>
      </c>
      <c r="L1184" s="18">
        <v>0</v>
      </c>
      <c r="M1184" s="18">
        <f t="shared" si="262"/>
        <v>0</v>
      </c>
      <c r="N1184" s="18">
        <f t="shared" si="263"/>
        <v>0</v>
      </c>
    </row>
    <row r="1185" spans="2:14" s="6" customFormat="1" ht="21" hidden="1" thickTop="1" thickBot="1" x14ac:dyDescent="0.3">
      <c r="B1185" s="6" t="str">
        <f t="shared" si="266"/>
        <v>a</v>
      </c>
      <c r="C1185" s="33" t="s">
        <v>131</v>
      </c>
      <c r="D1185" s="39" t="s">
        <v>203</v>
      </c>
      <c r="E1185" s="40">
        <v>0</v>
      </c>
      <c r="F1185" s="40">
        <v>1000</v>
      </c>
      <c r="G1185" s="40">
        <v>967.6</v>
      </c>
      <c r="H1185" s="40">
        <v>0</v>
      </c>
      <c r="I1185" s="40">
        <v>1000</v>
      </c>
      <c r="J1185" s="40">
        <v>1000</v>
      </c>
      <c r="K1185" s="40">
        <f t="shared" si="261"/>
        <v>0</v>
      </c>
      <c r="L1185" s="40">
        <v>1000</v>
      </c>
      <c r="M1185" s="40">
        <f t="shared" si="262"/>
        <v>0</v>
      </c>
      <c r="N1185" s="40">
        <f t="shared" si="263"/>
        <v>0</v>
      </c>
    </row>
    <row r="1186" spans="2:14" s="6" customFormat="1" ht="18.75" hidden="1" thickTop="1" thickBot="1" x14ac:dyDescent="0.3">
      <c r="B1186" s="6" t="str">
        <f t="shared" si="266"/>
        <v>b</v>
      </c>
      <c r="C1186" s="11" t="s">
        <v>131</v>
      </c>
      <c r="D1186" s="17" t="s">
        <v>197</v>
      </c>
      <c r="E1186" s="18">
        <v>0</v>
      </c>
      <c r="F1186" s="18">
        <v>0</v>
      </c>
      <c r="G1186" s="18">
        <v>0</v>
      </c>
      <c r="H1186" s="18">
        <v>0</v>
      </c>
      <c r="I1186" s="18">
        <v>0</v>
      </c>
      <c r="J1186" s="18">
        <v>0</v>
      </c>
      <c r="K1186" s="18">
        <f t="shared" si="261"/>
        <v>0</v>
      </c>
      <c r="L1186" s="18">
        <v>0</v>
      </c>
      <c r="M1186" s="18">
        <f t="shared" si="262"/>
        <v>0</v>
      </c>
      <c r="N1186" s="18">
        <f t="shared" si="263"/>
        <v>0</v>
      </c>
    </row>
    <row r="1187" spans="2:14" s="6" customFormat="1" ht="18.75" hidden="1" thickTop="1" thickBot="1" x14ac:dyDescent="0.3">
      <c r="B1187" s="6" t="str">
        <f t="shared" si="266"/>
        <v>b</v>
      </c>
      <c r="C1187" s="11" t="s">
        <v>131</v>
      </c>
      <c r="D1187" s="17" t="s">
        <v>198</v>
      </c>
      <c r="E1187" s="18">
        <v>0</v>
      </c>
      <c r="F1187" s="18">
        <v>0</v>
      </c>
      <c r="G1187" s="18">
        <v>0</v>
      </c>
      <c r="H1187" s="18">
        <v>0</v>
      </c>
      <c r="I1187" s="18">
        <v>0</v>
      </c>
      <c r="J1187" s="18">
        <v>0</v>
      </c>
      <c r="K1187" s="18">
        <f t="shared" si="261"/>
        <v>0</v>
      </c>
      <c r="L1187" s="18">
        <v>0</v>
      </c>
      <c r="M1187" s="18">
        <f t="shared" si="262"/>
        <v>0</v>
      </c>
      <c r="N1187" s="18">
        <f t="shared" si="263"/>
        <v>0</v>
      </c>
    </row>
    <row r="1188" spans="2:14" s="6" customFormat="1" ht="18.75" hidden="1" thickTop="1" thickBot="1" x14ac:dyDescent="0.3">
      <c r="B1188" s="6" t="str">
        <f t="shared" si="266"/>
        <v>b</v>
      </c>
      <c r="C1188" s="11" t="s">
        <v>131</v>
      </c>
      <c r="D1188" s="17" t="s">
        <v>199</v>
      </c>
      <c r="E1188" s="18">
        <v>0</v>
      </c>
      <c r="F1188" s="18">
        <v>0</v>
      </c>
      <c r="G1188" s="18">
        <v>0</v>
      </c>
      <c r="H1188" s="18">
        <v>0</v>
      </c>
      <c r="I1188" s="18">
        <v>0</v>
      </c>
      <c r="J1188" s="18">
        <v>0</v>
      </c>
      <c r="K1188" s="18">
        <f t="shared" si="261"/>
        <v>0</v>
      </c>
      <c r="L1188" s="18">
        <v>0</v>
      </c>
      <c r="M1188" s="18">
        <f t="shared" si="262"/>
        <v>0</v>
      </c>
      <c r="N1188" s="18">
        <f t="shared" si="263"/>
        <v>0</v>
      </c>
    </row>
    <row r="1189" spans="2:14" s="6" customFormat="1" ht="18.75" hidden="1" thickTop="1" thickBot="1" x14ac:dyDescent="0.3">
      <c r="B1189" s="6" t="str">
        <f t="shared" si="266"/>
        <v>b</v>
      </c>
      <c r="C1189" s="11" t="s">
        <v>131</v>
      </c>
      <c r="D1189" s="17" t="s">
        <v>200</v>
      </c>
      <c r="E1189" s="18">
        <v>0</v>
      </c>
      <c r="F1189" s="18">
        <v>0</v>
      </c>
      <c r="G1189" s="18">
        <v>0</v>
      </c>
      <c r="H1189" s="18">
        <v>0</v>
      </c>
      <c r="I1189" s="18">
        <v>0</v>
      </c>
      <c r="J1189" s="18">
        <v>0</v>
      </c>
      <c r="K1189" s="18">
        <f t="shared" si="261"/>
        <v>0</v>
      </c>
      <c r="L1189" s="18">
        <v>0</v>
      </c>
      <c r="M1189" s="18">
        <f t="shared" si="262"/>
        <v>0</v>
      </c>
      <c r="N1189" s="18">
        <f t="shared" si="263"/>
        <v>0</v>
      </c>
    </row>
    <row r="1190" spans="2:14" s="6" customFormat="1" ht="21" hidden="1" thickTop="1" thickBot="1" x14ac:dyDescent="0.3">
      <c r="B1190" s="6" t="str">
        <f t="shared" si="266"/>
        <v>a</v>
      </c>
      <c r="C1190" s="33" t="s">
        <v>131</v>
      </c>
      <c r="D1190" s="39" t="s">
        <v>206</v>
      </c>
      <c r="E1190" s="40">
        <v>0</v>
      </c>
      <c r="F1190" s="40">
        <v>0</v>
      </c>
      <c r="G1190" s="40">
        <v>32.4</v>
      </c>
      <c r="H1190" s="40">
        <v>12.286950000000001</v>
      </c>
      <c r="I1190" s="40">
        <v>0</v>
      </c>
      <c r="J1190" s="40">
        <v>0</v>
      </c>
      <c r="K1190" s="40">
        <f t="shared" si="261"/>
        <v>0</v>
      </c>
      <c r="L1190" s="40">
        <v>0</v>
      </c>
      <c r="M1190" s="40">
        <f t="shared" si="262"/>
        <v>0</v>
      </c>
      <c r="N1190" s="40">
        <f t="shared" si="263"/>
        <v>0</v>
      </c>
    </row>
    <row r="1191" spans="2:14" s="6" customFormat="1" ht="18.75" hidden="1" thickTop="1" thickBot="1" x14ac:dyDescent="0.3">
      <c r="B1191" s="6" t="str">
        <f t="shared" si="266"/>
        <v>b</v>
      </c>
      <c r="C1191" s="14" t="s">
        <v>131</v>
      </c>
      <c r="D1191" s="15" t="s">
        <v>6</v>
      </c>
      <c r="E1191" s="16">
        <v>0</v>
      </c>
      <c r="F1191" s="16">
        <v>0</v>
      </c>
      <c r="G1191" s="16">
        <v>0</v>
      </c>
      <c r="H1191" s="16">
        <v>0</v>
      </c>
      <c r="I1191" s="16">
        <v>0</v>
      </c>
      <c r="J1191" s="16">
        <v>0</v>
      </c>
      <c r="K1191" s="16">
        <f t="shared" si="261"/>
        <v>0</v>
      </c>
      <c r="L1191" s="16">
        <v>0</v>
      </c>
      <c r="M1191" s="16">
        <f t="shared" si="262"/>
        <v>0</v>
      </c>
      <c r="N1191" s="16">
        <f t="shared" si="263"/>
        <v>0</v>
      </c>
    </row>
    <row r="1192" spans="2:14" s="6" customFormat="1" ht="18.75" hidden="1" thickTop="1" thickBot="1" x14ac:dyDescent="0.3">
      <c r="B1192" s="6" t="str">
        <f t="shared" si="266"/>
        <v>b</v>
      </c>
      <c r="C1192" s="14" t="s">
        <v>131</v>
      </c>
      <c r="D1192" s="15" t="s">
        <v>7</v>
      </c>
      <c r="E1192" s="16">
        <v>0</v>
      </c>
      <c r="F1192" s="16">
        <v>0</v>
      </c>
      <c r="G1192" s="16">
        <v>0</v>
      </c>
      <c r="H1192" s="16">
        <v>0</v>
      </c>
      <c r="I1192" s="16">
        <v>0</v>
      </c>
      <c r="J1192" s="16">
        <v>0</v>
      </c>
      <c r="K1192" s="16">
        <f t="shared" si="261"/>
        <v>0</v>
      </c>
      <c r="L1192" s="16">
        <v>0</v>
      </c>
      <c r="M1192" s="16">
        <f t="shared" si="262"/>
        <v>0</v>
      </c>
      <c r="N1192" s="16">
        <f t="shared" si="263"/>
        <v>0</v>
      </c>
    </row>
    <row r="1193" spans="2:14" s="6" customFormat="1" ht="18.75" hidden="1" thickTop="1" thickBot="1" x14ac:dyDescent="0.3">
      <c r="B1193" s="6" t="str">
        <f t="shared" si="266"/>
        <v>b</v>
      </c>
      <c r="C1193" s="19" t="s">
        <v>131</v>
      </c>
      <c r="D1193" s="20" t="s">
        <v>8</v>
      </c>
      <c r="E1193" s="21">
        <v>0</v>
      </c>
      <c r="F1193" s="21">
        <v>0</v>
      </c>
      <c r="G1193" s="21">
        <v>0</v>
      </c>
      <c r="H1193" s="21">
        <v>0</v>
      </c>
      <c r="I1193" s="21">
        <v>0</v>
      </c>
      <c r="J1193" s="21">
        <v>0</v>
      </c>
      <c r="K1193" s="21">
        <f t="shared" si="261"/>
        <v>0</v>
      </c>
      <c r="L1193" s="21">
        <v>0</v>
      </c>
      <c r="M1193" s="21">
        <f t="shared" si="262"/>
        <v>0</v>
      </c>
      <c r="N1193" s="21">
        <f t="shared" si="263"/>
        <v>0</v>
      </c>
    </row>
    <row r="1194" spans="2:14" s="6" customFormat="1" ht="79.5" hidden="1" thickTop="1" thickBot="1" x14ac:dyDescent="0.3">
      <c r="B1194" s="6" t="str">
        <f t="shared" si="266"/>
        <v>a</v>
      </c>
      <c r="C1194" s="30" t="s">
        <v>104</v>
      </c>
      <c r="D1194" s="46" t="s">
        <v>118</v>
      </c>
      <c r="E1194" s="32">
        <f t="shared" ref="E1194:L1194" si="269">E1197+E1205+E1206+E1207</f>
        <v>25.664999999999999</v>
      </c>
      <c r="F1194" s="32">
        <f t="shared" si="269"/>
        <v>0</v>
      </c>
      <c r="G1194" s="32">
        <f t="shared" si="269"/>
        <v>0</v>
      </c>
      <c r="H1194" s="32">
        <f t="shared" si="269"/>
        <v>0</v>
      </c>
      <c r="I1194" s="32">
        <f t="shared" si="269"/>
        <v>0</v>
      </c>
      <c r="J1194" s="32">
        <f t="shared" si="269"/>
        <v>0</v>
      </c>
      <c r="K1194" s="32">
        <f t="shared" si="261"/>
        <v>0</v>
      </c>
      <c r="L1194" s="32">
        <f t="shared" si="269"/>
        <v>0</v>
      </c>
      <c r="M1194" s="32">
        <f t="shared" si="262"/>
        <v>0</v>
      </c>
      <c r="N1194" s="32">
        <f t="shared" si="263"/>
        <v>0</v>
      </c>
    </row>
    <row r="1195" spans="2:14" s="6" customFormat="1" ht="36" hidden="1" thickTop="1" thickBot="1" x14ac:dyDescent="0.3">
      <c r="B1195" s="6" t="str">
        <f t="shared" si="266"/>
        <v>b</v>
      </c>
      <c r="C1195" s="11"/>
      <c r="D1195" s="12" t="s">
        <v>190</v>
      </c>
      <c r="E1195" s="13">
        <v>0</v>
      </c>
      <c r="F1195" s="13">
        <v>0</v>
      </c>
      <c r="G1195" s="13">
        <v>0</v>
      </c>
      <c r="H1195" s="13">
        <v>0</v>
      </c>
      <c r="I1195" s="13">
        <v>0</v>
      </c>
      <c r="J1195" s="13">
        <v>0</v>
      </c>
      <c r="K1195" s="13">
        <f t="shared" si="261"/>
        <v>0</v>
      </c>
      <c r="L1195" s="13">
        <v>0</v>
      </c>
      <c r="M1195" s="13">
        <f t="shared" si="262"/>
        <v>0</v>
      </c>
      <c r="N1195" s="13">
        <f t="shared" si="263"/>
        <v>0</v>
      </c>
    </row>
    <row r="1196" spans="2:14" s="6" customFormat="1" ht="18.75" hidden="1" thickTop="1" thickBot="1" x14ac:dyDescent="0.3">
      <c r="B1196" s="6" t="str">
        <f t="shared" si="266"/>
        <v>b</v>
      </c>
      <c r="C1196" s="11"/>
      <c r="D1196" s="12" t="s">
        <v>189</v>
      </c>
      <c r="E1196" s="13">
        <v>0</v>
      </c>
      <c r="F1196" s="13">
        <v>0</v>
      </c>
      <c r="G1196" s="13">
        <v>0</v>
      </c>
      <c r="H1196" s="13">
        <v>0</v>
      </c>
      <c r="I1196" s="13">
        <v>0</v>
      </c>
      <c r="J1196" s="13">
        <v>0</v>
      </c>
      <c r="K1196" s="13">
        <f t="shared" si="261"/>
        <v>0</v>
      </c>
      <c r="L1196" s="13">
        <v>0</v>
      </c>
      <c r="M1196" s="13">
        <f t="shared" si="262"/>
        <v>0</v>
      </c>
      <c r="N1196" s="13">
        <f t="shared" si="263"/>
        <v>0</v>
      </c>
    </row>
    <row r="1197" spans="2:14" s="6" customFormat="1" ht="21" hidden="1" thickTop="1" thickBot="1" x14ac:dyDescent="0.3">
      <c r="B1197" s="6" t="str">
        <f t="shared" si="266"/>
        <v>a</v>
      </c>
      <c r="C1197" s="36" t="s">
        <v>131</v>
      </c>
      <c r="D1197" s="37" t="s">
        <v>4</v>
      </c>
      <c r="E1197" s="38">
        <f t="shared" ref="E1197:L1197" si="270">E1198+E1199+E1200+E1201+E1202+E1203+E1204</f>
        <v>25.664999999999999</v>
      </c>
      <c r="F1197" s="38">
        <f t="shared" si="270"/>
        <v>0</v>
      </c>
      <c r="G1197" s="38">
        <f t="shared" si="270"/>
        <v>0</v>
      </c>
      <c r="H1197" s="38">
        <f t="shared" si="270"/>
        <v>0</v>
      </c>
      <c r="I1197" s="38">
        <f t="shared" si="270"/>
        <v>0</v>
      </c>
      <c r="J1197" s="38">
        <f t="shared" si="270"/>
        <v>0</v>
      </c>
      <c r="K1197" s="38">
        <f t="shared" si="261"/>
        <v>0</v>
      </c>
      <c r="L1197" s="38">
        <f t="shared" si="270"/>
        <v>0</v>
      </c>
      <c r="M1197" s="38">
        <f t="shared" si="262"/>
        <v>0</v>
      </c>
      <c r="N1197" s="38">
        <f t="shared" si="263"/>
        <v>0</v>
      </c>
    </row>
    <row r="1198" spans="2:14" s="6" customFormat="1" ht="18.75" hidden="1" thickTop="1" thickBot="1" x14ac:dyDescent="0.3">
      <c r="B1198" s="6" t="str">
        <f t="shared" si="266"/>
        <v>b</v>
      </c>
      <c r="C1198" s="11" t="s">
        <v>131</v>
      </c>
      <c r="D1198" s="17" t="s">
        <v>195</v>
      </c>
      <c r="E1198" s="18">
        <v>0</v>
      </c>
      <c r="F1198" s="18">
        <v>0</v>
      </c>
      <c r="G1198" s="18">
        <v>0</v>
      </c>
      <c r="H1198" s="18">
        <v>0</v>
      </c>
      <c r="I1198" s="18">
        <v>0</v>
      </c>
      <c r="J1198" s="18">
        <v>0</v>
      </c>
      <c r="K1198" s="18">
        <f t="shared" si="261"/>
        <v>0</v>
      </c>
      <c r="L1198" s="18">
        <v>0</v>
      </c>
      <c r="M1198" s="18">
        <f t="shared" si="262"/>
        <v>0</v>
      </c>
      <c r="N1198" s="18">
        <f t="shared" si="263"/>
        <v>0</v>
      </c>
    </row>
    <row r="1199" spans="2:14" s="6" customFormat="1" ht="18.75" hidden="1" thickTop="1" thickBot="1" x14ac:dyDescent="0.3">
      <c r="B1199" s="6" t="str">
        <f t="shared" si="266"/>
        <v>b</v>
      </c>
      <c r="C1199" s="11" t="s">
        <v>131</v>
      </c>
      <c r="D1199" s="17" t="s">
        <v>196</v>
      </c>
      <c r="E1199" s="18">
        <v>0</v>
      </c>
      <c r="F1199" s="18">
        <v>0</v>
      </c>
      <c r="G1199" s="18">
        <v>0</v>
      </c>
      <c r="H1199" s="18">
        <v>0</v>
      </c>
      <c r="I1199" s="18">
        <v>0</v>
      </c>
      <c r="J1199" s="18">
        <v>0</v>
      </c>
      <c r="K1199" s="18">
        <f t="shared" si="261"/>
        <v>0</v>
      </c>
      <c r="L1199" s="18">
        <v>0</v>
      </c>
      <c r="M1199" s="18">
        <f t="shared" si="262"/>
        <v>0</v>
      </c>
      <c r="N1199" s="18">
        <f t="shared" si="263"/>
        <v>0</v>
      </c>
    </row>
    <row r="1200" spans="2:14" s="6" customFormat="1" ht="18.75" hidden="1" thickTop="1" thickBot="1" x14ac:dyDescent="0.3">
      <c r="B1200" s="6" t="str">
        <f t="shared" si="266"/>
        <v>b</v>
      </c>
      <c r="C1200" s="11" t="s">
        <v>131</v>
      </c>
      <c r="D1200" s="17" t="s">
        <v>197</v>
      </c>
      <c r="E1200" s="18">
        <v>0</v>
      </c>
      <c r="F1200" s="18">
        <v>0</v>
      </c>
      <c r="G1200" s="18">
        <v>0</v>
      </c>
      <c r="H1200" s="18">
        <v>0</v>
      </c>
      <c r="I1200" s="18">
        <v>0</v>
      </c>
      <c r="J1200" s="18">
        <v>0</v>
      </c>
      <c r="K1200" s="18">
        <f t="shared" si="261"/>
        <v>0</v>
      </c>
      <c r="L1200" s="18">
        <v>0</v>
      </c>
      <c r="M1200" s="18">
        <f t="shared" si="262"/>
        <v>0</v>
      </c>
      <c r="N1200" s="18">
        <f t="shared" si="263"/>
        <v>0</v>
      </c>
    </row>
    <row r="1201" spans="2:14" s="6" customFormat="1" ht="18.75" hidden="1" thickTop="1" thickBot="1" x14ac:dyDescent="0.3">
      <c r="B1201" s="6" t="str">
        <f t="shared" si="266"/>
        <v>b</v>
      </c>
      <c r="C1201" s="11" t="s">
        <v>131</v>
      </c>
      <c r="D1201" s="17" t="s">
        <v>198</v>
      </c>
      <c r="E1201" s="18">
        <v>0</v>
      </c>
      <c r="F1201" s="18">
        <v>0</v>
      </c>
      <c r="G1201" s="18">
        <v>0</v>
      </c>
      <c r="H1201" s="18">
        <v>0</v>
      </c>
      <c r="I1201" s="18">
        <v>0</v>
      </c>
      <c r="J1201" s="18">
        <v>0</v>
      </c>
      <c r="K1201" s="18">
        <f t="shared" si="261"/>
        <v>0</v>
      </c>
      <c r="L1201" s="18">
        <v>0</v>
      </c>
      <c r="M1201" s="18">
        <f t="shared" si="262"/>
        <v>0</v>
      </c>
      <c r="N1201" s="18">
        <f t="shared" si="263"/>
        <v>0</v>
      </c>
    </row>
    <row r="1202" spans="2:14" s="6" customFormat="1" ht="18.75" hidden="1" thickTop="1" thickBot="1" x14ac:dyDescent="0.3">
      <c r="B1202" s="6" t="str">
        <f t="shared" si="266"/>
        <v>b</v>
      </c>
      <c r="C1202" s="11" t="s">
        <v>131</v>
      </c>
      <c r="D1202" s="17" t="s">
        <v>199</v>
      </c>
      <c r="E1202" s="18">
        <v>0</v>
      </c>
      <c r="F1202" s="18">
        <v>0</v>
      </c>
      <c r="G1202" s="18">
        <v>0</v>
      </c>
      <c r="H1202" s="18">
        <v>0</v>
      </c>
      <c r="I1202" s="18">
        <v>0</v>
      </c>
      <c r="J1202" s="18">
        <v>0</v>
      </c>
      <c r="K1202" s="18">
        <f t="shared" si="261"/>
        <v>0</v>
      </c>
      <c r="L1202" s="18">
        <v>0</v>
      </c>
      <c r="M1202" s="18">
        <f t="shared" si="262"/>
        <v>0</v>
      </c>
      <c r="N1202" s="18">
        <f t="shared" si="263"/>
        <v>0</v>
      </c>
    </row>
    <row r="1203" spans="2:14" s="6" customFormat="1" ht="18.75" hidden="1" thickTop="1" thickBot="1" x14ac:dyDescent="0.3">
      <c r="B1203" s="6" t="str">
        <f t="shared" si="266"/>
        <v>b</v>
      </c>
      <c r="C1203" s="11" t="s">
        <v>131</v>
      </c>
      <c r="D1203" s="17" t="s">
        <v>200</v>
      </c>
      <c r="E1203" s="18">
        <v>0</v>
      </c>
      <c r="F1203" s="18">
        <v>0</v>
      </c>
      <c r="G1203" s="18">
        <v>0</v>
      </c>
      <c r="H1203" s="18">
        <v>0</v>
      </c>
      <c r="I1203" s="18">
        <v>0</v>
      </c>
      <c r="J1203" s="18">
        <v>0</v>
      </c>
      <c r="K1203" s="18">
        <f t="shared" si="261"/>
        <v>0</v>
      </c>
      <c r="L1203" s="18">
        <v>0</v>
      </c>
      <c r="M1203" s="18">
        <f t="shared" si="262"/>
        <v>0</v>
      </c>
      <c r="N1203" s="18">
        <f t="shared" si="263"/>
        <v>0</v>
      </c>
    </row>
    <row r="1204" spans="2:14" s="6" customFormat="1" ht="21" hidden="1" thickTop="1" thickBot="1" x14ac:dyDescent="0.3">
      <c r="B1204" s="6" t="str">
        <f t="shared" si="266"/>
        <v>a</v>
      </c>
      <c r="C1204" s="33" t="s">
        <v>131</v>
      </c>
      <c r="D1204" s="39" t="s">
        <v>206</v>
      </c>
      <c r="E1204" s="40">
        <v>25.664999999999999</v>
      </c>
      <c r="F1204" s="40">
        <v>0</v>
      </c>
      <c r="G1204" s="40">
        <v>0</v>
      </c>
      <c r="H1204" s="40">
        <v>0</v>
      </c>
      <c r="I1204" s="40">
        <v>0</v>
      </c>
      <c r="J1204" s="40">
        <v>0</v>
      </c>
      <c r="K1204" s="40">
        <f t="shared" si="261"/>
        <v>0</v>
      </c>
      <c r="L1204" s="40">
        <v>0</v>
      </c>
      <c r="M1204" s="40">
        <f t="shared" si="262"/>
        <v>0</v>
      </c>
      <c r="N1204" s="40">
        <f t="shared" si="263"/>
        <v>0</v>
      </c>
    </row>
    <row r="1205" spans="2:14" s="6" customFormat="1" ht="18.75" hidden="1" thickTop="1" thickBot="1" x14ac:dyDescent="0.3">
      <c r="B1205" s="6" t="str">
        <f t="shared" si="266"/>
        <v>b</v>
      </c>
      <c r="C1205" s="14" t="s">
        <v>131</v>
      </c>
      <c r="D1205" s="15" t="s">
        <v>6</v>
      </c>
      <c r="E1205" s="16">
        <v>0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f t="shared" si="261"/>
        <v>0</v>
      </c>
      <c r="L1205" s="16">
        <v>0</v>
      </c>
      <c r="M1205" s="16">
        <f t="shared" si="262"/>
        <v>0</v>
      </c>
      <c r="N1205" s="16">
        <f t="shared" si="263"/>
        <v>0</v>
      </c>
    </row>
    <row r="1206" spans="2:14" s="6" customFormat="1" ht="18.75" hidden="1" thickTop="1" thickBot="1" x14ac:dyDescent="0.3">
      <c r="B1206" s="6" t="str">
        <f t="shared" si="266"/>
        <v>b</v>
      </c>
      <c r="C1206" s="14" t="s">
        <v>131</v>
      </c>
      <c r="D1206" s="15" t="s">
        <v>7</v>
      </c>
      <c r="E1206" s="16">
        <v>0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f t="shared" si="261"/>
        <v>0</v>
      </c>
      <c r="L1206" s="16">
        <v>0</v>
      </c>
      <c r="M1206" s="16">
        <f t="shared" si="262"/>
        <v>0</v>
      </c>
      <c r="N1206" s="16">
        <f t="shared" si="263"/>
        <v>0</v>
      </c>
    </row>
    <row r="1207" spans="2:14" s="6" customFormat="1" ht="18.75" hidden="1" thickTop="1" thickBot="1" x14ac:dyDescent="0.3">
      <c r="B1207" s="6" t="str">
        <f t="shared" si="266"/>
        <v>b</v>
      </c>
      <c r="C1207" s="19" t="s">
        <v>131</v>
      </c>
      <c r="D1207" s="20" t="s">
        <v>8</v>
      </c>
      <c r="E1207" s="21">
        <v>0</v>
      </c>
      <c r="F1207" s="21">
        <v>0</v>
      </c>
      <c r="G1207" s="21">
        <v>0</v>
      </c>
      <c r="H1207" s="21">
        <v>0</v>
      </c>
      <c r="I1207" s="21">
        <v>0</v>
      </c>
      <c r="J1207" s="21">
        <v>0</v>
      </c>
      <c r="K1207" s="21">
        <f t="shared" si="261"/>
        <v>0</v>
      </c>
      <c r="L1207" s="21">
        <v>0</v>
      </c>
      <c r="M1207" s="21">
        <f t="shared" si="262"/>
        <v>0</v>
      </c>
      <c r="N1207" s="21">
        <f t="shared" si="263"/>
        <v>0</v>
      </c>
    </row>
    <row r="1208" spans="2:14" s="6" customFormat="1" ht="99" hidden="1" thickTop="1" thickBot="1" x14ac:dyDescent="0.3">
      <c r="B1208" s="6" t="str">
        <f t="shared" si="266"/>
        <v>a</v>
      </c>
      <c r="C1208" s="30" t="s">
        <v>115</v>
      </c>
      <c r="D1208" s="46" t="s">
        <v>123</v>
      </c>
      <c r="E1208" s="32">
        <f t="shared" ref="E1208:L1208" si="271">E1211+E1219+E1220+E1221</f>
        <v>4954.6843099999996</v>
      </c>
      <c r="F1208" s="32">
        <f t="shared" si="271"/>
        <v>0</v>
      </c>
      <c r="G1208" s="32">
        <f t="shared" si="271"/>
        <v>0</v>
      </c>
      <c r="H1208" s="32">
        <f t="shared" si="271"/>
        <v>0</v>
      </c>
      <c r="I1208" s="32">
        <f t="shared" si="271"/>
        <v>0</v>
      </c>
      <c r="J1208" s="32">
        <f t="shared" si="271"/>
        <v>0</v>
      </c>
      <c r="K1208" s="32">
        <f t="shared" si="261"/>
        <v>0</v>
      </c>
      <c r="L1208" s="32">
        <f t="shared" si="271"/>
        <v>0</v>
      </c>
      <c r="M1208" s="32">
        <f t="shared" si="262"/>
        <v>0</v>
      </c>
      <c r="N1208" s="32">
        <f t="shared" si="263"/>
        <v>0</v>
      </c>
    </row>
    <row r="1209" spans="2:14" s="6" customFormat="1" ht="36" hidden="1" thickTop="1" thickBot="1" x14ac:dyDescent="0.3">
      <c r="B1209" s="6" t="str">
        <f t="shared" si="266"/>
        <v>b</v>
      </c>
      <c r="C1209" s="11"/>
      <c r="D1209" s="12" t="s">
        <v>190</v>
      </c>
      <c r="E1209" s="13">
        <v>0</v>
      </c>
      <c r="F1209" s="13">
        <v>0</v>
      </c>
      <c r="G1209" s="13">
        <v>0</v>
      </c>
      <c r="H1209" s="13">
        <v>0</v>
      </c>
      <c r="I1209" s="13">
        <v>0</v>
      </c>
      <c r="J1209" s="13">
        <v>0</v>
      </c>
      <c r="K1209" s="13">
        <f t="shared" si="261"/>
        <v>0</v>
      </c>
      <c r="L1209" s="13">
        <v>0</v>
      </c>
      <c r="M1209" s="13">
        <f t="shared" si="262"/>
        <v>0</v>
      </c>
      <c r="N1209" s="13">
        <f t="shared" si="263"/>
        <v>0</v>
      </c>
    </row>
    <row r="1210" spans="2:14" s="6" customFormat="1" ht="18.75" hidden="1" thickTop="1" thickBot="1" x14ac:dyDescent="0.3">
      <c r="B1210" s="6" t="str">
        <f t="shared" si="266"/>
        <v>b</v>
      </c>
      <c r="C1210" s="11"/>
      <c r="D1210" s="12" t="s">
        <v>189</v>
      </c>
      <c r="E1210" s="13">
        <v>0</v>
      </c>
      <c r="F1210" s="13">
        <v>0</v>
      </c>
      <c r="G1210" s="13">
        <v>0</v>
      </c>
      <c r="H1210" s="13">
        <v>0</v>
      </c>
      <c r="I1210" s="13">
        <v>0</v>
      </c>
      <c r="J1210" s="13">
        <v>0</v>
      </c>
      <c r="K1210" s="13">
        <f t="shared" si="261"/>
        <v>0</v>
      </c>
      <c r="L1210" s="13">
        <v>0</v>
      </c>
      <c r="M1210" s="13">
        <f t="shared" si="262"/>
        <v>0</v>
      </c>
      <c r="N1210" s="13">
        <f t="shared" si="263"/>
        <v>0</v>
      </c>
    </row>
    <row r="1211" spans="2:14" s="6" customFormat="1" ht="18.75" hidden="1" thickTop="1" thickBot="1" x14ac:dyDescent="0.3">
      <c r="B1211" s="6" t="str">
        <f t="shared" si="266"/>
        <v>b</v>
      </c>
      <c r="C1211" s="14" t="s">
        <v>131</v>
      </c>
      <c r="D1211" s="15" t="s">
        <v>4</v>
      </c>
      <c r="E1211" s="16">
        <f t="shared" ref="E1211:L1211" si="272">E1212+E1213+E1214+E1215+E1216+E1217+E1218</f>
        <v>0</v>
      </c>
      <c r="F1211" s="16">
        <f t="shared" si="272"/>
        <v>0</v>
      </c>
      <c r="G1211" s="16">
        <f t="shared" si="272"/>
        <v>0</v>
      </c>
      <c r="H1211" s="16">
        <f t="shared" si="272"/>
        <v>0</v>
      </c>
      <c r="I1211" s="16">
        <f t="shared" si="272"/>
        <v>0</v>
      </c>
      <c r="J1211" s="16">
        <f t="shared" si="272"/>
        <v>0</v>
      </c>
      <c r="K1211" s="16">
        <f t="shared" si="261"/>
        <v>0</v>
      </c>
      <c r="L1211" s="16">
        <f t="shared" si="272"/>
        <v>0</v>
      </c>
      <c r="M1211" s="16">
        <f t="shared" si="262"/>
        <v>0</v>
      </c>
      <c r="N1211" s="16">
        <f t="shared" si="263"/>
        <v>0</v>
      </c>
    </row>
    <row r="1212" spans="2:14" s="6" customFormat="1" ht="18.75" hidden="1" thickTop="1" thickBot="1" x14ac:dyDescent="0.3">
      <c r="B1212" s="6" t="str">
        <f t="shared" si="266"/>
        <v>b</v>
      </c>
      <c r="C1212" s="11" t="s">
        <v>131</v>
      </c>
      <c r="D1212" s="17" t="s">
        <v>195</v>
      </c>
      <c r="E1212" s="18">
        <v>0</v>
      </c>
      <c r="F1212" s="18">
        <v>0</v>
      </c>
      <c r="G1212" s="18">
        <v>0</v>
      </c>
      <c r="H1212" s="18">
        <v>0</v>
      </c>
      <c r="I1212" s="18">
        <v>0</v>
      </c>
      <c r="J1212" s="18">
        <v>0</v>
      </c>
      <c r="K1212" s="18">
        <f t="shared" si="261"/>
        <v>0</v>
      </c>
      <c r="L1212" s="18">
        <v>0</v>
      </c>
      <c r="M1212" s="18">
        <f t="shared" si="262"/>
        <v>0</v>
      </c>
      <c r="N1212" s="18">
        <f t="shared" si="263"/>
        <v>0</v>
      </c>
    </row>
    <row r="1213" spans="2:14" s="6" customFormat="1" ht="18.75" hidden="1" thickTop="1" thickBot="1" x14ac:dyDescent="0.3">
      <c r="B1213" s="6" t="str">
        <f t="shared" si="266"/>
        <v>b</v>
      </c>
      <c r="C1213" s="11" t="s">
        <v>131</v>
      </c>
      <c r="D1213" s="17" t="s">
        <v>196</v>
      </c>
      <c r="E1213" s="18">
        <v>0</v>
      </c>
      <c r="F1213" s="18">
        <v>0</v>
      </c>
      <c r="G1213" s="18">
        <v>0</v>
      </c>
      <c r="H1213" s="18">
        <v>0</v>
      </c>
      <c r="I1213" s="18">
        <v>0</v>
      </c>
      <c r="J1213" s="18">
        <v>0</v>
      </c>
      <c r="K1213" s="18">
        <f t="shared" si="261"/>
        <v>0</v>
      </c>
      <c r="L1213" s="18">
        <v>0</v>
      </c>
      <c r="M1213" s="18">
        <f t="shared" si="262"/>
        <v>0</v>
      </c>
      <c r="N1213" s="18">
        <f t="shared" si="263"/>
        <v>0</v>
      </c>
    </row>
    <row r="1214" spans="2:14" s="6" customFormat="1" ht="18.75" hidden="1" thickTop="1" thickBot="1" x14ac:dyDescent="0.3">
      <c r="B1214" s="6" t="str">
        <f t="shared" si="266"/>
        <v>b</v>
      </c>
      <c r="C1214" s="11" t="s">
        <v>131</v>
      </c>
      <c r="D1214" s="17" t="s">
        <v>197</v>
      </c>
      <c r="E1214" s="18">
        <v>0</v>
      </c>
      <c r="F1214" s="18">
        <v>0</v>
      </c>
      <c r="G1214" s="18">
        <v>0</v>
      </c>
      <c r="H1214" s="18">
        <v>0</v>
      </c>
      <c r="I1214" s="18">
        <v>0</v>
      </c>
      <c r="J1214" s="18">
        <v>0</v>
      </c>
      <c r="K1214" s="18">
        <f t="shared" si="261"/>
        <v>0</v>
      </c>
      <c r="L1214" s="18">
        <v>0</v>
      </c>
      <c r="M1214" s="18">
        <f t="shared" si="262"/>
        <v>0</v>
      </c>
      <c r="N1214" s="18">
        <f t="shared" si="263"/>
        <v>0</v>
      </c>
    </row>
    <row r="1215" spans="2:14" s="6" customFormat="1" ht="18.75" hidden="1" thickTop="1" thickBot="1" x14ac:dyDescent="0.3">
      <c r="B1215" s="6" t="str">
        <f t="shared" si="266"/>
        <v>b</v>
      </c>
      <c r="C1215" s="11" t="s">
        <v>131</v>
      </c>
      <c r="D1215" s="17" t="s">
        <v>198</v>
      </c>
      <c r="E1215" s="18">
        <v>0</v>
      </c>
      <c r="F1215" s="18">
        <v>0</v>
      </c>
      <c r="G1215" s="18">
        <v>0</v>
      </c>
      <c r="H1215" s="18">
        <v>0</v>
      </c>
      <c r="I1215" s="18">
        <v>0</v>
      </c>
      <c r="J1215" s="18">
        <v>0</v>
      </c>
      <c r="K1215" s="18">
        <f t="shared" si="261"/>
        <v>0</v>
      </c>
      <c r="L1215" s="18">
        <v>0</v>
      </c>
      <c r="M1215" s="18">
        <f t="shared" si="262"/>
        <v>0</v>
      </c>
      <c r="N1215" s="18">
        <f t="shared" si="263"/>
        <v>0</v>
      </c>
    </row>
    <row r="1216" spans="2:14" s="6" customFormat="1" ht="18.75" hidden="1" thickTop="1" thickBot="1" x14ac:dyDescent="0.3">
      <c r="B1216" s="6" t="str">
        <f t="shared" si="266"/>
        <v>b</v>
      </c>
      <c r="C1216" s="11" t="s">
        <v>131</v>
      </c>
      <c r="D1216" s="17" t="s">
        <v>199</v>
      </c>
      <c r="E1216" s="18">
        <v>0</v>
      </c>
      <c r="F1216" s="18">
        <v>0</v>
      </c>
      <c r="G1216" s="18">
        <v>0</v>
      </c>
      <c r="H1216" s="18">
        <v>0</v>
      </c>
      <c r="I1216" s="18">
        <v>0</v>
      </c>
      <c r="J1216" s="18">
        <v>0</v>
      </c>
      <c r="K1216" s="18">
        <f t="shared" si="261"/>
        <v>0</v>
      </c>
      <c r="L1216" s="18">
        <v>0</v>
      </c>
      <c r="M1216" s="18">
        <f t="shared" si="262"/>
        <v>0</v>
      </c>
      <c r="N1216" s="18">
        <f t="shared" si="263"/>
        <v>0</v>
      </c>
    </row>
    <row r="1217" spans="2:14" s="6" customFormat="1" ht="18.75" hidden="1" thickTop="1" thickBot="1" x14ac:dyDescent="0.3">
      <c r="B1217" s="6" t="str">
        <f t="shared" si="266"/>
        <v>b</v>
      </c>
      <c r="C1217" s="11" t="s">
        <v>131</v>
      </c>
      <c r="D1217" s="17" t="s">
        <v>200</v>
      </c>
      <c r="E1217" s="18">
        <v>0</v>
      </c>
      <c r="F1217" s="18">
        <v>0</v>
      </c>
      <c r="G1217" s="18">
        <v>0</v>
      </c>
      <c r="H1217" s="18">
        <v>0</v>
      </c>
      <c r="I1217" s="18">
        <v>0</v>
      </c>
      <c r="J1217" s="18">
        <v>0</v>
      </c>
      <c r="K1217" s="18">
        <f t="shared" si="261"/>
        <v>0</v>
      </c>
      <c r="L1217" s="18">
        <v>0</v>
      </c>
      <c r="M1217" s="18">
        <f t="shared" si="262"/>
        <v>0</v>
      </c>
      <c r="N1217" s="18">
        <f t="shared" si="263"/>
        <v>0</v>
      </c>
    </row>
    <row r="1218" spans="2:14" s="6" customFormat="1" ht="18.75" hidden="1" thickTop="1" thickBot="1" x14ac:dyDescent="0.3">
      <c r="B1218" s="6" t="str">
        <f t="shared" si="266"/>
        <v>b</v>
      </c>
      <c r="C1218" s="11" t="s">
        <v>131</v>
      </c>
      <c r="D1218" s="17" t="s">
        <v>201</v>
      </c>
      <c r="E1218" s="18">
        <v>0</v>
      </c>
      <c r="F1218" s="18">
        <v>0</v>
      </c>
      <c r="G1218" s="18">
        <v>0</v>
      </c>
      <c r="H1218" s="18">
        <v>0</v>
      </c>
      <c r="I1218" s="18">
        <v>0</v>
      </c>
      <c r="J1218" s="18">
        <v>0</v>
      </c>
      <c r="K1218" s="18">
        <f t="shared" si="261"/>
        <v>0</v>
      </c>
      <c r="L1218" s="18">
        <v>0</v>
      </c>
      <c r="M1218" s="18">
        <f t="shared" si="262"/>
        <v>0</v>
      </c>
      <c r="N1218" s="18">
        <f t="shared" si="263"/>
        <v>0</v>
      </c>
    </row>
    <row r="1219" spans="2:14" s="6" customFormat="1" ht="18.75" hidden="1" thickTop="1" thickBot="1" x14ac:dyDescent="0.3">
      <c r="B1219" s="6" t="str">
        <f t="shared" si="266"/>
        <v>b</v>
      </c>
      <c r="C1219" s="14" t="s">
        <v>131</v>
      </c>
      <c r="D1219" s="15" t="s">
        <v>6</v>
      </c>
      <c r="E1219" s="16">
        <v>0</v>
      </c>
      <c r="F1219" s="16">
        <v>0</v>
      </c>
      <c r="G1219" s="16">
        <v>0</v>
      </c>
      <c r="H1219" s="16">
        <v>0</v>
      </c>
      <c r="I1219" s="16">
        <v>0</v>
      </c>
      <c r="J1219" s="16">
        <v>0</v>
      </c>
      <c r="K1219" s="16">
        <f t="shared" si="261"/>
        <v>0</v>
      </c>
      <c r="L1219" s="16">
        <v>0</v>
      </c>
      <c r="M1219" s="16">
        <f t="shared" si="262"/>
        <v>0</v>
      </c>
      <c r="N1219" s="16">
        <f t="shared" si="263"/>
        <v>0</v>
      </c>
    </row>
    <row r="1220" spans="2:14" s="6" customFormat="1" ht="21" hidden="1" thickTop="1" thickBot="1" x14ac:dyDescent="0.3">
      <c r="B1220" s="6" t="str">
        <f t="shared" si="266"/>
        <v>a</v>
      </c>
      <c r="C1220" s="36" t="s">
        <v>131</v>
      </c>
      <c r="D1220" s="37" t="s">
        <v>7</v>
      </c>
      <c r="E1220" s="38">
        <v>4954.6843099999996</v>
      </c>
      <c r="F1220" s="38">
        <v>0</v>
      </c>
      <c r="G1220" s="38">
        <v>0</v>
      </c>
      <c r="H1220" s="38">
        <v>0</v>
      </c>
      <c r="I1220" s="38">
        <v>0</v>
      </c>
      <c r="J1220" s="38">
        <v>0</v>
      </c>
      <c r="K1220" s="38">
        <f t="shared" si="261"/>
        <v>0</v>
      </c>
      <c r="L1220" s="38">
        <v>0</v>
      </c>
      <c r="M1220" s="38">
        <f t="shared" si="262"/>
        <v>0</v>
      </c>
      <c r="N1220" s="38">
        <f t="shared" si="263"/>
        <v>0</v>
      </c>
    </row>
    <row r="1221" spans="2:14" s="6" customFormat="1" ht="18.75" hidden="1" thickTop="1" thickBot="1" x14ac:dyDescent="0.3">
      <c r="B1221" s="6" t="str">
        <f t="shared" si="266"/>
        <v>b</v>
      </c>
      <c r="C1221" s="19" t="s">
        <v>131</v>
      </c>
      <c r="D1221" s="20" t="s">
        <v>8</v>
      </c>
      <c r="E1221" s="21">
        <v>0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f t="shared" ref="K1221:K1284" si="273">J1221-I1221</f>
        <v>0</v>
      </c>
      <c r="L1221" s="21">
        <v>0</v>
      </c>
      <c r="M1221" s="21">
        <f t="shared" ref="M1221:M1284" si="274">L1221-J1221</f>
        <v>0</v>
      </c>
      <c r="N1221" s="21">
        <f t="shared" ref="N1221:N1284" si="275">L1221-J1221</f>
        <v>0</v>
      </c>
    </row>
    <row r="1222" spans="2:14" s="6" customFormat="1" ht="31.5" hidden="1" customHeight="1" thickTop="1" thickBot="1" x14ac:dyDescent="0.3">
      <c r="B1222" s="6" t="str">
        <f t="shared" si="266"/>
        <v>a</v>
      </c>
      <c r="C1222" s="30" t="s">
        <v>122</v>
      </c>
      <c r="D1222" s="46" t="s">
        <v>70</v>
      </c>
      <c r="E1222" s="32">
        <f t="shared" ref="E1222:L1222" si="276">E1225+E1233+E1234+E1235</f>
        <v>68183.439769999997</v>
      </c>
      <c r="F1222" s="32">
        <f t="shared" si="276"/>
        <v>0</v>
      </c>
      <c r="G1222" s="32">
        <f t="shared" si="276"/>
        <v>0</v>
      </c>
      <c r="H1222" s="32">
        <f t="shared" si="276"/>
        <v>0</v>
      </c>
      <c r="I1222" s="32">
        <f t="shared" si="276"/>
        <v>0</v>
      </c>
      <c r="J1222" s="32">
        <f t="shared" si="276"/>
        <v>0</v>
      </c>
      <c r="K1222" s="32">
        <f t="shared" si="273"/>
        <v>0</v>
      </c>
      <c r="L1222" s="32">
        <f t="shared" si="276"/>
        <v>0</v>
      </c>
      <c r="M1222" s="32">
        <f t="shared" si="274"/>
        <v>0</v>
      </c>
      <c r="N1222" s="32">
        <f t="shared" si="275"/>
        <v>0</v>
      </c>
    </row>
    <row r="1223" spans="2:14" s="6" customFormat="1" ht="36" hidden="1" thickTop="1" thickBot="1" x14ac:dyDescent="0.3">
      <c r="B1223" s="6" t="str">
        <f t="shared" si="266"/>
        <v>b</v>
      </c>
      <c r="C1223" s="11"/>
      <c r="D1223" s="12" t="s">
        <v>190</v>
      </c>
      <c r="E1223" s="13">
        <v>0</v>
      </c>
      <c r="F1223" s="13">
        <v>0</v>
      </c>
      <c r="G1223" s="13">
        <v>0</v>
      </c>
      <c r="H1223" s="13">
        <v>0</v>
      </c>
      <c r="I1223" s="13">
        <v>0</v>
      </c>
      <c r="J1223" s="13">
        <v>0</v>
      </c>
      <c r="K1223" s="13">
        <f t="shared" si="273"/>
        <v>0</v>
      </c>
      <c r="L1223" s="13">
        <v>0</v>
      </c>
      <c r="M1223" s="13">
        <f t="shared" si="274"/>
        <v>0</v>
      </c>
      <c r="N1223" s="13">
        <f t="shared" si="275"/>
        <v>0</v>
      </c>
    </row>
    <row r="1224" spans="2:14" s="6" customFormat="1" ht="18.75" hidden="1" thickTop="1" thickBot="1" x14ac:dyDescent="0.3">
      <c r="B1224" s="6" t="str">
        <f t="shared" si="266"/>
        <v>b</v>
      </c>
      <c r="C1224" s="11"/>
      <c r="D1224" s="12" t="s">
        <v>189</v>
      </c>
      <c r="E1224" s="13">
        <v>0</v>
      </c>
      <c r="F1224" s="13">
        <v>0</v>
      </c>
      <c r="G1224" s="13">
        <v>0</v>
      </c>
      <c r="H1224" s="13">
        <v>0</v>
      </c>
      <c r="I1224" s="13">
        <v>0</v>
      </c>
      <c r="J1224" s="13">
        <v>0</v>
      </c>
      <c r="K1224" s="13">
        <f t="shared" si="273"/>
        <v>0</v>
      </c>
      <c r="L1224" s="13">
        <v>0</v>
      </c>
      <c r="M1224" s="13">
        <f t="shared" si="274"/>
        <v>0</v>
      </c>
      <c r="N1224" s="13">
        <f t="shared" si="275"/>
        <v>0</v>
      </c>
    </row>
    <row r="1225" spans="2:14" s="6" customFormat="1" ht="21" hidden="1" thickTop="1" thickBot="1" x14ac:dyDescent="0.3">
      <c r="B1225" s="6" t="str">
        <f t="shared" si="266"/>
        <v>a</v>
      </c>
      <c r="C1225" s="36" t="s">
        <v>131</v>
      </c>
      <c r="D1225" s="37" t="s">
        <v>4</v>
      </c>
      <c r="E1225" s="38">
        <f t="shared" ref="E1225:L1225" si="277">E1226+E1227+E1228+E1229+E1230+E1231+E1232</f>
        <v>68183.439769999997</v>
      </c>
      <c r="F1225" s="38">
        <f t="shared" si="277"/>
        <v>0</v>
      </c>
      <c r="G1225" s="38">
        <f t="shared" si="277"/>
        <v>0</v>
      </c>
      <c r="H1225" s="38">
        <f t="shared" si="277"/>
        <v>0</v>
      </c>
      <c r="I1225" s="38">
        <f t="shared" si="277"/>
        <v>0</v>
      </c>
      <c r="J1225" s="38">
        <f t="shared" si="277"/>
        <v>0</v>
      </c>
      <c r="K1225" s="38">
        <f t="shared" si="273"/>
        <v>0</v>
      </c>
      <c r="L1225" s="38">
        <f t="shared" si="277"/>
        <v>0</v>
      </c>
      <c r="M1225" s="38">
        <f t="shared" si="274"/>
        <v>0</v>
      </c>
      <c r="N1225" s="38">
        <f t="shared" si="275"/>
        <v>0</v>
      </c>
    </row>
    <row r="1226" spans="2:14" s="6" customFormat="1" ht="18.75" hidden="1" thickTop="1" thickBot="1" x14ac:dyDescent="0.3">
      <c r="B1226" s="6" t="str">
        <f t="shared" si="266"/>
        <v>b</v>
      </c>
      <c r="C1226" s="11" t="s">
        <v>131</v>
      </c>
      <c r="D1226" s="17" t="s">
        <v>195</v>
      </c>
      <c r="E1226" s="18">
        <v>0</v>
      </c>
      <c r="F1226" s="18">
        <v>0</v>
      </c>
      <c r="G1226" s="18">
        <v>0</v>
      </c>
      <c r="H1226" s="18">
        <v>0</v>
      </c>
      <c r="I1226" s="18">
        <v>0</v>
      </c>
      <c r="J1226" s="18">
        <v>0</v>
      </c>
      <c r="K1226" s="18">
        <f t="shared" si="273"/>
        <v>0</v>
      </c>
      <c r="L1226" s="18">
        <v>0</v>
      </c>
      <c r="M1226" s="18">
        <f t="shared" si="274"/>
        <v>0</v>
      </c>
      <c r="N1226" s="18">
        <f t="shared" si="275"/>
        <v>0</v>
      </c>
    </row>
    <row r="1227" spans="2:14" s="6" customFormat="1" ht="18.75" hidden="1" thickTop="1" thickBot="1" x14ac:dyDescent="0.3">
      <c r="B1227" s="6" t="str">
        <f t="shared" si="266"/>
        <v>b</v>
      </c>
      <c r="C1227" s="11" t="s">
        <v>131</v>
      </c>
      <c r="D1227" s="17" t="s">
        <v>196</v>
      </c>
      <c r="E1227" s="18">
        <v>0</v>
      </c>
      <c r="F1227" s="18">
        <v>0</v>
      </c>
      <c r="G1227" s="18">
        <v>0</v>
      </c>
      <c r="H1227" s="18">
        <v>0</v>
      </c>
      <c r="I1227" s="18">
        <v>0</v>
      </c>
      <c r="J1227" s="18">
        <v>0</v>
      </c>
      <c r="K1227" s="18">
        <f t="shared" si="273"/>
        <v>0</v>
      </c>
      <c r="L1227" s="18">
        <v>0</v>
      </c>
      <c r="M1227" s="18">
        <f t="shared" si="274"/>
        <v>0</v>
      </c>
      <c r="N1227" s="18">
        <f t="shared" si="275"/>
        <v>0</v>
      </c>
    </row>
    <row r="1228" spans="2:14" s="6" customFormat="1" ht="18.75" hidden="1" thickTop="1" thickBot="1" x14ac:dyDescent="0.3">
      <c r="B1228" s="6" t="str">
        <f t="shared" si="266"/>
        <v>b</v>
      </c>
      <c r="C1228" s="11" t="s">
        <v>131</v>
      </c>
      <c r="D1228" s="17" t="s">
        <v>197</v>
      </c>
      <c r="E1228" s="18">
        <v>0</v>
      </c>
      <c r="F1228" s="18">
        <v>0</v>
      </c>
      <c r="G1228" s="18">
        <v>0</v>
      </c>
      <c r="H1228" s="18">
        <v>0</v>
      </c>
      <c r="I1228" s="18">
        <v>0</v>
      </c>
      <c r="J1228" s="18">
        <v>0</v>
      </c>
      <c r="K1228" s="18">
        <f t="shared" si="273"/>
        <v>0</v>
      </c>
      <c r="L1228" s="18">
        <v>0</v>
      </c>
      <c r="M1228" s="18">
        <f t="shared" si="274"/>
        <v>0</v>
      </c>
      <c r="N1228" s="18">
        <f t="shared" si="275"/>
        <v>0</v>
      </c>
    </row>
    <row r="1229" spans="2:14" s="6" customFormat="1" ht="18.75" hidden="1" thickTop="1" thickBot="1" x14ac:dyDescent="0.3">
      <c r="B1229" s="6" t="str">
        <f t="shared" si="266"/>
        <v>b</v>
      </c>
      <c r="C1229" s="11" t="s">
        <v>131</v>
      </c>
      <c r="D1229" s="17" t="s">
        <v>198</v>
      </c>
      <c r="E1229" s="18">
        <v>0</v>
      </c>
      <c r="F1229" s="18">
        <v>0</v>
      </c>
      <c r="G1229" s="18">
        <v>0</v>
      </c>
      <c r="H1229" s="18">
        <v>0</v>
      </c>
      <c r="I1229" s="18">
        <v>0</v>
      </c>
      <c r="J1229" s="18">
        <v>0</v>
      </c>
      <c r="K1229" s="18">
        <f t="shared" si="273"/>
        <v>0</v>
      </c>
      <c r="L1229" s="18">
        <v>0</v>
      </c>
      <c r="M1229" s="18">
        <f t="shared" si="274"/>
        <v>0</v>
      </c>
      <c r="N1229" s="18">
        <f t="shared" si="275"/>
        <v>0</v>
      </c>
    </row>
    <row r="1230" spans="2:14" s="6" customFormat="1" ht="18.75" hidden="1" thickTop="1" thickBot="1" x14ac:dyDescent="0.3">
      <c r="B1230" s="6" t="str">
        <f t="shared" si="266"/>
        <v>b</v>
      </c>
      <c r="C1230" s="11" t="s">
        <v>131</v>
      </c>
      <c r="D1230" s="17" t="s">
        <v>199</v>
      </c>
      <c r="E1230" s="18">
        <v>0</v>
      </c>
      <c r="F1230" s="18">
        <v>0</v>
      </c>
      <c r="G1230" s="18">
        <v>0</v>
      </c>
      <c r="H1230" s="18">
        <v>0</v>
      </c>
      <c r="I1230" s="18">
        <v>0</v>
      </c>
      <c r="J1230" s="18">
        <v>0</v>
      </c>
      <c r="K1230" s="18">
        <f t="shared" si="273"/>
        <v>0</v>
      </c>
      <c r="L1230" s="18">
        <v>0</v>
      </c>
      <c r="M1230" s="18">
        <f t="shared" si="274"/>
        <v>0</v>
      </c>
      <c r="N1230" s="18">
        <f t="shared" si="275"/>
        <v>0</v>
      </c>
    </row>
    <row r="1231" spans="2:14" s="6" customFormat="1" ht="21" hidden="1" thickTop="1" thickBot="1" x14ac:dyDescent="0.3">
      <c r="B1231" s="6" t="str">
        <f t="shared" si="266"/>
        <v>a</v>
      </c>
      <c r="C1231" s="33" t="s">
        <v>131</v>
      </c>
      <c r="D1231" s="39" t="s">
        <v>205</v>
      </c>
      <c r="E1231" s="40">
        <v>67372.889769999994</v>
      </c>
      <c r="F1231" s="40">
        <v>0</v>
      </c>
      <c r="G1231" s="40">
        <v>0</v>
      </c>
      <c r="H1231" s="40">
        <v>0</v>
      </c>
      <c r="I1231" s="40">
        <v>0</v>
      </c>
      <c r="J1231" s="40">
        <v>0</v>
      </c>
      <c r="K1231" s="40">
        <f t="shared" si="273"/>
        <v>0</v>
      </c>
      <c r="L1231" s="40">
        <v>0</v>
      </c>
      <c r="M1231" s="40">
        <f t="shared" si="274"/>
        <v>0</v>
      </c>
      <c r="N1231" s="40">
        <f t="shared" si="275"/>
        <v>0</v>
      </c>
    </row>
    <row r="1232" spans="2:14" s="6" customFormat="1" ht="21" hidden="1" thickTop="1" thickBot="1" x14ac:dyDescent="0.3">
      <c r="B1232" s="6" t="str">
        <f t="shared" si="266"/>
        <v>a</v>
      </c>
      <c r="C1232" s="33" t="s">
        <v>131</v>
      </c>
      <c r="D1232" s="39" t="s">
        <v>206</v>
      </c>
      <c r="E1232" s="40">
        <v>810.55</v>
      </c>
      <c r="F1232" s="40">
        <v>0</v>
      </c>
      <c r="G1232" s="40">
        <v>0</v>
      </c>
      <c r="H1232" s="40">
        <v>0</v>
      </c>
      <c r="I1232" s="40">
        <v>0</v>
      </c>
      <c r="J1232" s="40">
        <v>0</v>
      </c>
      <c r="K1232" s="40">
        <f t="shared" si="273"/>
        <v>0</v>
      </c>
      <c r="L1232" s="40">
        <v>0</v>
      </c>
      <c r="M1232" s="40">
        <f t="shared" si="274"/>
        <v>0</v>
      </c>
      <c r="N1232" s="40">
        <f t="shared" si="275"/>
        <v>0</v>
      </c>
    </row>
    <row r="1233" spans="1:14" s="6" customFormat="1" ht="18.75" hidden="1" thickTop="1" thickBot="1" x14ac:dyDescent="0.3">
      <c r="B1233" s="6" t="str">
        <f t="shared" si="266"/>
        <v>b</v>
      </c>
      <c r="C1233" s="14" t="s">
        <v>131</v>
      </c>
      <c r="D1233" s="15" t="s">
        <v>6</v>
      </c>
      <c r="E1233" s="16">
        <v>0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f t="shared" si="273"/>
        <v>0</v>
      </c>
      <c r="L1233" s="16">
        <v>0</v>
      </c>
      <c r="M1233" s="16">
        <f t="shared" si="274"/>
        <v>0</v>
      </c>
      <c r="N1233" s="16">
        <f t="shared" si="275"/>
        <v>0</v>
      </c>
    </row>
    <row r="1234" spans="1:14" s="6" customFormat="1" ht="18.75" hidden="1" thickTop="1" thickBot="1" x14ac:dyDescent="0.3">
      <c r="B1234" s="6" t="str">
        <f t="shared" si="266"/>
        <v>b</v>
      </c>
      <c r="C1234" s="14" t="s">
        <v>131</v>
      </c>
      <c r="D1234" s="15" t="s">
        <v>7</v>
      </c>
      <c r="E1234" s="16">
        <v>0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f t="shared" si="273"/>
        <v>0</v>
      </c>
      <c r="L1234" s="16">
        <v>0</v>
      </c>
      <c r="M1234" s="16">
        <f t="shared" si="274"/>
        <v>0</v>
      </c>
      <c r="N1234" s="16">
        <f t="shared" si="275"/>
        <v>0</v>
      </c>
    </row>
    <row r="1235" spans="1:14" s="6" customFormat="1" ht="18.75" hidden="1" thickTop="1" thickBot="1" x14ac:dyDescent="0.3">
      <c r="B1235" s="6" t="str">
        <f t="shared" ref="B1235:B1298" si="278">IF(OR(E1235&lt;&gt;0,F1235&lt;&gt;0,G1235&lt;&gt;0,H1235&lt;&gt;0,I1235&lt;&gt;0,L1235&lt;&gt;0,M1235&lt;&gt;0),"a","b")</f>
        <v>b</v>
      </c>
      <c r="C1235" s="19" t="s">
        <v>131</v>
      </c>
      <c r="D1235" s="20" t="s">
        <v>8</v>
      </c>
      <c r="E1235" s="21">
        <v>0</v>
      </c>
      <c r="F1235" s="21">
        <v>0</v>
      </c>
      <c r="G1235" s="21">
        <v>0</v>
      </c>
      <c r="H1235" s="21">
        <v>0</v>
      </c>
      <c r="I1235" s="21">
        <v>0</v>
      </c>
      <c r="J1235" s="21">
        <v>0</v>
      </c>
      <c r="K1235" s="21">
        <f t="shared" si="273"/>
        <v>0</v>
      </c>
      <c r="L1235" s="21">
        <v>0</v>
      </c>
      <c r="M1235" s="21">
        <f t="shared" si="274"/>
        <v>0</v>
      </c>
      <c r="N1235" s="21">
        <f t="shared" si="275"/>
        <v>0</v>
      </c>
    </row>
    <row r="1236" spans="1:14" s="6" customFormat="1" ht="48" customHeight="1" thickTop="1" thickBot="1" x14ac:dyDescent="0.3">
      <c r="A1236" s="6" t="s">
        <v>213</v>
      </c>
      <c r="B1236" s="6" t="str">
        <f t="shared" si="278"/>
        <v>a</v>
      </c>
      <c r="C1236" s="30" t="s">
        <v>119</v>
      </c>
      <c r="D1236" s="31" t="s">
        <v>120</v>
      </c>
      <c r="E1236" s="32">
        <f t="shared" ref="E1236:L1236" si="279">E1239+E1247+E1248+E1249</f>
        <v>30446.921129999999</v>
      </c>
      <c r="F1236" s="32">
        <f t="shared" si="279"/>
        <v>31293</v>
      </c>
      <c r="G1236" s="32">
        <f t="shared" si="279"/>
        <v>31257.309999999998</v>
      </c>
      <c r="H1236" s="32">
        <f t="shared" si="279"/>
        <v>15227.574919999999</v>
      </c>
      <c r="I1236" s="32">
        <f t="shared" si="279"/>
        <v>62779</v>
      </c>
      <c r="J1236" s="32">
        <f t="shared" si="279"/>
        <v>32000</v>
      </c>
      <c r="K1236" s="32">
        <f t="shared" si="273"/>
        <v>-30779</v>
      </c>
      <c r="L1236" s="32">
        <f t="shared" si="279"/>
        <v>62779</v>
      </c>
      <c r="M1236" s="32">
        <f t="shared" si="274"/>
        <v>30779</v>
      </c>
      <c r="N1236" s="32">
        <f t="shared" si="275"/>
        <v>30779</v>
      </c>
    </row>
    <row r="1237" spans="1:14" s="6" customFormat="1" ht="36" hidden="1" thickTop="1" thickBot="1" x14ac:dyDescent="0.3">
      <c r="B1237" s="6" t="str">
        <f t="shared" si="278"/>
        <v>b</v>
      </c>
      <c r="C1237" s="11"/>
      <c r="D1237" s="12" t="s">
        <v>190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  <c r="J1237" s="13">
        <v>0</v>
      </c>
      <c r="K1237" s="13">
        <f t="shared" si="273"/>
        <v>0</v>
      </c>
      <c r="L1237" s="13">
        <v>0</v>
      </c>
      <c r="M1237" s="13">
        <f t="shared" si="274"/>
        <v>0</v>
      </c>
      <c r="N1237" s="13">
        <f t="shared" si="275"/>
        <v>0</v>
      </c>
    </row>
    <row r="1238" spans="1:14" s="6" customFormat="1" ht="21" hidden="1" thickTop="1" thickBot="1" x14ac:dyDescent="0.3">
      <c r="B1238" s="6" t="str">
        <f t="shared" si="278"/>
        <v>a</v>
      </c>
      <c r="C1238" s="33"/>
      <c r="D1238" s="34" t="s">
        <v>189</v>
      </c>
      <c r="E1238" s="35">
        <v>3</v>
      </c>
      <c r="F1238" s="35">
        <v>3</v>
      </c>
      <c r="G1238" s="35">
        <v>3</v>
      </c>
      <c r="H1238" s="35">
        <v>3</v>
      </c>
      <c r="I1238" s="35">
        <v>3</v>
      </c>
      <c r="J1238" s="35">
        <v>3</v>
      </c>
      <c r="K1238" s="35">
        <f t="shared" si="273"/>
        <v>0</v>
      </c>
      <c r="L1238" s="35">
        <v>3</v>
      </c>
      <c r="M1238" s="35">
        <f t="shared" si="274"/>
        <v>0</v>
      </c>
      <c r="N1238" s="35">
        <f t="shared" si="275"/>
        <v>0</v>
      </c>
    </row>
    <row r="1239" spans="1:14" s="6" customFormat="1" ht="21" hidden="1" thickTop="1" thickBot="1" x14ac:dyDescent="0.3">
      <c r="B1239" s="6" t="str">
        <f t="shared" si="278"/>
        <v>a</v>
      </c>
      <c r="C1239" s="36" t="s">
        <v>131</v>
      </c>
      <c r="D1239" s="37" t="s">
        <v>4</v>
      </c>
      <c r="E1239" s="38">
        <f t="shared" ref="E1239:L1239" si="280">E1240+E1241+E1242+E1243+E1244+E1245+E1246</f>
        <v>16991.148809999999</v>
      </c>
      <c r="F1239" s="38">
        <f t="shared" si="280"/>
        <v>538</v>
      </c>
      <c r="G1239" s="38">
        <f t="shared" si="280"/>
        <v>14993.18</v>
      </c>
      <c r="H1239" s="38">
        <f t="shared" si="280"/>
        <v>14706.9985</v>
      </c>
      <c r="I1239" s="38">
        <f t="shared" si="280"/>
        <v>27979</v>
      </c>
      <c r="J1239" s="38">
        <f t="shared" si="280"/>
        <v>4979</v>
      </c>
      <c r="K1239" s="38">
        <f t="shared" si="273"/>
        <v>-23000</v>
      </c>
      <c r="L1239" s="38">
        <f t="shared" si="280"/>
        <v>27979</v>
      </c>
      <c r="M1239" s="38">
        <f t="shared" si="274"/>
        <v>23000</v>
      </c>
      <c r="N1239" s="38">
        <f t="shared" si="275"/>
        <v>23000</v>
      </c>
    </row>
    <row r="1240" spans="1:14" s="6" customFormat="1" ht="18.75" hidden="1" thickTop="1" thickBot="1" x14ac:dyDescent="0.3">
      <c r="B1240" s="6" t="str">
        <f t="shared" si="278"/>
        <v>b</v>
      </c>
      <c r="C1240" s="11" t="s">
        <v>131</v>
      </c>
      <c r="D1240" s="17" t="s">
        <v>195</v>
      </c>
      <c r="E1240" s="18">
        <v>0</v>
      </c>
      <c r="F1240" s="18">
        <v>0</v>
      </c>
      <c r="G1240" s="18">
        <v>0</v>
      </c>
      <c r="H1240" s="18">
        <v>0</v>
      </c>
      <c r="I1240" s="18">
        <v>0</v>
      </c>
      <c r="J1240" s="18">
        <v>0</v>
      </c>
      <c r="K1240" s="18">
        <f t="shared" si="273"/>
        <v>0</v>
      </c>
      <c r="L1240" s="18">
        <v>0</v>
      </c>
      <c r="M1240" s="18">
        <f t="shared" si="274"/>
        <v>0</v>
      </c>
      <c r="N1240" s="18">
        <f t="shared" si="275"/>
        <v>0</v>
      </c>
    </row>
    <row r="1241" spans="1:14" s="6" customFormat="1" ht="21" hidden="1" thickTop="1" thickBot="1" x14ac:dyDescent="0.3">
      <c r="B1241" s="6" t="str">
        <f t="shared" si="278"/>
        <v>a</v>
      </c>
      <c r="C1241" s="33" t="s">
        <v>131</v>
      </c>
      <c r="D1241" s="39" t="s">
        <v>203</v>
      </c>
      <c r="E1241" s="40">
        <v>971.93581000000006</v>
      </c>
      <c r="F1241" s="40">
        <v>105</v>
      </c>
      <c r="G1241" s="40">
        <v>251.94</v>
      </c>
      <c r="H1241" s="40">
        <v>145.96924999999999</v>
      </c>
      <c r="I1241" s="40">
        <v>45</v>
      </c>
      <c r="J1241" s="40">
        <v>45</v>
      </c>
      <c r="K1241" s="40">
        <f t="shared" si="273"/>
        <v>0</v>
      </c>
      <c r="L1241" s="40">
        <v>45</v>
      </c>
      <c r="M1241" s="40">
        <f t="shared" si="274"/>
        <v>0</v>
      </c>
      <c r="N1241" s="40">
        <f t="shared" si="275"/>
        <v>0</v>
      </c>
    </row>
    <row r="1242" spans="1:14" s="6" customFormat="1" ht="18.75" hidden="1" thickTop="1" thickBot="1" x14ac:dyDescent="0.3">
      <c r="B1242" s="6" t="str">
        <f t="shared" si="278"/>
        <v>b</v>
      </c>
      <c r="C1242" s="11" t="s">
        <v>131</v>
      </c>
      <c r="D1242" s="17" t="s">
        <v>197</v>
      </c>
      <c r="E1242" s="18">
        <v>0</v>
      </c>
      <c r="F1242" s="18">
        <v>0</v>
      </c>
      <c r="G1242" s="18">
        <v>0</v>
      </c>
      <c r="H1242" s="18">
        <v>0</v>
      </c>
      <c r="I1242" s="18">
        <v>0</v>
      </c>
      <c r="J1242" s="18">
        <v>0</v>
      </c>
      <c r="K1242" s="18">
        <f t="shared" si="273"/>
        <v>0</v>
      </c>
      <c r="L1242" s="18">
        <v>0</v>
      </c>
      <c r="M1242" s="18">
        <f t="shared" si="274"/>
        <v>0</v>
      </c>
      <c r="N1242" s="18">
        <f t="shared" si="275"/>
        <v>0</v>
      </c>
    </row>
    <row r="1243" spans="1:14" s="6" customFormat="1" ht="18.75" hidden="1" thickTop="1" thickBot="1" x14ac:dyDescent="0.3">
      <c r="B1243" s="6" t="str">
        <f t="shared" si="278"/>
        <v>b</v>
      </c>
      <c r="C1243" s="11" t="s">
        <v>131</v>
      </c>
      <c r="D1243" s="17" t="s">
        <v>198</v>
      </c>
      <c r="E1243" s="18">
        <v>0</v>
      </c>
      <c r="F1243" s="18">
        <v>0</v>
      </c>
      <c r="G1243" s="18">
        <v>0</v>
      </c>
      <c r="H1243" s="18">
        <v>0</v>
      </c>
      <c r="I1243" s="18">
        <v>0</v>
      </c>
      <c r="J1243" s="18">
        <v>0</v>
      </c>
      <c r="K1243" s="18">
        <f t="shared" si="273"/>
        <v>0</v>
      </c>
      <c r="L1243" s="18">
        <v>0</v>
      </c>
      <c r="M1243" s="18">
        <f t="shared" si="274"/>
        <v>0</v>
      </c>
      <c r="N1243" s="18">
        <f t="shared" si="275"/>
        <v>0</v>
      </c>
    </row>
    <row r="1244" spans="1:14" s="6" customFormat="1" ht="18.75" hidden="1" thickTop="1" thickBot="1" x14ac:dyDescent="0.3">
      <c r="B1244" s="6" t="str">
        <f t="shared" si="278"/>
        <v>b</v>
      </c>
      <c r="C1244" s="11" t="s">
        <v>131</v>
      </c>
      <c r="D1244" s="17" t="s">
        <v>199</v>
      </c>
      <c r="E1244" s="18">
        <v>0</v>
      </c>
      <c r="F1244" s="18">
        <v>0</v>
      </c>
      <c r="G1244" s="18">
        <v>0</v>
      </c>
      <c r="H1244" s="18">
        <v>0</v>
      </c>
      <c r="I1244" s="18">
        <v>0</v>
      </c>
      <c r="J1244" s="18">
        <v>0</v>
      </c>
      <c r="K1244" s="18">
        <f t="shared" si="273"/>
        <v>0</v>
      </c>
      <c r="L1244" s="18">
        <v>0</v>
      </c>
      <c r="M1244" s="18">
        <f t="shared" si="274"/>
        <v>0</v>
      </c>
      <c r="N1244" s="18">
        <f t="shared" si="275"/>
        <v>0</v>
      </c>
    </row>
    <row r="1245" spans="1:14" s="6" customFormat="1" ht="18.75" hidden="1" thickTop="1" thickBot="1" x14ac:dyDescent="0.3">
      <c r="B1245" s="6" t="str">
        <f t="shared" si="278"/>
        <v>b</v>
      </c>
      <c r="C1245" s="11" t="s">
        <v>131</v>
      </c>
      <c r="D1245" s="17" t="s">
        <v>200</v>
      </c>
      <c r="E1245" s="18">
        <v>0</v>
      </c>
      <c r="F1245" s="18">
        <v>0</v>
      </c>
      <c r="G1245" s="18">
        <v>0</v>
      </c>
      <c r="H1245" s="18">
        <v>0</v>
      </c>
      <c r="I1245" s="18">
        <v>0</v>
      </c>
      <c r="J1245" s="18">
        <v>0</v>
      </c>
      <c r="K1245" s="18">
        <f t="shared" si="273"/>
        <v>0</v>
      </c>
      <c r="L1245" s="18">
        <v>0</v>
      </c>
      <c r="M1245" s="18">
        <f t="shared" si="274"/>
        <v>0</v>
      </c>
      <c r="N1245" s="18">
        <f t="shared" si="275"/>
        <v>0</v>
      </c>
    </row>
    <row r="1246" spans="1:14" s="6" customFormat="1" ht="21" hidden="1" thickTop="1" thickBot="1" x14ac:dyDescent="0.3">
      <c r="B1246" s="6" t="str">
        <f t="shared" si="278"/>
        <v>a</v>
      </c>
      <c r="C1246" s="33" t="s">
        <v>131</v>
      </c>
      <c r="D1246" s="39" t="s">
        <v>206</v>
      </c>
      <c r="E1246" s="40">
        <v>16019.213</v>
      </c>
      <c r="F1246" s="40">
        <v>433</v>
      </c>
      <c r="G1246" s="40">
        <v>14741.24</v>
      </c>
      <c r="H1246" s="40">
        <v>14561.02925</v>
      </c>
      <c r="I1246" s="40">
        <v>27934</v>
      </c>
      <c r="J1246" s="40">
        <v>4934</v>
      </c>
      <c r="K1246" s="40">
        <f t="shared" si="273"/>
        <v>-23000</v>
      </c>
      <c r="L1246" s="40">
        <v>27934</v>
      </c>
      <c r="M1246" s="40">
        <f t="shared" si="274"/>
        <v>23000</v>
      </c>
      <c r="N1246" s="40">
        <f t="shared" si="275"/>
        <v>23000</v>
      </c>
    </row>
    <row r="1247" spans="1:14" s="6" customFormat="1" ht="21" hidden="1" thickTop="1" thickBot="1" x14ac:dyDescent="0.3">
      <c r="B1247" s="6" t="str">
        <f t="shared" si="278"/>
        <v>a</v>
      </c>
      <c r="C1247" s="36" t="s">
        <v>131</v>
      </c>
      <c r="D1247" s="37" t="s">
        <v>6</v>
      </c>
      <c r="E1247" s="38">
        <v>13455.77232</v>
      </c>
      <c r="F1247" s="38">
        <v>30755</v>
      </c>
      <c r="G1247" s="38">
        <v>16264.13</v>
      </c>
      <c r="H1247" s="38">
        <v>520.57641999999998</v>
      </c>
      <c r="I1247" s="38">
        <v>34800</v>
      </c>
      <c r="J1247" s="38">
        <v>27021</v>
      </c>
      <c r="K1247" s="38">
        <f t="shared" si="273"/>
        <v>-7779</v>
      </c>
      <c r="L1247" s="38">
        <v>34800</v>
      </c>
      <c r="M1247" s="38">
        <f t="shared" si="274"/>
        <v>7779</v>
      </c>
      <c r="N1247" s="38">
        <f t="shared" si="275"/>
        <v>7779</v>
      </c>
    </row>
    <row r="1248" spans="1:14" s="6" customFormat="1" ht="18.75" hidden="1" thickTop="1" thickBot="1" x14ac:dyDescent="0.3">
      <c r="B1248" s="6" t="str">
        <f t="shared" si="278"/>
        <v>b</v>
      </c>
      <c r="C1248" s="14" t="s">
        <v>131</v>
      </c>
      <c r="D1248" s="15" t="s">
        <v>7</v>
      </c>
      <c r="E1248" s="16">
        <v>0</v>
      </c>
      <c r="F1248" s="16">
        <v>0</v>
      </c>
      <c r="G1248" s="16">
        <v>0</v>
      </c>
      <c r="H1248" s="16">
        <v>0</v>
      </c>
      <c r="I1248" s="16">
        <v>0</v>
      </c>
      <c r="J1248" s="16">
        <v>0</v>
      </c>
      <c r="K1248" s="16">
        <f t="shared" si="273"/>
        <v>0</v>
      </c>
      <c r="L1248" s="16">
        <v>0</v>
      </c>
      <c r="M1248" s="16">
        <f t="shared" si="274"/>
        <v>0</v>
      </c>
      <c r="N1248" s="16">
        <f t="shared" si="275"/>
        <v>0</v>
      </c>
    </row>
    <row r="1249" spans="1:14" s="6" customFormat="1" ht="18.75" hidden="1" thickTop="1" thickBot="1" x14ac:dyDescent="0.3">
      <c r="B1249" s="6" t="str">
        <f t="shared" si="278"/>
        <v>b</v>
      </c>
      <c r="C1249" s="19" t="s">
        <v>131</v>
      </c>
      <c r="D1249" s="20" t="s">
        <v>8</v>
      </c>
      <c r="E1249" s="21">
        <v>0</v>
      </c>
      <c r="F1249" s="21">
        <v>0</v>
      </c>
      <c r="G1249" s="21">
        <v>0</v>
      </c>
      <c r="H1249" s="21">
        <v>0</v>
      </c>
      <c r="I1249" s="21">
        <v>0</v>
      </c>
      <c r="J1249" s="21">
        <v>0</v>
      </c>
      <c r="K1249" s="21">
        <f t="shared" si="273"/>
        <v>0</v>
      </c>
      <c r="L1249" s="21">
        <v>0</v>
      </c>
      <c r="M1249" s="21">
        <f t="shared" si="274"/>
        <v>0</v>
      </c>
      <c r="N1249" s="21">
        <f t="shared" si="275"/>
        <v>0</v>
      </c>
    </row>
    <row r="1250" spans="1:14" s="6" customFormat="1" ht="42.75" customHeight="1" thickTop="1" thickBot="1" x14ac:dyDescent="0.3">
      <c r="A1250" s="6" t="s">
        <v>213</v>
      </c>
      <c r="B1250" s="6" t="str">
        <f t="shared" si="278"/>
        <v>a</v>
      </c>
      <c r="C1250" s="30" t="s">
        <v>121</v>
      </c>
      <c r="D1250" s="31" t="s">
        <v>172</v>
      </c>
      <c r="E1250" s="32">
        <f>E1264+E1278+E1292+E1306</f>
        <v>0</v>
      </c>
      <c r="F1250" s="32">
        <f t="shared" ref="F1250:J1253" si="281">F1264+F1278+F1292+F1306</f>
        <v>4000</v>
      </c>
      <c r="G1250" s="32">
        <f t="shared" si="281"/>
        <v>3921.9989999999998</v>
      </c>
      <c r="H1250" s="32">
        <f t="shared" si="281"/>
        <v>104.01208</v>
      </c>
      <c r="I1250" s="32">
        <f t="shared" si="281"/>
        <v>4025</v>
      </c>
      <c r="J1250" s="32">
        <f t="shared" si="281"/>
        <v>4025</v>
      </c>
      <c r="K1250" s="32">
        <f t="shared" si="273"/>
        <v>0</v>
      </c>
      <c r="L1250" s="32">
        <f t="shared" ref="L1250:L1253" si="282">L1264+L1278+L1292+L1306</f>
        <v>4025</v>
      </c>
      <c r="M1250" s="32">
        <f t="shared" si="274"/>
        <v>0</v>
      </c>
      <c r="N1250" s="32">
        <f t="shared" si="275"/>
        <v>0</v>
      </c>
    </row>
    <row r="1251" spans="1:14" s="6" customFormat="1" ht="36" hidden="1" thickTop="1" thickBot="1" x14ac:dyDescent="0.3">
      <c r="B1251" s="6" t="str">
        <f t="shared" si="278"/>
        <v>b</v>
      </c>
      <c r="C1251" s="11"/>
      <c r="D1251" s="12" t="s">
        <v>190</v>
      </c>
      <c r="E1251" s="13">
        <f t="shared" ref="E1251:G1253" si="283">E1265+E1279+E1293+E1307</f>
        <v>0</v>
      </c>
      <c r="F1251" s="13">
        <f t="shared" si="283"/>
        <v>0</v>
      </c>
      <c r="G1251" s="13">
        <f t="shared" si="283"/>
        <v>0</v>
      </c>
      <c r="H1251" s="13">
        <f t="shared" si="281"/>
        <v>0</v>
      </c>
      <c r="I1251" s="13">
        <f t="shared" si="281"/>
        <v>0</v>
      </c>
      <c r="J1251" s="13">
        <f t="shared" si="281"/>
        <v>0</v>
      </c>
      <c r="K1251" s="13">
        <f t="shared" si="273"/>
        <v>0</v>
      </c>
      <c r="L1251" s="13">
        <f t="shared" si="282"/>
        <v>0</v>
      </c>
      <c r="M1251" s="13">
        <f t="shared" si="274"/>
        <v>0</v>
      </c>
      <c r="N1251" s="13">
        <f t="shared" si="275"/>
        <v>0</v>
      </c>
    </row>
    <row r="1252" spans="1:14" s="6" customFormat="1" ht="18.75" hidden="1" thickTop="1" thickBot="1" x14ac:dyDescent="0.3">
      <c r="B1252" s="6" t="str">
        <f t="shared" si="278"/>
        <v>b</v>
      </c>
      <c r="C1252" s="11"/>
      <c r="D1252" s="12" t="s">
        <v>189</v>
      </c>
      <c r="E1252" s="13">
        <f t="shared" si="283"/>
        <v>0</v>
      </c>
      <c r="F1252" s="13">
        <f t="shared" si="283"/>
        <v>0</v>
      </c>
      <c r="G1252" s="13">
        <f t="shared" si="283"/>
        <v>0</v>
      </c>
      <c r="H1252" s="13">
        <f t="shared" si="281"/>
        <v>0</v>
      </c>
      <c r="I1252" s="13">
        <f t="shared" si="281"/>
        <v>0</v>
      </c>
      <c r="J1252" s="13">
        <f t="shared" si="281"/>
        <v>0</v>
      </c>
      <c r="K1252" s="13">
        <f t="shared" si="273"/>
        <v>0</v>
      </c>
      <c r="L1252" s="13">
        <f t="shared" si="282"/>
        <v>0</v>
      </c>
      <c r="M1252" s="13">
        <f t="shared" si="274"/>
        <v>0</v>
      </c>
      <c r="N1252" s="13">
        <f t="shared" si="275"/>
        <v>0</v>
      </c>
    </row>
    <row r="1253" spans="1:14" s="6" customFormat="1" ht="21" hidden="1" thickTop="1" thickBot="1" x14ac:dyDescent="0.3">
      <c r="B1253" s="6" t="str">
        <f t="shared" si="278"/>
        <v>a</v>
      </c>
      <c r="C1253" s="36" t="s">
        <v>131</v>
      </c>
      <c r="D1253" s="37" t="s">
        <v>4</v>
      </c>
      <c r="E1253" s="38">
        <f t="shared" si="283"/>
        <v>0</v>
      </c>
      <c r="F1253" s="38">
        <f t="shared" si="283"/>
        <v>4000</v>
      </c>
      <c r="G1253" s="38">
        <f t="shared" si="283"/>
        <v>3920.3989999999999</v>
      </c>
      <c r="H1253" s="38">
        <f t="shared" si="281"/>
        <v>102.41208</v>
      </c>
      <c r="I1253" s="38">
        <f t="shared" si="281"/>
        <v>4025</v>
      </c>
      <c r="J1253" s="38">
        <f t="shared" si="281"/>
        <v>4025</v>
      </c>
      <c r="K1253" s="38">
        <f t="shared" si="273"/>
        <v>0</v>
      </c>
      <c r="L1253" s="38">
        <f t="shared" si="282"/>
        <v>4025</v>
      </c>
      <c r="M1253" s="38">
        <f t="shared" si="274"/>
        <v>0</v>
      </c>
      <c r="N1253" s="38">
        <f t="shared" si="275"/>
        <v>0</v>
      </c>
    </row>
    <row r="1254" spans="1:14" s="6" customFormat="1" ht="18.75" hidden="1" thickTop="1" thickBot="1" x14ac:dyDescent="0.3">
      <c r="B1254" s="6" t="str">
        <f t="shared" si="278"/>
        <v>b</v>
      </c>
      <c r="C1254" s="11" t="s">
        <v>131</v>
      </c>
      <c r="D1254" s="17" t="s">
        <v>195</v>
      </c>
      <c r="E1254" s="18">
        <v>0</v>
      </c>
      <c r="F1254" s="18">
        <v>0</v>
      </c>
      <c r="G1254" s="18">
        <v>0</v>
      </c>
      <c r="H1254" s="18">
        <v>0</v>
      </c>
      <c r="I1254" s="18">
        <v>0</v>
      </c>
      <c r="J1254" s="18">
        <v>0</v>
      </c>
      <c r="K1254" s="18">
        <f t="shared" si="273"/>
        <v>0</v>
      </c>
      <c r="L1254" s="18">
        <v>0</v>
      </c>
      <c r="M1254" s="18">
        <f t="shared" si="274"/>
        <v>0</v>
      </c>
      <c r="N1254" s="18">
        <f t="shared" si="275"/>
        <v>0</v>
      </c>
    </row>
    <row r="1255" spans="1:14" s="6" customFormat="1" ht="21" hidden="1" thickTop="1" thickBot="1" x14ac:dyDescent="0.3">
      <c r="B1255" s="6" t="str">
        <f t="shared" si="278"/>
        <v>a</v>
      </c>
      <c r="C1255" s="33" t="s">
        <v>131</v>
      </c>
      <c r="D1255" s="39" t="s">
        <v>203</v>
      </c>
      <c r="E1255" s="40">
        <v>0</v>
      </c>
      <c r="F1255" s="40">
        <v>4000</v>
      </c>
      <c r="G1255" s="40">
        <v>3920.3989999999999</v>
      </c>
      <c r="H1255" s="40">
        <v>102.41208</v>
      </c>
      <c r="I1255" s="40">
        <v>4025</v>
      </c>
      <c r="J1255" s="40">
        <v>4025</v>
      </c>
      <c r="K1255" s="40">
        <f t="shared" si="273"/>
        <v>0</v>
      </c>
      <c r="L1255" s="40">
        <v>4025</v>
      </c>
      <c r="M1255" s="40">
        <f t="shared" si="274"/>
        <v>0</v>
      </c>
      <c r="N1255" s="40">
        <f t="shared" si="275"/>
        <v>0</v>
      </c>
    </row>
    <row r="1256" spans="1:14" s="6" customFormat="1" ht="18.75" hidden="1" thickTop="1" thickBot="1" x14ac:dyDescent="0.3">
      <c r="B1256" s="6" t="str">
        <f t="shared" si="278"/>
        <v>b</v>
      </c>
      <c r="C1256" s="11" t="s">
        <v>131</v>
      </c>
      <c r="D1256" s="17" t="s">
        <v>197</v>
      </c>
      <c r="E1256" s="18">
        <v>0</v>
      </c>
      <c r="F1256" s="18">
        <v>0</v>
      </c>
      <c r="G1256" s="18">
        <v>0</v>
      </c>
      <c r="H1256" s="18">
        <v>0</v>
      </c>
      <c r="I1256" s="18">
        <v>0</v>
      </c>
      <c r="J1256" s="18">
        <v>0</v>
      </c>
      <c r="K1256" s="18">
        <f t="shared" si="273"/>
        <v>0</v>
      </c>
      <c r="L1256" s="18">
        <v>0</v>
      </c>
      <c r="M1256" s="18">
        <f t="shared" si="274"/>
        <v>0</v>
      </c>
      <c r="N1256" s="18">
        <f t="shared" si="275"/>
        <v>0</v>
      </c>
    </row>
    <row r="1257" spans="1:14" s="6" customFormat="1" ht="18.75" hidden="1" thickTop="1" thickBot="1" x14ac:dyDescent="0.3">
      <c r="B1257" s="6" t="str">
        <f t="shared" si="278"/>
        <v>b</v>
      </c>
      <c r="C1257" s="11" t="s">
        <v>131</v>
      </c>
      <c r="D1257" s="17" t="s">
        <v>198</v>
      </c>
      <c r="E1257" s="18">
        <v>0</v>
      </c>
      <c r="F1257" s="18">
        <v>0</v>
      </c>
      <c r="G1257" s="18">
        <v>0</v>
      </c>
      <c r="H1257" s="18">
        <v>0</v>
      </c>
      <c r="I1257" s="18">
        <v>0</v>
      </c>
      <c r="J1257" s="18">
        <v>0</v>
      </c>
      <c r="K1257" s="18">
        <f t="shared" si="273"/>
        <v>0</v>
      </c>
      <c r="L1257" s="18">
        <v>0</v>
      </c>
      <c r="M1257" s="18">
        <f t="shared" si="274"/>
        <v>0</v>
      </c>
      <c r="N1257" s="18">
        <f t="shared" si="275"/>
        <v>0</v>
      </c>
    </row>
    <row r="1258" spans="1:14" s="6" customFormat="1" ht="18.75" hidden="1" thickTop="1" thickBot="1" x14ac:dyDescent="0.3">
      <c r="B1258" s="6" t="str">
        <f t="shared" si="278"/>
        <v>b</v>
      </c>
      <c r="C1258" s="11" t="s">
        <v>131</v>
      </c>
      <c r="D1258" s="17" t="s">
        <v>199</v>
      </c>
      <c r="E1258" s="18">
        <v>0</v>
      </c>
      <c r="F1258" s="18">
        <v>0</v>
      </c>
      <c r="G1258" s="18">
        <v>0</v>
      </c>
      <c r="H1258" s="18">
        <v>0</v>
      </c>
      <c r="I1258" s="18">
        <v>0</v>
      </c>
      <c r="J1258" s="18">
        <v>0</v>
      </c>
      <c r="K1258" s="18">
        <f t="shared" si="273"/>
        <v>0</v>
      </c>
      <c r="L1258" s="18">
        <v>0</v>
      </c>
      <c r="M1258" s="18">
        <f t="shared" si="274"/>
        <v>0</v>
      </c>
      <c r="N1258" s="18">
        <f t="shared" si="275"/>
        <v>0</v>
      </c>
    </row>
    <row r="1259" spans="1:14" s="6" customFormat="1" ht="18.75" hidden="1" thickTop="1" thickBot="1" x14ac:dyDescent="0.3">
      <c r="B1259" s="6" t="str">
        <f t="shared" si="278"/>
        <v>b</v>
      </c>
      <c r="C1259" s="11" t="s">
        <v>131</v>
      </c>
      <c r="D1259" s="17" t="s">
        <v>200</v>
      </c>
      <c r="E1259" s="18">
        <v>0</v>
      </c>
      <c r="F1259" s="18">
        <v>0</v>
      </c>
      <c r="G1259" s="18">
        <v>0</v>
      </c>
      <c r="H1259" s="18">
        <v>0</v>
      </c>
      <c r="I1259" s="18">
        <v>0</v>
      </c>
      <c r="J1259" s="18">
        <v>0</v>
      </c>
      <c r="K1259" s="18">
        <f t="shared" si="273"/>
        <v>0</v>
      </c>
      <c r="L1259" s="18">
        <v>0</v>
      </c>
      <c r="M1259" s="18">
        <f t="shared" si="274"/>
        <v>0</v>
      </c>
      <c r="N1259" s="18">
        <f t="shared" si="275"/>
        <v>0</v>
      </c>
    </row>
    <row r="1260" spans="1:14" s="6" customFormat="1" ht="18.75" hidden="1" thickTop="1" thickBot="1" x14ac:dyDescent="0.3">
      <c r="B1260" s="6" t="str">
        <f t="shared" si="278"/>
        <v>b</v>
      </c>
      <c r="C1260" s="11" t="s">
        <v>131</v>
      </c>
      <c r="D1260" s="17" t="s">
        <v>201</v>
      </c>
      <c r="E1260" s="18">
        <v>0</v>
      </c>
      <c r="F1260" s="18">
        <v>0</v>
      </c>
      <c r="G1260" s="18">
        <v>0</v>
      </c>
      <c r="H1260" s="18">
        <v>0</v>
      </c>
      <c r="I1260" s="18">
        <v>0</v>
      </c>
      <c r="J1260" s="18">
        <v>0</v>
      </c>
      <c r="K1260" s="18">
        <f t="shared" si="273"/>
        <v>0</v>
      </c>
      <c r="L1260" s="18">
        <v>0</v>
      </c>
      <c r="M1260" s="18">
        <f t="shared" si="274"/>
        <v>0</v>
      </c>
      <c r="N1260" s="18">
        <f t="shared" si="275"/>
        <v>0</v>
      </c>
    </row>
    <row r="1261" spans="1:14" s="6" customFormat="1" ht="21" hidden="1" thickTop="1" thickBot="1" x14ac:dyDescent="0.3">
      <c r="B1261" s="6" t="str">
        <f t="shared" si="278"/>
        <v>a</v>
      </c>
      <c r="C1261" s="36" t="s">
        <v>131</v>
      </c>
      <c r="D1261" s="37" t="s">
        <v>6</v>
      </c>
      <c r="E1261" s="38">
        <v>0</v>
      </c>
      <c r="F1261" s="38">
        <v>0</v>
      </c>
      <c r="G1261" s="38">
        <v>1.6</v>
      </c>
      <c r="H1261" s="38">
        <v>1.6</v>
      </c>
      <c r="I1261" s="38">
        <v>0</v>
      </c>
      <c r="J1261" s="38">
        <v>0</v>
      </c>
      <c r="K1261" s="38">
        <f t="shared" si="273"/>
        <v>0</v>
      </c>
      <c r="L1261" s="38">
        <v>0</v>
      </c>
      <c r="M1261" s="38">
        <f t="shared" si="274"/>
        <v>0</v>
      </c>
      <c r="N1261" s="38">
        <f t="shared" si="275"/>
        <v>0</v>
      </c>
    </row>
    <row r="1262" spans="1:14" s="6" customFormat="1" ht="18.75" hidden="1" thickTop="1" thickBot="1" x14ac:dyDescent="0.3">
      <c r="B1262" s="6" t="str">
        <f t="shared" si="278"/>
        <v>b</v>
      </c>
      <c r="C1262" s="14" t="s">
        <v>131</v>
      </c>
      <c r="D1262" s="15" t="s">
        <v>7</v>
      </c>
      <c r="E1262" s="16">
        <v>0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f t="shared" si="273"/>
        <v>0</v>
      </c>
      <c r="L1262" s="16">
        <v>0</v>
      </c>
      <c r="M1262" s="16">
        <f t="shared" si="274"/>
        <v>0</v>
      </c>
      <c r="N1262" s="16">
        <f t="shared" si="275"/>
        <v>0</v>
      </c>
    </row>
    <row r="1263" spans="1:14" s="6" customFormat="1" ht="18.75" hidden="1" thickTop="1" thickBot="1" x14ac:dyDescent="0.3">
      <c r="B1263" s="6" t="str">
        <f t="shared" si="278"/>
        <v>b</v>
      </c>
      <c r="C1263" s="26" t="s">
        <v>131</v>
      </c>
      <c r="D1263" s="27" t="s">
        <v>8</v>
      </c>
      <c r="E1263" s="21">
        <v>0</v>
      </c>
      <c r="F1263" s="21">
        <v>0</v>
      </c>
      <c r="G1263" s="21">
        <v>0</v>
      </c>
      <c r="H1263" s="21">
        <v>0</v>
      </c>
      <c r="I1263" s="21">
        <v>0</v>
      </c>
      <c r="J1263" s="21">
        <v>0</v>
      </c>
      <c r="K1263" s="21">
        <f t="shared" si="273"/>
        <v>0</v>
      </c>
      <c r="L1263" s="21">
        <v>0</v>
      </c>
      <c r="M1263" s="21">
        <f t="shared" si="274"/>
        <v>0</v>
      </c>
      <c r="N1263" s="21">
        <f t="shared" si="275"/>
        <v>0</v>
      </c>
    </row>
    <row r="1264" spans="1:14" s="6" customFormat="1" ht="72.75" customHeight="1" thickTop="1" thickBot="1" x14ac:dyDescent="0.3">
      <c r="A1264" s="6" t="s">
        <v>213</v>
      </c>
      <c r="B1264" s="6" t="str">
        <f t="shared" si="278"/>
        <v>a</v>
      </c>
      <c r="C1264" s="57" t="s">
        <v>175</v>
      </c>
      <c r="D1264" s="58" t="s">
        <v>209</v>
      </c>
      <c r="E1264" s="56">
        <f t="shared" ref="E1264:J1264" si="284">E1267+E1275+E1276+E1277</f>
        <v>0</v>
      </c>
      <c r="F1264" s="56">
        <f t="shared" si="284"/>
        <v>4000</v>
      </c>
      <c r="G1264" s="56">
        <f t="shared" si="284"/>
        <v>3571.9989999999998</v>
      </c>
      <c r="H1264" s="56">
        <f t="shared" si="284"/>
        <v>89.310079999999999</v>
      </c>
      <c r="I1264" s="56">
        <f t="shared" si="284"/>
        <v>785</v>
      </c>
      <c r="J1264" s="56">
        <f t="shared" si="284"/>
        <v>785</v>
      </c>
      <c r="K1264" s="56">
        <f t="shared" si="273"/>
        <v>0</v>
      </c>
      <c r="L1264" s="56">
        <f t="shared" ref="L1264" si="285">L1267+L1275+L1276+L1277</f>
        <v>785</v>
      </c>
      <c r="M1264" s="56">
        <f t="shared" si="274"/>
        <v>0</v>
      </c>
      <c r="N1264" s="56">
        <f t="shared" si="275"/>
        <v>0</v>
      </c>
    </row>
    <row r="1265" spans="1:14" s="6" customFormat="1" ht="36" hidden="1" thickTop="1" thickBot="1" x14ac:dyDescent="0.3">
      <c r="B1265" s="6" t="str">
        <f t="shared" si="278"/>
        <v>b</v>
      </c>
      <c r="C1265" s="11"/>
      <c r="D1265" s="12" t="s">
        <v>190</v>
      </c>
      <c r="E1265" s="13">
        <v>0</v>
      </c>
      <c r="F1265" s="13">
        <v>0</v>
      </c>
      <c r="G1265" s="13">
        <v>0</v>
      </c>
      <c r="H1265" s="13">
        <v>0</v>
      </c>
      <c r="I1265" s="13">
        <v>0</v>
      </c>
      <c r="J1265" s="13">
        <v>0</v>
      </c>
      <c r="K1265" s="13">
        <f t="shared" si="273"/>
        <v>0</v>
      </c>
      <c r="L1265" s="13">
        <v>0</v>
      </c>
      <c r="M1265" s="13">
        <f t="shared" si="274"/>
        <v>0</v>
      </c>
      <c r="N1265" s="13">
        <f t="shared" si="275"/>
        <v>0</v>
      </c>
    </row>
    <row r="1266" spans="1:14" s="6" customFormat="1" ht="18.75" hidden="1" thickTop="1" thickBot="1" x14ac:dyDescent="0.3">
      <c r="B1266" s="6" t="str">
        <f t="shared" si="278"/>
        <v>b</v>
      </c>
      <c r="C1266" s="11"/>
      <c r="D1266" s="12" t="s">
        <v>189</v>
      </c>
      <c r="E1266" s="13">
        <v>0</v>
      </c>
      <c r="F1266" s="13">
        <v>0</v>
      </c>
      <c r="G1266" s="13">
        <v>0</v>
      </c>
      <c r="H1266" s="13">
        <v>0</v>
      </c>
      <c r="I1266" s="13">
        <v>0</v>
      </c>
      <c r="J1266" s="13">
        <v>0</v>
      </c>
      <c r="K1266" s="13">
        <f t="shared" si="273"/>
        <v>0</v>
      </c>
      <c r="L1266" s="13">
        <v>0</v>
      </c>
      <c r="M1266" s="13">
        <f t="shared" si="274"/>
        <v>0</v>
      </c>
      <c r="N1266" s="13">
        <f t="shared" si="275"/>
        <v>0</v>
      </c>
    </row>
    <row r="1267" spans="1:14" s="6" customFormat="1" ht="21" hidden="1" thickTop="1" thickBot="1" x14ac:dyDescent="0.3">
      <c r="B1267" s="6" t="str">
        <f t="shared" si="278"/>
        <v>a</v>
      </c>
      <c r="C1267" s="36" t="s">
        <v>131</v>
      </c>
      <c r="D1267" s="37" t="s">
        <v>4</v>
      </c>
      <c r="E1267" s="38">
        <f t="shared" ref="E1267:J1267" si="286">E1268+E1269+E1270+E1271+E1272+E1273+E1274</f>
        <v>0</v>
      </c>
      <c r="F1267" s="38">
        <f t="shared" si="286"/>
        <v>4000</v>
      </c>
      <c r="G1267" s="38">
        <f t="shared" si="286"/>
        <v>3571.9989999999998</v>
      </c>
      <c r="H1267" s="38">
        <f t="shared" si="286"/>
        <v>89.310079999999999</v>
      </c>
      <c r="I1267" s="38">
        <f t="shared" si="286"/>
        <v>785</v>
      </c>
      <c r="J1267" s="38">
        <f t="shared" si="286"/>
        <v>785</v>
      </c>
      <c r="K1267" s="38">
        <f t="shared" si="273"/>
        <v>0</v>
      </c>
      <c r="L1267" s="38">
        <f t="shared" ref="L1267" si="287">L1268+L1269+L1270+L1271+L1272+L1273+L1274</f>
        <v>785</v>
      </c>
      <c r="M1267" s="38">
        <f t="shared" si="274"/>
        <v>0</v>
      </c>
      <c r="N1267" s="38">
        <f t="shared" si="275"/>
        <v>0</v>
      </c>
    </row>
    <row r="1268" spans="1:14" s="6" customFormat="1" ht="18.75" hidden="1" thickTop="1" thickBot="1" x14ac:dyDescent="0.3">
      <c r="B1268" s="6" t="str">
        <f t="shared" si="278"/>
        <v>b</v>
      </c>
      <c r="C1268" s="11" t="s">
        <v>131</v>
      </c>
      <c r="D1268" s="17" t="s">
        <v>195</v>
      </c>
      <c r="E1268" s="18">
        <v>0</v>
      </c>
      <c r="F1268" s="18">
        <v>0</v>
      </c>
      <c r="G1268" s="18">
        <v>0</v>
      </c>
      <c r="H1268" s="18">
        <v>0</v>
      </c>
      <c r="I1268" s="18">
        <v>0</v>
      </c>
      <c r="J1268" s="18">
        <v>0</v>
      </c>
      <c r="K1268" s="18">
        <f t="shared" si="273"/>
        <v>0</v>
      </c>
      <c r="L1268" s="18">
        <v>0</v>
      </c>
      <c r="M1268" s="18">
        <f t="shared" si="274"/>
        <v>0</v>
      </c>
      <c r="N1268" s="18">
        <f t="shared" si="275"/>
        <v>0</v>
      </c>
    </row>
    <row r="1269" spans="1:14" s="6" customFormat="1" ht="21" hidden="1" thickTop="1" thickBot="1" x14ac:dyDescent="0.3">
      <c r="B1269" s="6" t="str">
        <f t="shared" si="278"/>
        <v>a</v>
      </c>
      <c r="C1269" s="33" t="s">
        <v>131</v>
      </c>
      <c r="D1269" s="39" t="s">
        <v>203</v>
      </c>
      <c r="E1269" s="40">
        <v>0</v>
      </c>
      <c r="F1269" s="40">
        <v>4000</v>
      </c>
      <c r="G1269" s="40">
        <v>3571.9989999999998</v>
      </c>
      <c r="H1269" s="40">
        <v>89.310079999999999</v>
      </c>
      <c r="I1269" s="40">
        <v>785</v>
      </c>
      <c r="J1269" s="40">
        <v>785</v>
      </c>
      <c r="K1269" s="40">
        <f t="shared" si="273"/>
        <v>0</v>
      </c>
      <c r="L1269" s="40">
        <v>785</v>
      </c>
      <c r="M1269" s="40">
        <f t="shared" si="274"/>
        <v>0</v>
      </c>
      <c r="N1269" s="40">
        <f t="shared" si="275"/>
        <v>0</v>
      </c>
    </row>
    <row r="1270" spans="1:14" s="6" customFormat="1" ht="18.75" hidden="1" thickTop="1" thickBot="1" x14ac:dyDescent="0.3">
      <c r="B1270" s="6" t="str">
        <f t="shared" si="278"/>
        <v>b</v>
      </c>
      <c r="C1270" s="11" t="s">
        <v>131</v>
      </c>
      <c r="D1270" s="17" t="s">
        <v>197</v>
      </c>
      <c r="E1270" s="18">
        <v>0</v>
      </c>
      <c r="F1270" s="18">
        <v>0</v>
      </c>
      <c r="G1270" s="18">
        <v>0</v>
      </c>
      <c r="H1270" s="18">
        <v>0</v>
      </c>
      <c r="I1270" s="18">
        <v>0</v>
      </c>
      <c r="J1270" s="18">
        <v>0</v>
      </c>
      <c r="K1270" s="18">
        <f t="shared" si="273"/>
        <v>0</v>
      </c>
      <c r="L1270" s="18">
        <v>0</v>
      </c>
      <c r="M1270" s="18">
        <f t="shared" si="274"/>
        <v>0</v>
      </c>
      <c r="N1270" s="18">
        <f t="shared" si="275"/>
        <v>0</v>
      </c>
    </row>
    <row r="1271" spans="1:14" s="6" customFormat="1" ht="18.75" hidden="1" thickTop="1" thickBot="1" x14ac:dyDescent="0.3">
      <c r="B1271" s="6" t="str">
        <f t="shared" si="278"/>
        <v>b</v>
      </c>
      <c r="C1271" s="11" t="s">
        <v>131</v>
      </c>
      <c r="D1271" s="17" t="s">
        <v>198</v>
      </c>
      <c r="E1271" s="18">
        <v>0</v>
      </c>
      <c r="F1271" s="18">
        <v>0</v>
      </c>
      <c r="G1271" s="18">
        <v>0</v>
      </c>
      <c r="H1271" s="18">
        <v>0</v>
      </c>
      <c r="I1271" s="18">
        <v>0</v>
      </c>
      <c r="J1271" s="18">
        <v>0</v>
      </c>
      <c r="K1271" s="18">
        <f t="shared" si="273"/>
        <v>0</v>
      </c>
      <c r="L1271" s="18">
        <v>0</v>
      </c>
      <c r="M1271" s="18">
        <f t="shared" si="274"/>
        <v>0</v>
      </c>
      <c r="N1271" s="18">
        <f t="shared" si="275"/>
        <v>0</v>
      </c>
    </row>
    <row r="1272" spans="1:14" s="6" customFormat="1" ht="18.75" hidden="1" thickTop="1" thickBot="1" x14ac:dyDescent="0.3">
      <c r="B1272" s="6" t="str">
        <f t="shared" si="278"/>
        <v>b</v>
      </c>
      <c r="C1272" s="11" t="s">
        <v>131</v>
      </c>
      <c r="D1272" s="17" t="s">
        <v>199</v>
      </c>
      <c r="E1272" s="18">
        <v>0</v>
      </c>
      <c r="F1272" s="18">
        <v>0</v>
      </c>
      <c r="G1272" s="18">
        <v>0</v>
      </c>
      <c r="H1272" s="18">
        <v>0</v>
      </c>
      <c r="I1272" s="18">
        <v>0</v>
      </c>
      <c r="J1272" s="18">
        <v>0</v>
      </c>
      <c r="K1272" s="18">
        <f t="shared" si="273"/>
        <v>0</v>
      </c>
      <c r="L1272" s="18">
        <v>0</v>
      </c>
      <c r="M1272" s="18">
        <f t="shared" si="274"/>
        <v>0</v>
      </c>
      <c r="N1272" s="18">
        <f t="shared" si="275"/>
        <v>0</v>
      </c>
    </row>
    <row r="1273" spans="1:14" s="6" customFormat="1" ht="18.75" hidden="1" thickTop="1" thickBot="1" x14ac:dyDescent="0.3">
      <c r="B1273" s="6" t="str">
        <f t="shared" si="278"/>
        <v>b</v>
      </c>
      <c r="C1273" s="11" t="s">
        <v>131</v>
      </c>
      <c r="D1273" s="17" t="s">
        <v>200</v>
      </c>
      <c r="E1273" s="18">
        <v>0</v>
      </c>
      <c r="F1273" s="18">
        <v>0</v>
      </c>
      <c r="G1273" s="18">
        <v>0</v>
      </c>
      <c r="H1273" s="18">
        <v>0</v>
      </c>
      <c r="I1273" s="18">
        <v>0</v>
      </c>
      <c r="J1273" s="18">
        <v>0</v>
      </c>
      <c r="K1273" s="18">
        <f t="shared" si="273"/>
        <v>0</v>
      </c>
      <c r="L1273" s="18">
        <v>0</v>
      </c>
      <c r="M1273" s="18">
        <f t="shared" si="274"/>
        <v>0</v>
      </c>
      <c r="N1273" s="18">
        <f t="shared" si="275"/>
        <v>0</v>
      </c>
    </row>
    <row r="1274" spans="1:14" s="6" customFormat="1" ht="18.75" hidden="1" thickTop="1" thickBot="1" x14ac:dyDescent="0.3">
      <c r="B1274" s="6" t="str">
        <f t="shared" si="278"/>
        <v>b</v>
      </c>
      <c r="C1274" s="11" t="s">
        <v>131</v>
      </c>
      <c r="D1274" s="17" t="s">
        <v>201</v>
      </c>
      <c r="E1274" s="18">
        <v>0</v>
      </c>
      <c r="F1274" s="18">
        <v>0</v>
      </c>
      <c r="G1274" s="18">
        <v>0</v>
      </c>
      <c r="H1274" s="18">
        <v>0</v>
      </c>
      <c r="I1274" s="18">
        <v>0</v>
      </c>
      <c r="J1274" s="18">
        <v>0</v>
      </c>
      <c r="K1274" s="18">
        <f t="shared" si="273"/>
        <v>0</v>
      </c>
      <c r="L1274" s="18">
        <v>0</v>
      </c>
      <c r="M1274" s="18">
        <f t="shared" si="274"/>
        <v>0</v>
      </c>
      <c r="N1274" s="18">
        <f t="shared" si="275"/>
        <v>0</v>
      </c>
    </row>
    <row r="1275" spans="1:14" s="6" customFormat="1" ht="18.75" hidden="1" thickTop="1" thickBot="1" x14ac:dyDescent="0.3">
      <c r="B1275" s="6" t="str">
        <f t="shared" si="278"/>
        <v>b</v>
      </c>
      <c r="C1275" s="14" t="s">
        <v>131</v>
      </c>
      <c r="D1275" s="15" t="s">
        <v>6</v>
      </c>
      <c r="E1275" s="16">
        <v>0</v>
      </c>
      <c r="F1275" s="16">
        <v>0</v>
      </c>
      <c r="G1275" s="16">
        <v>0</v>
      </c>
      <c r="H1275" s="16">
        <v>0</v>
      </c>
      <c r="I1275" s="16">
        <v>0</v>
      </c>
      <c r="J1275" s="16">
        <v>0</v>
      </c>
      <c r="K1275" s="16">
        <f t="shared" si="273"/>
        <v>0</v>
      </c>
      <c r="L1275" s="16">
        <v>0</v>
      </c>
      <c r="M1275" s="16">
        <f t="shared" si="274"/>
        <v>0</v>
      </c>
      <c r="N1275" s="16">
        <f t="shared" si="275"/>
        <v>0</v>
      </c>
    </row>
    <row r="1276" spans="1:14" s="6" customFormat="1" ht="18.75" hidden="1" thickTop="1" thickBot="1" x14ac:dyDescent="0.3">
      <c r="B1276" s="6" t="str">
        <f t="shared" si="278"/>
        <v>b</v>
      </c>
      <c r="C1276" s="14" t="s">
        <v>131</v>
      </c>
      <c r="D1276" s="15" t="s">
        <v>7</v>
      </c>
      <c r="E1276" s="16">
        <v>0</v>
      </c>
      <c r="F1276" s="16">
        <v>0</v>
      </c>
      <c r="G1276" s="16">
        <v>0</v>
      </c>
      <c r="H1276" s="16">
        <v>0</v>
      </c>
      <c r="I1276" s="16">
        <v>0</v>
      </c>
      <c r="J1276" s="16">
        <v>0</v>
      </c>
      <c r="K1276" s="16">
        <f t="shared" si="273"/>
        <v>0</v>
      </c>
      <c r="L1276" s="16">
        <v>0</v>
      </c>
      <c r="M1276" s="16">
        <f t="shared" si="274"/>
        <v>0</v>
      </c>
      <c r="N1276" s="16">
        <f t="shared" si="275"/>
        <v>0</v>
      </c>
    </row>
    <row r="1277" spans="1:14" s="6" customFormat="1" ht="18.75" hidden="1" thickTop="1" thickBot="1" x14ac:dyDescent="0.3">
      <c r="B1277" s="6" t="str">
        <f t="shared" si="278"/>
        <v>b</v>
      </c>
      <c r="C1277" s="26" t="s">
        <v>131</v>
      </c>
      <c r="D1277" s="27" t="s">
        <v>8</v>
      </c>
      <c r="E1277" s="21">
        <v>0</v>
      </c>
      <c r="F1277" s="28">
        <v>0</v>
      </c>
      <c r="G1277" s="28">
        <v>0</v>
      </c>
      <c r="H1277" s="28">
        <v>0</v>
      </c>
      <c r="I1277" s="21">
        <v>0</v>
      </c>
      <c r="J1277" s="28">
        <v>0</v>
      </c>
      <c r="K1277" s="28">
        <f t="shared" si="273"/>
        <v>0</v>
      </c>
      <c r="L1277" s="28">
        <v>0</v>
      </c>
      <c r="M1277" s="28">
        <f t="shared" si="274"/>
        <v>0</v>
      </c>
      <c r="N1277" s="28">
        <f t="shared" si="275"/>
        <v>0</v>
      </c>
    </row>
    <row r="1278" spans="1:14" s="6" customFormat="1" ht="69.75" customHeight="1" thickTop="1" thickBot="1" x14ac:dyDescent="0.3">
      <c r="A1278" s="6" t="s">
        <v>213</v>
      </c>
      <c r="B1278" s="6" t="str">
        <f t="shared" si="278"/>
        <v>a</v>
      </c>
      <c r="C1278" s="57" t="s">
        <v>176</v>
      </c>
      <c r="D1278" s="58" t="s">
        <v>208</v>
      </c>
      <c r="E1278" s="56">
        <f t="shared" ref="E1278:L1278" si="288">E1281+E1289+E1290+E1291</f>
        <v>0</v>
      </c>
      <c r="F1278" s="56">
        <f t="shared" si="288"/>
        <v>0</v>
      </c>
      <c r="G1278" s="56">
        <f t="shared" si="288"/>
        <v>350</v>
      </c>
      <c r="H1278" s="56">
        <f t="shared" si="288"/>
        <v>14.702</v>
      </c>
      <c r="I1278" s="56">
        <f t="shared" si="288"/>
        <v>676</v>
      </c>
      <c r="J1278" s="56">
        <f t="shared" si="288"/>
        <v>676</v>
      </c>
      <c r="K1278" s="56">
        <f t="shared" si="273"/>
        <v>0</v>
      </c>
      <c r="L1278" s="56">
        <f t="shared" si="288"/>
        <v>676</v>
      </c>
      <c r="M1278" s="56">
        <f t="shared" si="274"/>
        <v>0</v>
      </c>
      <c r="N1278" s="56">
        <f t="shared" si="275"/>
        <v>0</v>
      </c>
    </row>
    <row r="1279" spans="1:14" s="6" customFormat="1" ht="36" hidden="1" thickTop="1" thickBot="1" x14ac:dyDescent="0.3">
      <c r="B1279" s="6" t="str">
        <f t="shared" si="278"/>
        <v>b</v>
      </c>
      <c r="C1279" s="11"/>
      <c r="D1279" s="12" t="s">
        <v>190</v>
      </c>
      <c r="E1279" s="13">
        <v>0</v>
      </c>
      <c r="F1279" s="13">
        <v>0</v>
      </c>
      <c r="G1279" s="13">
        <v>0</v>
      </c>
      <c r="H1279" s="13">
        <v>0</v>
      </c>
      <c r="I1279" s="13">
        <v>0</v>
      </c>
      <c r="J1279" s="13">
        <v>0</v>
      </c>
      <c r="K1279" s="13">
        <f t="shared" si="273"/>
        <v>0</v>
      </c>
      <c r="L1279" s="13">
        <v>0</v>
      </c>
      <c r="M1279" s="13">
        <f t="shared" si="274"/>
        <v>0</v>
      </c>
      <c r="N1279" s="13">
        <f t="shared" si="275"/>
        <v>0</v>
      </c>
    </row>
    <row r="1280" spans="1:14" s="6" customFormat="1" ht="18.75" hidden="1" thickTop="1" thickBot="1" x14ac:dyDescent="0.3">
      <c r="B1280" s="6" t="str">
        <f t="shared" si="278"/>
        <v>b</v>
      </c>
      <c r="C1280" s="11"/>
      <c r="D1280" s="12" t="s">
        <v>189</v>
      </c>
      <c r="E1280" s="13">
        <v>0</v>
      </c>
      <c r="F1280" s="13">
        <v>0</v>
      </c>
      <c r="G1280" s="13">
        <v>0</v>
      </c>
      <c r="H1280" s="13">
        <v>0</v>
      </c>
      <c r="I1280" s="13">
        <v>0</v>
      </c>
      <c r="J1280" s="13">
        <v>0</v>
      </c>
      <c r="K1280" s="13">
        <f t="shared" si="273"/>
        <v>0</v>
      </c>
      <c r="L1280" s="13">
        <v>0</v>
      </c>
      <c r="M1280" s="13">
        <f t="shared" si="274"/>
        <v>0</v>
      </c>
      <c r="N1280" s="13">
        <f t="shared" si="275"/>
        <v>0</v>
      </c>
    </row>
    <row r="1281" spans="1:20" s="6" customFormat="1" ht="21" hidden="1" thickTop="1" thickBot="1" x14ac:dyDescent="0.3">
      <c r="B1281" s="6" t="str">
        <f t="shared" si="278"/>
        <v>a</v>
      </c>
      <c r="C1281" s="36" t="s">
        <v>131</v>
      </c>
      <c r="D1281" s="37" t="s">
        <v>4</v>
      </c>
      <c r="E1281" s="38">
        <f t="shared" ref="E1281:L1281" si="289">E1282+E1283+E1284+E1285+E1286+E1287+E1288</f>
        <v>0</v>
      </c>
      <c r="F1281" s="38">
        <f t="shared" si="289"/>
        <v>0</v>
      </c>
      <c r="G1281" s="38">
        <f t="shared" si="289"/>
        <v>348.4</v>
      </c>
      <c r="H1281" s="38">
        <f t="shared" si="289"/>
        <v>13.102</v>
      </c>
      <c r="I1281" s="38">
        <f t="shared" si="289"/>
        <v>676</v>
      </c>
      <c r="J1281" s="38">
        <f t="shared" si="289"/>
        <v>676</v>
      </c>
      <c r="K1281" s="38">
        <f t="shared" si="273"/>
        <v>0</v>
      </c>
      <c r="L1281" s="38">
        <f t="shared" si="289"/>
        <v>676</v>
      </c>
      <c r="M1281" s="38">
        <f t="shared" si="274"/>
        <v>0</v>
      </c>
      <c r="N1281" s="38">
        <f t="shared" si="275"/>
        <v>0</v>
      </c>
    </row>
    <row r="1282" spans="1:20" s="6" customFormat="1" ht="18.75" hidden="1" thickTop="1" thickBot="1" x14ac:dyDescent="0.3">
      <c r="B1282" s="6" t="str">
        <f t="shared" si="278"/>
        <v>b</v>
      </c>
      <c r="C1282" s="11" t="s">
        <v>131</v>
      </c>
      <c r="D1282" s="17" t="s">
        <v>195</v>
      </c>
      <c r="E1282" s="18">
        <v>0</v>
      </c>
      <c r="F1282" s="18">
        <v>0</v>
      </c>
      <c r="G1282" s="18">
        <v>0</v>
      </c>
      <c r="H1282" s="18">
        <v>0</v>
      </c>
      <c r="I1282" s="18">
        <v>0</v>
      </c>
      <c r="J1282" s="18">
        <v>0</v>
      </c>
      <c r="K1282" s="18">
        <f t="shared" si="273"/>
        <v>0</v>
      </c>
      <c r="L1282" s="18">
        <v>0</v>
      </c>
      <c r="M1282" s="18">
        <f t="shared" si="274"/>
        <v>0</v>
      </c>
      <c r="N1282" s="18">
        <f t="shared" si="275"/>
        <v>0</v>
      </c>
    </row>
    <row r="1283" spans="1:20" s="6" customFormat="1" ht="21" hidden="1" thickTop="1" thickBot="1" x14ac:dyDescent="0.3">
      <c r="B1283" s="6" t="str">
        <f t="shared" si="278"/>
        <v>a</v>
      </c>
      <c r="C1283" s="33" t="s">
        <v>131</v>
      </c>
      <c r="D1283" s="39" t="s">
        <v>203</v>
      </c>
      <c r="E1283" s="40">
        <v>0</v>
      </c>
      <c r="F1283" s="40">
        <v>0</v>
      </c>
      <c r="G1283" s="40">
        <v>348.4</v>
      </c>
      <c r="H1283" s="40">
        <v>13.102</v>
      </c>
      <c r="I1283" s="40">
        <v>676</v>
      </c>
      <c r="J1283" s="40">
        <v>676</v>
      </c>
      <c r="K1283" s="40">
        <f t="shared" si="273"/>
        <v>0</v>
      </c>
      <c r="L1283" s="40">
        <v>676</v>
      </c>
      <c r="M1283" s="40">
        <f t="shared" si="274"/>
        <v>0</v>
      </c>
      <c r="N1283" s="40">
        <f t="shared" si="275"/>
        <v>0</v>
      </c>
    </row>
    <row r="1284" spans="1:20" s="6" customFormat="1" ht="18.75" hidden="1" thickTop="1" thickBot="1" x14ac:dyDescent="0.3">
      <c r="B1284" s="6" t="str">
        <f t="shared" si="278"/>
        <v>b</v>
      </c>
      <c r="C1284" s="11" t="s">
        <v>131</v>
      </c>
      <c r="D1284" s="17" t="s">
        <v>197</v>
      </c>
      <c r="E1284" s="18">
        <v>0</v>
      </c>
      <c r="F1284" s="18">
        <v>0</v>
      </c>
      <c r="G1284" s="18">
        <v>0</v>
      </c>
      <c r="H1284" s="18">
        <v>0</v>
      </c>
      <c r="I1284" s="18">
        <v>0</v>
      </c>
      <c r="J1284" s="18">
        <v>0</v>
      </c>
      <c r="K1284" s="18">
        <f t="shared" si="273"/>
        <v>0</v>
      </c>
      <c r="L1284" s="18">
        <v>0</v>
      </c>
      <c r="M1284" s="18">
        <f t="shared" si="274"/>
        <v>0</v>
      </c>
      <c r="N1284" s="18">
        <f t="shared" si="275"/>
        <v>0</v>
      </c>
    </row>
    <row r="1285" spans="1:20" s="6" customFormat="1" ht="18.75" hidden="1" thickTop="1" thickBot="1" x14ac:dyDescent="0.3">
      <c r="B1285" s="6" t="str">
        <f t="shared" si="278"/>
        <v>b</v>
      </c>
      <c r="C1285" s="11" t="s">
        <v>131</v>
      </c>
      <c r="D1285" s="17" t="s">
        <v>198</v>
      </c>
      <c r="E1285" s="18">
        <v>0</v>
      </c>
      <c r="F1285" s="18">
        <v>0</v>
      </c>
      <c r="G1285" s="18">
        <v>0</v>
      </c>
      <c r="H1285" s="18">
        <v>0</v>
      </c>
      <c r="I1285" s="18">
        <v>0</v>
      </c>
      <c r="J1285" s="18">
        <v>0</v>
      </c>
      <c r="K1285" s="18">
        <f t="shared" ref="K1285:K1319" si="290">J1285-I1285</f>
        <v>0</v>
      </c>
      <c r="L1285" s="18">
        <v>0</v>
      </c>
      <c r="M1285" s="18">
        <f t="shared" ref="M1285:M1319" si="291">L1285-J1285</f>
        <v>0</v>
      </c>
      <c r="N1285" s="18">
        <f t="shared" ref="N1285:N1319" si="292">L1285-J1285</f>
        <v>0</v>
      </c>
    </row>
    <row r="1286" spans="1:20" s="6" customFormat="1" ht="18.75" hidden="1" thickTop="1" thickBot="1" x14ac:dyDescent="0.3">
      <c r="B1286" s="6" t="str">
        <f t="shared" si="278"/>
        <v>b</v>
      </c>
      <c r="C1286" s="11" t="s">
        <v>131</v>
      </c>
      <c r="D1286" s="17" t="s">
        <v>199</v>
      </c>
      <c r="E1286" s="18">
        <v>0</v>
      </c>
      <c r="F1286" s="18">
        <v>0</v>
      </c>
      <c r="G1286" s="18">
        <v>0</v>
      </c>
      <c r="H1286" s="18">
        <v>0</v>
      </c>
      <c r="I1286" s="18">
        <v>0</v>
      </c>
      <c r="J1286" s="18">
        <v>0</v>
      </c>
      <c r="K1286" s="18">
        <f t="shared" si="290"/>
        <v>0</v>
      </c>
      <c r="L1286" s="18">
        <v>0</v>
      </c>
      <c r="M1286" s="18">
        <f t="shared" si="291"/>
        <v>0</v>
      </c>
      <c r="N1286" s="18">
        <f t="shared" si="292"/>
        <v>0</v>
      </c>
    </row>
    <row r="1287" spans="1:20" s="6" customFormat="1" ht="18.75" hidden="1" thickTop="1" thickBot="1" x14ac:dyDescent="0.3">
      <c r="B1287" s="6" t="str">
        <f t="shared" si="278"/>
        <v>b</v>
      </c>
      <c r="C1287" s="11" t="s">
        <v>131</v>
      </c>
      <c r="D1287" s="17" t="s">
        <v>200</v>
      </c>
      <c r="E1287" s="18">
        <v>0</v>
      </c>
      <c r="F1287" s="18">
        <v>0</v>
      </c>
      <c r="G1287" s="18">
        <v>0</v>
      </c>
      <c r="H1287" s="18">
        <v>0</v>
      </c>
      <c r="I1287" s="18">
        <v>0</v>
      </c>
      <c r="J1287" s="18">
        <v>0</v>
      </c>
      <c r="K1287" s="18">
        <f t="shared" si="290"/>
        <v>0</v>
      </c>
      <c r="L1287" s="18">
        <v>0</v>
      </c>
      <c r="M1287" s="18">
        <f t="shared" si="291"/>
        <v>0</v>
      </c>
      <c r="N1287" s="18">
        <f t="shared" si="292"/>
        <v>0</v>
      </c>
    </row>
    <row r="1288" spans="1:20" s="6" customFormat="1" ht="18.75" hidden="1" thickTop="1" thickBot="1" x14ac:dyDescent="0.3">
      <c r="B1288" s="6" t="str">
        <f t="shared" si="278"/>
        <v>b</v>
      </c>
      <c r="C1288" s="11" t="s">
        <v>131</v>
      </c>
      <c r="D1288" s="17" t="s">
        <v>201</v>
      </c>
      <c r="E1288" s="18">
        <v>0</v>
      </c>
      <c r="F1288" s="18">
        <v>0</v>
      </c>
      <c r="G1288" s="18">
        <v>0</v>
      </c>
      <c r="H1288" s="18">
        <v>0</v>
      </c>
      <c r="I1288" s="18">
        <v>0</v>
      </c>
      <c r="J1288" s="18">
        <v>0</v>
      </c>
      <c r="K1288" s="18">
        <f t="shared" si="290"/>
        <v>0</v>
      </c>
      <c r="L1288" s="18">
        <v>0</v>
      </c>
      <c r="M1288" s="18">
        <f t="shared" si="291"/>
        <v>0</v>
      </c>
      <c r="N1288" s="18">
        <f t="shared" si="292"/>
        <v>0</v>
      </c>
    </row>
    <row r="1289" spans="1:20" s="6" customFormat="1" ht="21" hidden="1" thickTop="1" thickBot="1" x14ac:dyDescent="0.3">
      <c r="B1289" s="6" t="str">
        <f t="shared" si="278"/>
        <v>a</v>
      </c>
      <c r="C1289" s="36" t="s">
        <v>131</v>
      </c>
      <c r="D1289" s="37" t="s">
        <v>6</v>
      </c>
      <c r="E1289" s="38">
        <v>0</v>
      </c>
      <c r="F1289" s="38">
        <v>0</v>
      </c>
      <c r="G1289" s="38">
        <v>1.6</v>
      </c>
      <c r="H1289" s="38">
        <v>1.6</v>
      </c>
      <c r="I1289" s="38">
        <v>0</v>
      </c>
      <c r="J1289" s="38">
        <v>0</v>
      </c>
      <c r="K1289" s="38">
        <f t="shared" si="290"/>
        <v>0</v>
      </c>
      <c r="L1289" s="38">
        <v>0</v>
      </c>
      <c r="M1289" s="38">
        <f t="shared" si="291"/>
        <v>0</v>
      </c>
      <c r="N1289" s="38">
        <f t="shared" si="292"/>
        <v>0</v>
      </c>
    </row>
    <row r="1290" spans="1:20" s="6" customFormat="1" ht="18.75" hidden="1" thickTop="1" thickBot="1" x14ac:dyDescent="0.3">
      <c r="B1290" s="6" t="str">
        <f t="shared" si="278"/>
        <v>b</v>
      </c>
      <c r="C1290" s="14" t="s">
        <v>131</v>
      </c>
      <c r="D1290" s="15" t="s">
        <v>7</v>
      </c>
      <c r="E1290" s="16">
        <v>0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f t="shared" si="290"/>
        <v>0</v>
      </c>
      <c r="L1290" s="16">
        <v>0</v>
      </c>
      <c r="M1290" s="16">
        <f t="shared" si="291"/>
        <v>0</v>
      </c>
      <c r="N1290" s="16">
        <f t="shared" si="292"/>
        <v>0</v>
      </c>
    </row>
    <row r="1291" spans="1:20" s="6" customFormat="1" ht="18.75" hidden="1" thickTop="1" thickBot="1" x14ac:dyDescent="0.3">
      <c r="B1291" s="6" t="str">
        <f t="shared" si="278"/>
        <v>b</v>
      </c>
      <c r="C1291" s="26" t="s">
        <v>131</v>
      </c>
      <c r="D1291" s="27" t="s">
        <v>8</v>
      </c>
      <c r="E1291" s="21">
        <v>0</v>
      </c>
      <c r="F1291" s="28">
        <v>0</v>
      </c>
      <c r="G1291" s="28">
        <v>0</v>
      </c>
      <c r="H1291" s="28">
        <v>0</v>
      </c>
      <c r="I1291" s="21">
        <v>0</v>
      </c>
      <c r="J1291" s="28">
        <v>0</v>
      </c>
      <c r="K1291" s="28">
        <f t="shared" si="290"/>
        <v>0</v>
      </c>
      <c r="L1291" s="28">
        <v>0</v>
      </c>
      <c r="M1291" s="28">
        <f t="shared" si="291"/>
        <v>0</v>
      </c>
      <c r="N1291" s="28">
        <f t="shared" si="292"/>
        <v>0</v>
      </c>
    </row>
    <row r="1292" spans="1:20" ht="21" thickTop="1" thickBot="1" x14ac:dyDescent="0.3">
      <c r="A1292" s="1" t="s">
        <v>213</v>
      </c>
      <c r="B1292" s="6" t="str">
        <f t="shared" si="278"/>
        <v>a</v>
      </c>
      <c r="C1292" s="57" t="s">
        <v>180</v>
      </c>
      <c r="D1292" s="58" t="s">
        <v>207</v>
      </c>
      <c r="E1292" s="56">
        <f t="shared" ref="E1292:L1292" si="293">E1295+E1303+E1304+E1305</f>
        <v>0</v>
      </c>
      <c r="F1292" s="56">
        <f t="shared" si="293"/>
        <v>0</v>
      </c>
      <c r="G1292" s="56">
        <f t="shared" si="293"/>
        <v>0</v>
      </c>
      <c r="H1292" s="56">
        <f t="shared" si="293"/>
        <v>0</v>
      </c>
      <c r="I1292" s="56">
        <f t="shared" si="293"/>
        <v>550</v>
      </c>
      <c r="J1292" s="56">
        <f t="shared" si="293"/>
        <v>550</v>
      </c>
      <c r="K1292" s="56">
        <f t="shared" si="290"/>
        <v>0</v>
      </c>
      <c r="L1292" s="56">
        <f t="shared" si="293"/>
        <v>550</v>
      </c>
      <c r="M1292" s="56">
        <f t="shared" si="291"/>
        <v>0</v>
      </c>
      <c r="N1292" s="56">
        <f t="shared" si="292"/>
        <v>0</v>
      </c>
      <c r="O1292" s="6"/>
      <c r="P1292" s="6"/>
      <c r="Q1292" s="6"/>
      <c r="R1292" s="6"/>
      <c r="S1292" s="6"/>
      <c r="T1292" s="6"/>
    </row>
    <row r="1293" spans="1:20" s="6" customFormat="1" ht="36" hidden="1" thickTop="1" thickBot="1" x14ac:dyDescent="0.3">
      <c r="B1293" s="6" t="str">
        <f t="shared" si="278"/>
        <v>b</v>
      </c>
      <c r="C1293" s="11"/>
      <c r="D1293" s="12" t="s">
        <v>190</v>
      </c>
      <c r="E1293" s="13">
        <v>0</v>
      </c>
      <c r="F1293" s="13">
        <v>0</v>
      </c>
      <c r="G1293" s="13">
        <v>0</v>
      </c>
      <c r="H1293" s="13">
        <v>0</v>
      </c>
      <c r="I1293" s="13">
        <v>0</v>
      </c>
      <c r="J1293" s="13">
        <v>0</v>
      </c>
      <c r="K1293" s="13">
        <f t="shared" si="290"/>
        <v>0</v>
      </c>
      <c r="L1293" s="13">
        <v>0</v>
      </c>
      <c r="M1293" s="13">
        <f t="shared" si="291"/>
        <v>0</v>
      </c>
      <c r="N1293" s="13">
        <f t="shared" si="292"/>
        <v>0</v>
      </c>
    </row>
    <row r="1294" spans="1:20" s="6" customFormat="1" ht="18.75" hidden="1" thickTop="1" thickBot="1" x14ac:dyDescent="0.3">
      <c r="B1294" s="6" t="str">
        <f t="shared" si="278"/>
        <v>b</v>
      </c>
      <c r="C1294" s="11"/>
      <c r="D1294" s="12" t="s">
        <v>189</v>
      </c>
      <c r="E1294" s="13">
        <v>0</v>
      </c>
      <c r="F1294" s="13">
        <v>0</v>
      </c>
      <c r="G1294" s="13">
        <v>0</v>
      </c>
      <c r="H1294" s="13">
        <v>0</v>
      </c>
      <c r="I1294" s="13">
        <v>0</v>
      </c>
      <c r="J1294" s="13">
        <v>0</v>
      </c>
      <c r="K1294" s="13">
        <f t="shared" si="290"/>
        <v>0</v>
      </c>
      <c r="L1294" s="13">
        <v>0</v>
      </c>
      <c r="M1294" s="13">
        <f t="shared" si="291"/>
        <v>0</v>
      </c>
      <c r="N1294" s="13">
        <f t="shared" si="292"/>
        <v>0</v>
      </c>
    </row>
    <row r="1295" spans="1:20" ht="21" hidden="1" thickTop="1" thickBot="1" x14ac:dyDescent="0.3">
      <c r="B1295" s="6" t="str">
        <f t="shared" si="278"/>
        <v>a</v>
      </c>
      <c r="C1295" s="36" t="s">
        <v>131</v>
      </c>
      <c r="D1295" s="37" t="s">
        <v>4</v>
      </c>
      <c r="E1295" s="38">
        <f t="shared" ref="E1295:L1295" si="294">E1296+E1297+E1298+E1299+E1300+E1301+E1302</f>
        <v>0</v>
      </c>
      <c r="F1295" s="38">
        <f t="shared" si="294"/>
        <v>0</v>
      </c>
      <c r="G1295" s="38">
        <f t="shared" si="294"/>
        <v>0</v>
      </c>
      <c r="H1295" s="38">
        <f t="shared" si="294"/>
        <v>0</v>
      </c>
      <c r="I1295" s="38">
        <f t="shared" si="294"/>
        <v>550</v>
      </c>
      <c r="J1295" s="38">
        <f t="shared" si="294"/>
        <v>550</v>
      </c>
      <c r="K1295" s="38">
        <f t="shared" si="290"/>
        <v>0</v>
      </c>
      <c r="L1295" s="38">
        <f t="shared" si="294"/>
        <v>550</v>
      </c>
      <c r="M1295" s="38">
        <f t="shared" si="291"/>
        <v>0</v>
      </c>
      <c r="N1295" s="38">
        <f t="shared" si="292"/>
        <v>0</v>
      </c>
      <c r="O1295" s="6"/>
      <c r="P1295" s="6"/>
      <c r="Q1295" s="6"/>
      <c r="R1295" s="6"/>
      <c r="S1295" s="6"/>
      <c r="T1295" s="6"/>
    </row>
    <row r="1296" spans="1:20" ht="18.75" hidden="1" thickTop="1" thickBot="1" x14ac:dyDescent="0.3">
      <c r="B1296" s="6" t="str">
        <f t="shared" si="278"/>
        <v>b</v>
      </c>
      <c r="C1296" s="11" t="s">
        <v>131</v>
      </c>
      <c r="D1296" s="17" t="s">
        <v>195</v>
      </c>
      <c r="E1296" s="18">
        <v>0</v>
      </c>
      <c r="F1296" s="18">
        <v>0</v>
      </c>
      <c r="G1296" s="18">
        <v>0</v>
      </c>
      <c r="H1296" s="18">
        <v>0</v>
      </c>
      <c r="I1296" s="18">
        <v>0</v>
      </c>
      <c r="J1296" s="18">
        <v>0</v>
      </c>
      <c r="K1296" s="18">
        <f t="shared" si="290"/>
        <v>0</v>
      </c>
      <c r="L1296" s="18">
        <v>0</v>
      </c>
      <c r="M1296" s="18">
        <f t="shared" si="291"/>
        <v>0</v>
      </c>
      <c r="N1296" s="18">
        <f t="shared" si="292"/>
        <v>0</v>
      </c>
      <c r="O1296" s="6"/>
      <c r="P1296" s="6"/>
      <c r="Q1296" s="6"/>
      <c r="R1296" s="6"/>
      <c r="S1296" s="6"/>
      <c r="T1296" s="6"/>
    </row>
    <row r="1297" spans="1:20" ht="21" hidden="1" thickTop="1" thickBot="1" x14ac:dyDescent="0.3">
      <c r="B1297" s="6" t="str">
        <f t="shared" si="278"/>
        <v>a</v>
      </c>
      <c r="C1297" s="33" t="s">
        <v>131</v>
      </c>
      <c r="D1297" s="39" t="s">
        <v>203</v>
      </c>
      <c r="E1297" s="40">
        <v>0</v>
      </c>
      <c r="F1297" s="40">
        <v>0</v>
      </c>
      <c r="G1297" s="40">
        <v>0</v>
      </c>
      <c r="H1297" s="40">
        <v>0</v>
      </c>
      <c r="I1297" s="40">
        <v>550</v>
      </c>
      <c r="J1297" s="40">
        <v>550</v>
      </c>
      <c r="K1297" s="40">
        <f t="shared" si="290"/>
        <v>0</v>
      </c>
      <c r="L1297" s="40">
        <v>550</v>
      </c>
      <c r="M1297" s="40">
        <f t="shared" si="291"/>
        <v>0</v>
      </c>
      <c r="N1297" s="40">
        <f t="shared" si="292"/>
        <v>0</v>
      </c>
      <c r="O1297" s="6"/>
      <c r="P1297" s="6"/>
      <c r="Q1297" s="6"/>
      <c r="R1297" s="6"/>
      <c r="S1297" s="6"/>
      <c r="T1297" s="6"/>
    </row>
    <row r="1298" spans="1:20" ht="18.75" hidden="1" thickTop="1" thickBot="1" x14ac:dyDescent="0.3">
      <c r="B1298" s="6" t="str">
        <f t="shared" si="278"/>
        <v>b</v>
      </c>
      <c r="C1298" s="11" t="s">
        <v>131</v>
      </c>
      <c r="D1298" s="17" t="s">
        <v>197</v>
      </c>
      <c r="E1298" s="18">
        <v>0</v>
      </c>
      <c r="F1298" s="18">
        <v>0</v>
      </c>
      <c r="G1298" s="18">
        <v>0</v>
      </c>
      <c r="H1298" s="18">
        <v>0</v>
      </c>
      <c r="I1298" s="18">
        <v>0</v>
      </c>
      <c r="J1298" s="18">
        <v>0</v>
      </c>
      <c r="K1298" s="18">
        <f t="shared" si="290"/>
        <v>0</v>
      </c>
      <c r="L1298" s="18">
        <v>0</v>
      </c>
      <c r="M1298" s="18">
        <f t="shared" si="291"/>
        <v>0</v>
      </c>
      <c r="N1298" s="18">
        <f t="shared" si="292"/>
        <v>0</v>
      </c>
      <c r="O1298" s="6"/>
      <c r="P1298" s="6"/>
      <c r="Q1298" s="6"/>
      <c r="R1298" s="6"/>
      <c r="S1298" s="6"/>
      <c r="T1298" s="6"/>
    </row>
    <row r="1299" spans="1:20" ht="18.75" hidden="1" thickTop="1" thickBot="1" x14ac:dyDescent="0.3">
      <c r="B1299" s="6" t="str">
        <f t="shared" ref="B1299:B1319" si="295">IF(OR(E1299&lt;&gt;0,F1299&lt;&gt;0,G1299&lt;&gt;0,H1299&lt;&gt;0,I1299&lt;&gt;0,L1299&lt;&gt;0,M1299&lt;&gt;0),"a","b")</f>
        <v>b</v>
      </c>
      <c r="C1299" s="11" t="s">
        <v>131</v>
      </c>
      <c r="D1299" s="17" t="s">
        <v>198</v>
      </c>
      <c r="E1299" s="18">
        <v>0</v>
      </c>
      <c r="F1299" s="18">
        <v>0</v>
      </c>
      <c r="G1299" s="18">
        <v>0</v>
      </c>
      <c r="H1299" s="18">
        <v>0</v>
      </c>
      <c r="I1299" s="18">
        <v>0</v>
      </c>
      <c r="J1299" s="18">
        <v>0</v>
      </c>
      <c r="K1299" s="18">
        <f t="shared" si="290"/>
        <v>0</v>
      </c>
      <c r="L1299" s="18">
        <v>0</v>
      </c>
      <c r="M1299" s="18">
        <f t="shared" si="291"/>
        <v>0</v>
      </c>
      <c r="N1299" s="18">
        <f t="shared" si="292"/>
        <v>0</v>
      </c>
      <c r="O1299" s="6"/>
      <c r="P1299" s="6"/>
      <c r="Q1299" s="6"/>
      <c r="R1299" s="6"/>
      <c r="S1299" s="6"/>
      <c r="T1299" s="6"/>
    </row>
    <row r="1300" spans="1:20" ht="18.75" hidden="1" thickTop="1" thickBot="1" x14ac:dyDescent="0.3">
      <c r="B1300" s="6" t="str">
        <f t="shared" si="295"/>
        <v>b</v>
      </c>
      <c r="C1300" s="11" t="s">
        <v>131</v>
      </c>
      <c r="D1300" s="17" t="s">
        <v>199</v>
      </c>
      <c r="E1300" s="18">
        <v>0</v>
      </c>
      <c r="F1300" s="18">
        <v>0</v>
      </c>
      <c r="G1300" s="18">
        <v>0</v>
      </c>
      <c r="H1300" s="18">
        <v>0</v>
      </c>
      <c r="I1300" s="18">
        <v>0</v>
      </c>
      <c r="J1300" s="18">
        <v>0</v>
      </c>
      <c r="K1300" s="18">
        <f t="shared" si="290"/>
        <v>0</v>
      </c>
      <c r="L1300" s="18">
        <v>0</v>
      </c>
      <c r="M1300" s="18">
        <f t="shared" si="291"/>
        <v>0</v>
      </c>
      <c r="N1300" s="18">
        <f t="shared" si="292"/>
        <v>0</v>
      </c>
      <c r="O1300" s="6"/>
      <c r="P1300" s="6"/>
      <c r="Q1300" s="6"/>
      <c r="R1300" s="6"/>
      <c r="S1300" s="6"/>
      <c r="T1300" s="6"/>
    </row>
    <row r="1301" spans="1:20" ht="18.75" hidden="1" thickTop="1" thickBot="1" x14ac:dyDescent="0.3">
      <c r="B1301" s="6" t="str">
        <f t="shared" si="295"/>
        <v>b</v>
      </c>
      <c r="C1301" s="11" t="s">
        <v>131</v>
      </c>
      <c r="D1301" s="17" t="s">
        <v>200</v>
      </c>
      <c r="E1301" s="18">
        <v>0</v>
      </c>
      <c r="F1301" s="18">
        <v>0</v>
      </c>
      <c r="G1301" s="18">
        <v>0</v>
      </c>
      <c r="H1301" s="18">
        <v>0</v>
      </c>
      <c r="I1301" s="18">
        <v>0</v>
      </c>
      <c r="J1301" s="18">
        <v>0</v>
      </c>
      <c r="K1301" s="18">
        <f t="shared" si="290"/>
        <v>0</v>
      </c>
      <c r="L1301" s="18">
        <v>0</v>
      </c>
      <c r="M1301" s="18">
        <f t="shared" si="291"/>
        <v>0</v>
      </c>
      <c r="N1301" s="18">
        <f t="shared" si="292"/>
        <v>0</v>
      </c>
      <c r="O1301" s="6"/>
      <c r="P1301" s="6"/>
      <c r="Q1301" s="6"/>
      <c r="R1301" s="6"/>
      <c r="S1301" s="6"/>
      <c r="T1301" s="6"/>
    </row>
    <row r="1302" spans="1:20" ht="18.75" hidden="1" thickTop="1" thickBot="1" x14ac:dyDescent="0.3">
      <c r="B1302" s="6" t="str">
        <f t="shared" si="295"/>
        <v>b</v>
      </c>
      <c r="C1302" s="11" t="s">
        <v>131</v>
      </c>
      <c r="D1302" s="17" t="s">
        <v>201</v>
      </c>
      <c r="E1302" s="18">
        <v>0</v>
      </c>
      <c r="F1302" s="18">
        <v>0</v>
      </c>
      <c r="G1302" s="18">
        <v>0</v>
      </c>
      <c r="H1302" s="18">
        <v>0</v>
      </c>
      <c r="I1302" s="18">
        <v>0</v>
      </c>
      <c r="J1302" s="18">
        <v>0</v>
      </c>
      <c r="K1302" s="18">
        <f t="shared" si="290"/>
        <v>0</v>
      </c>
      <c r="L1302" s="18">
        <v>0</v>
      </c>
      <c r="M1302" s="18">
        <f t="shared" si="291"/>
        <v>0</v>
      </c>
      <c r="N1302" s="18">
        <f t="shared" si="292"/>
        <v>0</v>
      </c>
      <c r="O1302" s="6"/>
      <c r="P1302" s="6"/>
      <c r="Q1302" s="6"/>
      <c r="R1302" s="6"/>
      <c r="S1302" s="6"/>
      <c r="T1302" s="6"/>
    </row>
    <row r="1303" spans="1:20" ht="18.75" hidden="1" thickTop="1" thickBot="1" x14ac:dyDescent="0.3">
      <c r="B1303" s="6" t="str">
        <f t="shared" si="295"/>
        <v>b</v>
      </c>
      <c r="C1303" s="14" t="s">
        <v>131</v>
      </c>
      <c r="D1303" s="15" t="s">
        <v>6</v>
      </c>
      <c r="E1303" s="16">
        <v>0</v>
      </c>
      <c r="F1303" s="16">
        <v>0</v>
      </c>
      <c r="G1303" s="16">
        <v>0</v>
      </c>
      <c r="H1303" s="16">
        <v>0</v>
      </c>
      <c r="I1303" s="16">
        <v>0</v>
      </c>
      <c r="J1303" s="16">
        <v>0</v>
      </c>
      <c r="K1303" s="16">
        <f t="shared" si="290"/>
        <v>0</v>
      </c>
      <c r="L1303" s="16">
        <v>0</v>
      </c>
      <c r="M1303" s="16">
        <f t="shared" si="291"/>
        <v>0</v>
      </c>
      <c r="N1303" s="16">
        <f t="shared" si="292"/>
        <v>0</v>
      </c>
      <c r="O1303" s="6"/>
      <c r="P1303" s="6"/>
      <c r="Q1303" s="6"/>
      <c r="R1303" s="6"/>
      <c r="S1303" s="6"/>
      <c r="T1303" s="6"/>
    </row>
    <row r="1304" spans="1:20" ht="18.75" hidden="1" thickTop="1" thickBot="1" x14ac:dyDescent="0.3">
      <c r="B1304" s="6" t="str">
        <f t="shared" si="295"/>
        <v>b</v>
      </c>
      <c r="C1304" s="14" t="s">
        <v>131</v>
      </c>
      <c r="D1304" s="15" t="s">
        <v>7</v>
      </c>
      <c r="E1304" s="16">
        <v>0</v>
      </c>
      <c r="F1304" s="16">
        <v>0</v>
      </c>
      <c r="G1304" s="16">
        <v>0</v>
      </c>
      <c r="H1304" s="16">
        <v>0</v>
      </c>
      <c r="I1304" s="16">
        <v>0</v>
      </c>
      <c r="J1304" s="16">
        <v>0</v>
      </c>
      <c r="K1304" s="16">
        <f t="shared" si="290"/>
        <v>0</v>
      </c>
      <c r="L1304" s="16">
        <v>0</v>
      </c>
      <c r="M1304" s="16">
        <f t="shared" si="291"/>
        <v>0</v>
      </c>
      <c r="N1304" s="16">
        <f t="shared" si="292"/>
        <v>0</v>
      </c>
      <c r="O1304" s="6"/>
      <c r="P1304" s="6"/>
      <c r="Q1304" s="6"/>
      <c r="R1304" s="6"/>
      <c r="S1304" s="6"/>
      <c r="T1304" s="6"/>
    </row>
    <row r="1305" spans="1:20" ht="18.75" hidden="1" thickTop="1" thickBot="1" x14ac:dyDescent="0.3">
      <c r="B1305" s="6" t="str">
        <f t="shared" si="295"/>
        <v>b</v>
      </c>
      <c r="C1305" s="26" t="s">
        <v>131</v>
      </c>
      <c r="D1305" s="27" t="s">
        <v>8</v>
      </c>
      <c r="E1305" s="21">
        <v>0</v>
      </c>
      <c r="F1305" s="28">
        <v>0</v>
      </c>
      <c r="G1305" s="28">
        <v>0</v>
      </c>
      <c r="H1305" s="28">
        <v>0</v>
      </c>
      <c r="I1305" s="21">
        <v>0</v>
      </c>
      <c r="J1305" s="28">
        <v>0</v>
      </c>
      <c r="K1305" s="28">
        <f t="shared" si="290"/>
        <v>0</v>
      </c>
      <c r="L1305" s="28">
        <v>0</v>
      </c>
      <c r="M1305" s="28">
        <f t="shared" si="291"/>
        <v>0</v>
      </c>
      <c r="N1305" s="28">
        <f t="shared" si="292"/>
        <v>0</v>
      </c>
      <c r="O1305" s="6"/>
      <c r="P1305" s="6"/>
      <c r="Q1305" s="6"/>
      <c r="R1305" s="6"/>
      <c r="S1305" s="6"/>
      <c r="T1305" s="6"/>
    </row>
    <row r="1306" spans="1:20" ht="60" thickTop="1" thickBot="1" x14ac:dyDescent="0.3">
      <c r="A1306" s="1" t="s">
        <v>213</v>
      </c>
      <c r="B1306" s="6" t="str">
        <f t="shared" si="295"/>
        <v>a</v>
      </c>
      <c r="C1306" s="57" t="s">
        <v>181</v>
      </c>
      <c r="D1306" s="58" t="s">
        <v>210</v>
      </c>
      <c r="E1306" s="56">
        <f t="shared" ref="E1306:L1306" si="296">E1309+E1317+E1318+E1319</f>
        <v>0</v>
      </c>
      <c r="F1306" s="56">
        <f t="shared" si="296"/>
        <v>0</v>
      </c>
      <c r="G1306" s="56">
        <f t="shared" si="296"/>
        <v>0</v>
      </c>
      <c r="H1306" s="56">
        <f t="shared" si="296"/>
        <v>0</v>
      </c>
      <c r="I1306" s="56">
        <f t="shared" si="296"/>
        <v>2014</v>
      </c>
      <c r="J1306" s="56">
        <f t="shared" si="296"/>
        <v>2014</v>
      </c>
      <c r="K1306" s="56">
        <f t="shared" si="290"/>
        <v>0</v>
      </c>
      <c r="L1306" s="56">
        <f t="shared" si="296"/>
        <v>2014</v>
      </c>
      <c r="M1306" s="56">
        <f t="shared" si="291"/>
        <v>0</v>
      </c>
      <c r="N1306" s="56">
        <f t="shared" si="292"/>
        <v>0</v>
      </c>
      <c r="O1306" s="6"/>
      <c r="P1306" s="6"/>
      <c r="Q1306" s="6"/>
      <c r="R1306" s="6"/>
      <c r="S1306" s="6"/>
      <c r="T1306" s="6"/>
    </row>
    <row r="1307" spans="1:20" s="6" customFormat="1" ht="35.25" hidden="1" thickTop="1" x14ac:dyDescent="0.25">
      <c r="B1307" s="6" t="str">
        <f t="shared" si="295"/>
        <v>b</v>
      </c>
      <c r="C1307" s="11"/>
      <c r="D1307" s="12" t="s">
        <v>190</v>
      </c>
      <c r="E1307" s="13">
        <v>0</v>
      </c>
      <c r="F1307" s="13">
        <v>0</v>
      </c>
      <c r="G1307" s="13">
        <v>0</v>
      </c>
      <c r="H1307" s="13">
        <v>0</v>
      </c>
      <c r="I1307" s="13">
        <v>0</v>
      </c>
      <c r="J1307" s="13">
        <v>0</v>
      </c>
      <c r="K1307" s="13">
        <f t="shared" si="290"/>
        <v>0</v>
      </c>
      <c r="L1307" s="13">
        <v>0</v>
      </c>
      <c r="M1307" s="13">
        <f t="shared" si="291"/>
        <v>0</v>
      </c>
      <c r="N1307" s="13">
        <f t="shared" si="292"/>
        <v>0</v>
      </c>
    </row>
    <row r="1308" spans="1:20" s="6" customFormat="1" ht="18" hidden="1" thickTop="1" x14ac:dyDescent="0.25">
      <c r="B1308" s="6" t="str">
        <f t="shared" si="295"/>
        <v>b</v>
      </c>
      <c r="C1308" s="11"/>
      <c r="D1308" s="12" t="s">
        <v>189</v>
      </c>
      <c r="E1308" s="13">
        <v>0</v>
      </c>
      <c r="F1308" s="13">
        <v>0</v>
      </c>
      <c r="G1308" s="13">
        <v>0</v>
      </c>
      <c r="H1308" s="13">
        <v>0</v>
      </c>
      <c r="I1308" s="13">
        <v>0</v>
      </c>
      <c r="J1308" s="13">
        <v>0</v>
      </c>
      <c r="K1308" s="13">
        <f t="shared" si="290"/>
        <v>0</v>
      </c>
      <c r="L1308" s="13">
        <v>0</v>
      </c>
      <c r="M1308" s="13">
        <f t="shared" si="291"/>
        <v>0</v>
      </c>
      <c r="N1308" s="13">
        <f t="shared" si="292"/>
        <v>0</v>
      </c>
    </row>
    <row r="1309" spans="1:20" ht="20.25" hidden="1" thickTop="1" x14ac:dyDescent="0.25">
      <c r="B1309" s="6" t="str">
        <f t="shared" si="295"/>
        <v>a</v>
      </c>
      <c r="C1309" s="36" t="s">
        <v>131</v>
      </c>
      <c r="D1309" s="37" t="s">
        <v>4</v>
      </c>
      <c r="E1309" s="38">
        <f t="shared" ref="E1309:L1309" si="297">E1310+E1311+E1312+E1313+E1314+E1315+E1316</f>
        <v>0</v>
      </c>
      <c r="F1309" s="38">
        <f t="shared" si="297"/>
        <v>0</v>
      </c>
      <c r="G1309" s="38">
        <f t="shared" si="297"/>
        <v>0</v>
      </c>
      <c r="H1309" s="38">
        <f t="shared" si="297"/>
        <v>0</v>
      </c>
      <c r="I1309" s="38">
        <f t="shared" si="297"/>
        <v>2014</v>
      </c>
      <c r="J1309" s="38">
        <f t="shared" si="297"/>
        <v>2014</v>
      </c>
      <c r="K1309" s="38">
        <f t="shared" si="290"/>
        <v>0</v>
      </c>
      <c r="L1309" s="38">
        <f t="shared" si="297"/>
        <v>2014</v>
      </c>
      <c r="M1309" s="38">
        <f t="shared" si="291"/>
        <v>0</v>
      </c>
      <c r="N1309" s="38">
        <f t="shared" si="292"/>
        <v>0</v>
      </c>
      <c r="O1309" s="6"/>
      <c r="P1309" s="6"/>
      <c r="Q1309" s="6"/>
      <c r="R1309" s="6"/>
      <c r="S1309" s="6"/>
      <c r="T1309" s="6"/>
    </row>
    <row r="1310" spans="1:20" ht="18" hidden="1" thickTop="1" x14ac:dyDescent="0.25">
      <c r="B1310" s="6" t="str">
        <f t="shared" si="295"/>
        <v>b</v>
      </c>
      <c r="C1310" s="11" t="s">
        <v>131</v>
      </c>
      <c r="D1310" s="17" t="s">
        <v>195</v>
      </c>
      <c r="E1310" s="18">
        <v>0</v>
      </c>
      <c r="F1310" s="18">
        <v>0</v>
      </c>
      <c r="G1310" s="18">
        <v>0</v>
      </c>
      <c r="H1310" s="18">
        <v>0</v>
      </c>
      <c r="I1310" s="18">
        <v>0</v>
      </c>
      <c r="J1310" s="18">
        <v>0</v>
      </c>
      <c r="K1310" s="18">
        <f t="shared" si="290"/>
        <v>0</v>
      </c>
      <c r="L1310" s="18">
        <v>0</v>
      </c>
      <c r="M1310" s="18">
        <f t="shared" si="291"/>
        <v>0</v>
      </c>
      <c r="N1310" s="18">
        <f t="shared" si="292"/>
        <v>0</v>
      </c>
      <c r="O1310" s="6"/>
      <c r="P1310" s="6"/>
      <c r="Q1310" s="6"/>
      <c r="R1310" s="6"/>
      <c r="S1310" s="6"/>
      <c r="T1310" s="6"/>
    </row>
    <row r="1311" spans="1:20" ht="20.25" hidden="1" thickTop="1" x14ac:dyDescent="0.25">
      <c r="B1311" s="6" t="str">
        <f t="shared" si="295"/>
        <v>a</v>
      </c>
      <c r="C1311" s="33" t="s">
        <v>131</v>
      </c>
      <c r="D1311" s="39" t="s">
        <v>203</v>
      </c>
      <c r="E1311" s="40">
        <v>0</v>
      </c>
      <c r="F1311" s="40">
        <v>0</v>
      </c>
      <c r="G1311" s="40">
        <v>0</v>
      </c>
      <c r="H1311" s="40">
        <v>0</v>
      </c>
      <c r="I1311" s="40">
        <v>2014</v>
      </c>
      <c r="J1311" s="40">
        <v>2014</v>
      </c>
      <c r="K1311" s="40">
        <f t="shared" si="290"/>
        <v>0</v>
      </c>
      <c r="L1311" s="40">
        <v>2014</v>
      </c>
      <c r="M1311" s="40">
        <f t="shared" si="291"/>
        <v>0</v>
      </c>
      <c r="N1311" s="40">
        <f t="shared" si="292"/>
        <v>0</v>
      </c>
      <c r="O1311" s="6"/>
      <c r="P1311" s="6"/>
      <c r="Q1311" s="6"/>
      <c r="R1311" s="6"/>
      <c r="S1311" s="6"/>
      <c r="T1311" s="6"/>
    </row>
    <row r="1312" spans="1:20" ht="18" hidden="1" thickTop="1" x14ac:dyDescent="0.25">
      <c r="B1312" s="6" t="str">
        <f t="shared" si="295"/>
        <v>b</v>
      </c>
      <c r="C1312" s="11" t="s">
        <v>131</v>
      </c>
      <c r="D1312" s="17" t="s">
        <v>197</v>
      </c>
      <c r="E1312" s="18">
        <v>0</v>
      </c>
      <c r="F1312" s="18">
        <v>0</v>
      </c>
      <c r="G1312" s="18">
        <v>0</v>
      </c>
      <c r="H1312" s="18">
        <v>0</v>
      </c>
      <c r="I1312" s="18">
        <v>0</v>
      </c>
      <c r="J1312" s="18">
        <v>0</v>
      </c>
      <c r="K1312" s="18">
        <f t="shared" si="290"/>
        <v>0</v>
      </c>
      <c r="L1312" s="18">
        <v>0</v>
      </c>
      <c r="M1312" s="18">
        <f t="shared" si="291"/>
        <v>0</v>
      </c>
      <c r="N1312" s="18">
        <f t="shared" si="292"/>
        <v>0</v>
      </c>
      <c r="O1312" s="6"/>
      <c r="P1312" s="6"/>
      <c r="Q1312" s="6"/>
      <c r="R1312" s="6"/>
      <c r="S1312" s="6"/>
      <c r="T1312" s="6"/>
    </row>
    <row r="1313" spans="2:20" ht="18" hidden="1" thickTop="1" x14ac:dyDescent="0.25">
      <c r="B1313" s="6" t="str">
        <f t="shared" si="295"/>
        <v>b</v>
      </c>
      <c r="C1313" s="11" t="s">
        <v>131</v>
      </c>
      <c r="D1313" s="17" t="s">
        <v>198</v>
      </c>
      <c r="E1313" s="18">
        <v>0</v>
      </c>
      <c r="F1313" s="18">
        <v>0</v>
      </c>
      <c r="G1313" s="18">
        <v>0</v>
      </c>
      <c r="H1313" s="18">
        <v>0</v>
      </c>
      <c r="I1313" s="18">
        <v>0</v>
      </c>
      <c r="J1313" s="18">
        <v>0</v>
      </c>
      <c r="K1313" s="18">
        <f t="shared" si="290"/>
        <v>0</v>
      </c>
      <c r="L1313" s="18">
        <v>0</v>
      </c>
      <c r="M1313" s="18">
        <f t="shared" si="291"/>
        <v>0</v>
      </c>
      <c r="N1313" s="18">
        <f t="shared" si="292"/>
        <v>0</v>
      </c>
      <c r="O1313" s="6"/>
      <c r="P1313" s="6"/>
      <c r="Q1313" s="6"/>
      <c r="R1313" s="6"/>
      <c r="S1313" s="6"/>
      <c r="T1313" s="6"/>
    </row>
    <row r="1314" spans="2:20" ht="18" hidden="1" thickTop="1" x14ac:dyDescent="0.25">
      <c r="B1314" s="6" t="str">
        <f t="shared" si="295"/>
        <v>b</v>
      </c>
      <c r="C1314" s="11" t="s">
        <v>131</v>
      </c>
      <c r="D1314" s="17" t="s">
        <v>199</v>
      </c>
      <c r="E1314" s="18">
        <v>0</v>
      </c>
      <c r="F1314" s="18">
        <v>0</v>
      </c>
      <c r="G1314" s="18">
        <v>0</v>
      </c>
      <c r="H1314" s="18">
        <v>0</v>
      </c>
      <c r="I1314" s="18">
        <v>0</v>
      </c>
      <c r="J1314" s="18">
        <v>0</v>
      </c>
      <c r="K1314" s="18">
        <f t="shared" si="290"/>
        <v>0</v>
      </c>
      <c r="L1314" s="18">
        <v>0</v>
      </c>
      <c r="M1314" s="18">
        <f t="shared" si="291"/>
        <v>0</v>
      </c>
      <c r="N1314" s="18">
        <f t="shared" si="292"/>
        <v>0</v>
      </c>
      <c r="O1314" s="6"/>
      <c r="P1314" s="6"/>
      <c r="Q1314" s="6"/>
      <c r="R1314" s="6"/>
      <c r="S1314" s="6"/>
      <c r="T1314" s="6"/>
    </row>
    <row r="1315" spans="2:20" ht="18" hidden="1" thickTop="1" x14ac:dyDescent="0.25">
      <c r="B1315" s="6" t="str">
        <f t="shared" si="295"/>
        <v>b</v>
      </c>
      <c r="C1315" s="11" t="s">
        <v>131</v>
      </c>
      <c r="D1315" s="17" t="s">
        <v>200</v>
      </c>
      <c r="E1315" s="18">
        <v>0</v>
      </c>
      <c r="F1315" s="18">
        <v>0</v>
      </c>
      <c r="G1315" s="18">
        <v>0</v>
      </c>
      <c r="H1315" s="18">
        <v>0</v>
      </c>
      <c r="I1315" s="18">
        <v>0</v>
      </c>
      <c r="J1315" s="18">
        <v>0</v>
      </c>
      <c r="K1315" s="18">
        <f t="shared" si="290"/>
        <v>0</v>
      </c>
      <c r="L1315" s="18">
        <v>0</v>
      </c>
      <c r="M1315" s="18">
        <f t="shared" si="291"/>
        <v>0</v>
      </c>
      <c r="N1315" s="18">
        <f t="shared" si="292"/>
        <v>0</v>
      </c>
      <c r="O1315" s="6"/>
      <c r="P1315" s="6"/>
      <c r="Q1315" s="6"/>
      <c r="R1315" s="6"/>
      <c r="S1315" s="6"/>
      <c r="T1315" s="6"/>
    </row>
    <row r="1316" spans="2:20" ht="18" hidden="1" thickTop="1" x14ac:dyDescent="0.25">
      <c r="B1316" s="6" t="str">
        <f t="shared" si="295"/>
        <v>b</v>
      </c>
      <c r="C1316" s="11" t="s">
        <v>131</v>
      </c>
      <c r="D1316" s="17" t="s">
        <v>201</v>
      </c>
      <c r="E1316" s="18">
        <v>0</v>
      </c>
      <c r="F1316" s="18">
        <v>0</v>
      </c>
      <c r="G1316" s="18">
        <v>0</v>
      </c>
      <c r="H1316" s="18">
        <v>0</v>
      </c>
      <c r="I1316" s="18">
        <v>0</v>
      </c>
      <c r="J1316" s="18">
        <v>0</v>
      </c>
      <c r="K1316" s="18">
        <f t="shared" si="290"/>
        <v>0</v>
      </c>
      <c r="L1316" s="18">
        <v>0</v>
      </c>
      <c r="M1316" s="18">
        <f t="shared" si="291"/>
        <v>0</v>
      </c>
      <c r="N1316" s="18">
        <f t="shared" si="292"/>
        <v>0</v>
      </c>
      <c r="O1316" s="6"/>
      <c r="P1316" s="6"/>
      <c r="Q1316" s="6"/>
      <c r="R1316" s="6"/>
      <c r="S1316" s="6"/>
      <c r="T1316" s="6"/>
    </row>
    <row r="1317" spans="2:20" ht="18" hidden="1" thickTop="1" x14ac:dyDescent="0.25">
      <c r="B1317" s="6" t="str">
        <f t="shared" si="295"/>
        <v>b</v>
      </c>
      <c r="C1317" s="14" t="s">
        <v>131</v>
      </c>
      <c r="D1317" s="15" t="s">
        <v>6</v>
      </c>
      <c r="E1317" s="16">
        <v>0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f t="shared" si="290"/>
        <v>0</v>
      </c>
      <c r="L1317" s="16">
        <v>0</v>
      </c>
      <c r="M1317" s="16">
        <f t="shared" si="291"/>
        <v>0</v>
      </c>
      <c r="N1317" s="16">
        <f t="shared" si="292"/>
        <v>0</v>
      </c>
      <c r="O1317" s="6"/>
      <c r="P1317" s="6"/>
      <c r="Q1317" s="6"/>
      <c r="R1317" s="6"/>
      <c r="S1317" s="6"/>
      <c r="T1317" s="6"/>
    </row>
    <row r="1318" spans="2:20" ht="18" hidden="1" thickTop="1" x14ac:dyDescent="0.25">
      <c r="B1318" s="6" t="str">
        <f t="shared" si="295"/>
        <v>b</v>
      </c>
      <c r="C1318" s="14" t="s">
        <v>131</v>
      </c>
      <c r="D1318" s="15" t="s">
        <v>7</v>
      </c>
      <c r="E1318" s="16">
        <v>0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f t="shared" si="290"/>
        <v>0</v>
      </c>
      <c r="L1318" s="16">
        <v>0</v>
      </c>
      <c r="M1318" s="16">
        <f t="shared" si="291"/>
        <v>0</v>
      </c>
      <c r="N1318" s="16">
        <f t="shared" si="292"/>
        <v>0</v>
      </c>
      <c r="O1318" s="6"/>
      <c r="P1318" s="6"/>
      <c r="Q1318" s="6"/>
      <c r="R1318" s="6"/>
      <c r="S1318" s="6"/>
      <c r="T1318" s="6"/>
    </row>
    <row r="1319" spans="2:20" ht="18.75" hidden="1" thickTop="1" thickBot="1" x14ac:dyDescent="0.3">
      <c r="B1319" s="6" t="str">
        <f t="shared" si="295"/>
        <v>b</v>
      </c>
      <c r="C1319" s="26" t="s">
        <v>131</v>
      </c>
      <c r="D1319" s="27" t="s">
        <v>8</v>
      </c>
      <c r="E1319" s="21">
        <v>0</v>
      </c>
      <c r="F1319" s="28">
        <v>0</v>
      </c>
      <c r="G1319" s="28">
        <v>0</v>
      </c>
      <c r="H1319" s="28">
        <v>0</v>
      </c>
      <c r="I1319" s="21">
        <v>0</v>
      </c>
      <c r="J1319" s="28">
        <v>0</v>
      </c>
      <c r="K1319" s="28">
        <f t="shared" si="290"/>
        <v>0</v>
      </c>
      <c r="L1319" s="28">
        <v>0</v>
      </c>
      <c r="M1319" s="28">
        <f t="shared" si="291"/>
        <v>0</v>
      </c>
      <c r="N1319" s="28">
        <f t="shared" si="292"/>
        <v>0</v>
      </c>
      <c r="O1319" s="6"/>
      <c r="P1319" s="6"/>
      <c r="Q1319" s="6"/>
      <c r="R1319" s="6"/>
      <c r="S1319" s="6"/>
      <c r="T1319" s="6"/>
    </row>
    <row r="1320" spans="2:20" ht="15.75" thickTop="1" x14ac:dyDescent="0.25"/>
  </sheetData>
  <autoFilter ref="A3:X1319">
    <filterColumn colId="0">
      <customFilters>
        <customFilter operator="notEqual" val=" "/>
      </customFilters>
    </filterColumn>
    <filterColumn colId="1">
      <filters>
        <filter val="a"/>
      </filters>
    </filterColumn>
  </autoFilter>
  <mergeCells count="1">
    <mergeCell ref="C1:N1"/>
  </mergeCells>
  <pageMargins left="0.23622047244094499" right="0.23622047244094499" top="0.31496062992126" bottom="0.31496062992126" header="0.31496062992126" footer="0.31496062992126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3070.0</vt:lpstr>
      <vt:lpstr>3070.0 (2)</vt:lpstr>
      <vt:lpstr>'3070.0'!Print_Area</vt:lpstr>
      <vt:lpstr>'3070.0 (2)'!Print_Area</vt:lpstr>
      <vt:lpstr>'3070.0'!Print_Titles</vt:lpstr>
      <vt:lpstr>'3070.0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2015-10-05T10:33:26Z</cp:lastPrinted>
  <dcterms:created xsi:type="dcterms:W3CDTF">2014-03-18T13:24:31Z</dcterms:created>
  <dcterms:modified xsi:type="dcterms:W3CDTF">2015-10-05T10:39:09Z</dcterms:modified>
</cp:coreProperties>
</file>