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c.gov\private\M317\hij9\NCHHSTP-Hepatitis (DVH) Projects\IT System or STOP-C\"/>
    </mc:Choice>
  </mc:AlternateContent>
  <bookViews>
    <workbookView xWindow="0" yWindow="0" windowWidth="25596" windowHeight="15996"/>
  </bookViews>
  <sheets>
    <sheet name="WP" sheetId="13" r:id="rId1"/>
    <sheet name="Budget" sheetId="5" r:id="rId2"/>
  </sheets>
  <externalReferences>
    <externalReference r:id="rId3"/>
  </externalReferences>
  <definedNames>
    <definedName name="INFLATE">'[1]Option 1 Detail'!$D$3:$D$3</definedName>
    <definedName name="_xlnm.Print_Area" localSheetId="1">Budget!$A$1:$F$119</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136" i="5" l="1"/>
  <c r="E135" i="5"/>
  <c r="E134" i="5"/>
  <c r="E133" i="5"/>
  <c r="E132" i="5"/>
  <c r="E131" i="5"/>
  <c r="E130" i="5"/>
  <c r="E129" i="5"/>
  <c r="F129" i="5"/>
  <c r="F130" i="5"/>
  <c r="F131" i="5"/>
  <c r="F132" i="5"/>
  <c r="F133" i="5"/>
  <c r="F134" i="5"/>
  <c r="F135" i="5"/>
  <c r="F136" i="5"/>
  <c r="F137" i="5"/>
  <c r="F48" i="5"/>
  <c r="F49" i="5"/>
  <c r="F50" i="5"/>
  <c r="F46" i="5"/>
  <c r="F47" i="5"/>
  <c r="F51" i="5"/>
  <c r="F52" i="5"/>
  <c r="F53" i="5"/>
  <c r="F54" i="5"/>
  <c r="F98" i="5"/>
  <c r="F99" i="5"/>
  <c r="F100" i="5"/>
  <c r="F101" i="5"/>
  <c r="F102" i="5"/>
  <c r="F103" i="5"/>
  <c r="F104" i="5"/>
  <c r="F105" i="5"/>
  <c r="F106" i="5"/>
  <c r="F85" i="5"/>
  <c r="F86" i="5"/>
  <c r="F87" i="5"/>
  <c r="F88" i="5"/>
  <c r="F89" i="5"/>
  <c r="F90" i="5"/>
  <c r="F91" i="5"/>
  <c r="F92" i="5"/>
  <c r="F93" i="5"/>
  <c r="F72" i="5"/>
  <c r="F73" i="5"/>
  <c r="F74" i="5"/>
  <c r="F75" i="5"/>
  <c r="F76" i="5"/>
  <c r="F77" i="5"/>
  <c r="F78" i="5"/>
  <c r="F79" i="5"/>
  <c r="F80" i="5"/>
  <c r="F59" i="5"/>
  <c r="F60" i="5"/>
  <c r="F61" i="5"/>
  <c r="F62" i="5"/>
  <c r="F63" i="5"/>
  <c r="F64" i="5"/>
  <c r="F65" i="5"/>
  <c r="F66" i="5"/>
  <c r="F67" i="5"/>
  <c r="F33" i="5"/>
  <c r="F34" i="5"/>
  <c r="F35" i="5"/>
  <c r="F36" i="5"/>
  <c r="F37" i="5"/>
  <c r="F38" i="5"/>
  <c r="F39" i="5"/>
  <c r="F40" i="5"/>
  <c r="F41" i="5"/>
  <c r="F20" i="5"/>
  <c r="F21" i="5"/>
  <c r="F22" i="5"/>
  <c r="F23" i="5"/>
  <c r="F24" i="5"/>
  <c r="F25" i="5"/>
  <c r="F26" i="5"/>
  <c r="F27" i="5"/>
  <c r="F28" i="5"/>
  <c r="F7" i="5"/>
  <c r="F8" i="5"/>
  <c r="F9" i="5"/>
  <c r="F10" i="5"/>
  <c r="F11" i="5"/>
  <c r="F12" i="5"/>
  <c r="F13" i="5"/>
  <c r="F14" i="5"/>
  <c r="F15" i="5"/>
  <c r="F109" i="5"/>
  <c r="F111" i="5"/>
  <c r="E123" i="5"/>
  <c r="E122" i="5"/>
  <c r="E121" i="5"/>
  <c r="E120" i="5"/>
  <c r="E119" i="5"/>
  <c r="E118" i="5"/>
  <c r="E117" i="5"/>
  <c r="E116" i="5"/>
  <c r="F116" i="5"/>
  <c r="F117" i="5"/>
  <c r="F118" i="5"/>
  <c r="F119" i="5"/>
  <c r="F120" i="5"/>
  <c r="F121" i="5"/>
  <c r="F122" i="5"/>
  <c r="F123" i="5"/>
  <c r="F124" i="5"/>
  <c r="E96" i="5"/>
  <c r="D96" i="5"/>
  <c r="D95" i="5"/>
  <c r="E83" i="5"/>
  <c r="D83" i="5"/>
  <c r="D82" i="5"/>
  <c r="E70" i="5"/>
  <c r="D70" i="5"/>
  <c r="D69" i="5"/>
  <c r="E57" i="5"/>
  <c r="D57" i="5"/>
  <c r="D56" i="5"/>
  <c r="E44" i="5"/>
  <c r="D44" i="5"/>
  <c r="D43" i="5"/>
  <c r="E31" i="5"/>
  <c r="D31" i="5"/>
  <c r="D30" i="5"/>
  <c r="E18" i="5"/>
  <c r="D18" i="5"/>
  <c r="E5" i="5"/>
  <c r="D17" i="5"/>
  <c r="D4" i="5"/>
  <c r="B2" i="5"/>
  <c r="D5" i="5"/>
  <c r="G111" i="5"/>
</calcChain>
</file>

<file path=xl/sharedStrings.xml><?xml version="1.0" encoding="utf-8"?>
<sst xmlns="http://schemas.openxmlformats.org/spreadsheetml/2006/main" count="294" uniqueCount="122">
  <si>
    <t>Training of personnel</t>
  </si>
  <si>
    <t>Internal Testing and bug fixing</t>
  </si>
  <si>
    <t xml:space="preserve">Managing the users their roles and user rights </t>
  </si>
  <si>
    <t xml:space="preserve">Stage 1 </t>
  </si>
  <si>
    <t>Stage 2</t>
  </si>
  <si>
    <t>Stage 4</t>
  </si>
  <si>
    <t>Stage 5</t>
  </si>
  <si>
    <t xml:space="preserve">SUB TOTAL </t>
  </si>
  <si>
    <t xml:space="preserve">Master Developer </t>
  </si>
  <si>
    <t xml:space="preserve">System Admin </t>
  </si>
  <si>
    <t xml:space="preserve">Web Designer </t>
  </si>
  <si>
    <t>Business Process Analyst</t>
  </si>
  <si>
    <t>LABOR</t>
  </si>
  <si>
    <t>Module development (database &amp; user interface)</t>
  </si>
  <si>
    <t xml:space="preserve">Integration in HMIS user management </t>
  </si>
  <si>
    <t>Product Testing &amp; modifications</t>
  </si>
  <si>
    <t>Module correction based on test results</t>
  </si>
  <si>
    <t>Deployment</t>
  </si>
  <si>
    <t>Stage 6</t>
  </si>
  <si>
    <t>Post Implementation Support</t>
  </si>
  <si>
    <t>Publishing module on real servers</t>
  </si>
  <si>
    <t>Preparation of User Manuals</t>
  </si>
  <si>
    <t>Creation Usernames and Passwords for real users</t>
  </si>
  <si>
    <t>Start Date</t>
  </si>
  <si>
    <t>End Date</t>
  </si>
  <si>
    <t>Connection with different HMIS modules and agencies</t>
  </si>
  <si>
    <t>Presentation of training materials</t>
  </si>
  <si>
    <t>Period:</t>
  </si>
  <si>
    <t xml:space="preserve">Developer </t>
  </si>
  <si>
    <t>Total</t>
  </si>
  <si>
    <t>update scope of work in case of necessity</t>
  </si>
  <si>
    <t>Renewed internal testing</t>
  </si>
  <si>
    <t>Reporting/Analytic Ecosystem:</t>
  </si>
  <si>
    <t>Develop a concept and product design for a replacement system to ElimC</t>
  </si>
  <si>
    <t>Define hardware needed</t>
  </si>
  <si>
    <t>Define system architecture document</t>
  </si>
  <si>
    <t>Define data storage (including how data tables will be structured, how the database is designed, and a data dictionary for the new system)</t>
  </si>
  <si>
    <t>Data access and user roles defined</t>
  </si>
  <si>
    <t>Define modules/components needed</t>
  </si>
  <si>
    <t>Define interdependencies with other MoH systems and non-MoH systems</t>
  </si>
  <si>
    <t>Define how new system will link and feed data to analytic and reporting layers defined above</t>
  </si>
  <si>
    <t>Data cleaning needs to take place on STOP-C system.  This includes revising SQL queries used to generate reports and making permanent changes to the database.</t>
  </si>
  <si>
    <t>Stakeholders’ requirements for analytics and reporting, including monitoring and evaluation indicators, will be documented and tied to the functionality of ecosystem.</t>
  </si>
  <si>
    <t>A data dictionary for each system will be created (data sources such as STOP-C, Elimination C, and Screening database) that contains a database diagram, details of the database structure and complete variable information on all variables.</t>
  </si>
  <si>
    <t>Any data dependencies and external connections will be documented, where applicable.</t>
  </si>
  <si>
    <t>Data extraction scripts will be updated and optimized where possible.</t>
  </si>
  <si>
    <t>ETL and other scripts will be documented with a description of what task they accomplish.</t>
  </si>
  <si>
    <t>A joint (virtual) database will be created from the two treatment systems, STOP-C and ElimC.</t>
  </si>
  <si>
    <t>A virtual database will be created linking screening database to treatment database, enabling reporting and analysis on linkage to care.</t>
  </si>
  <si>
    <t>Creation of one central repository where all stakeholders have access to data.  This repository would be used for research purposes and be the single source for all scientific publications for the Scientific Committee.</t>
  </si>
  <si>
    <t>Data Preparation For Migration</t>
  </si>
  <si>
    <t>Data Migration</t>
  </si>
  <si>
    <t xml:space="preserve">STOP C Archtecture, DB and Code review </t>
  </si>
  <si>
    <t xml:space="preserve">ELIM C Archtecture, DB and Code review </t>
  </si>
  <si>
    <t xml:space="preserve">Data  cleaning in Stop C, ELIMC </t>
  </si>
  <si>
    <t>Stakeholders’ requirements research for analytics and reporting</t>
  </si>
  <si>
    <t xml:space="preserve">Identification of access  level for  different type of  reports </t>
  </si>
  <si>
    <t>System connection to  E Health User Management Module</t>
  </si>
  <si>
    <t>Creation special analytical roles to access differnt reports</t>
  </si>
  <si>
    <t xml:space="preserve">Current System Study for future maintanance &amp; usage </t>
  </si>
  <si>
    <t xml:space="preserve">Meetings with different parties </t>
  </si>
  <si>
    <t>System Development</t>
  </si>
  <si>
    <t xml:space="preserve">Transformation of all  E systems to  C Hepatitis Unified Management Information System </t>
  </si>
  <si>
    <t>User satisfaction test</t>
  </si>
  <si>
    <t xml:space="preserve">Renewed Testing </t>
  </si>
  <si>
    <t>Trainings</t>
  </si>
  <si>
    <t xml:space="preserve">Stage 3 </t>
  </si>
  <si>
    <t>Regular Communication  with MoHLSA, SSA, NCDC, Health Care providers</t>
  </si>
  <si>
    <t xml:space="preserve">Stage 7 </t>
  </si>
  <si>
    <t>Stage 8</t>
  </si>
  <si>
    <t>System maintanance untill it's replacment</t>
  </si>
  <si>
    <t>Identificatin approacht to use data  from C Screening databas, E Health Financial Module</t>
  </si>
  <si>
    <t>System Documentation (including variables in systems, modules, workflows, etc)</t>
  </si>
  <si>
    <t>Team preparation for ELIM C operational support before it's replacement</t>
  </si>
  <si>
    <t>Develop requirements and model for new system to replace Elimination C</t>
  </si>
  <si>
    <t>Define data that must be collected by system (e.g. Name, age, address , genotype... etc)</t>
  </si>
  <si>
    <t>Temporary Reporting/Analytic layer preparation (with focus on analytic layer, using existing data systems/sources)</t>
  </si>
  <si>
    <t>Documentation on analytic and reporting layer development</t>
  </si>
  <si>
    <t>Data synchronization in temporary nontransactional data base (Screeing, Stop C, ElimC, Scrreining, Financial Module )</t>
  </si>
  <si>
    <t>Conduct Stakeholder Meetings to gather requirements</t>
  </si>
  <si>
    <t>Gather, define and document all requirements for new system</t>
  </si>
  <si>
    <t>Define field validation(s) on data entry fields (e.g., drop downs, value ranges, checkboxes, skip logic, and reduce usage of free text fields)</t>
  </si>
  <si>
    <t>System development for new inventory/logistics part of system</t>
  </si>
  <si>
    <t>System development for new commission part of system</t>
  </si>
  <si>
    <t>Dashboards and commonly requested queries developed</t>
  </si>
  <si>
    <t>System development for new treatment part of system</t>
  </si>
  <si>
    <t>Preparation of Technical Documentation and System Administration Manual</t>
  </si>
  <si>
    <t>Customized and Ad-hoc report generation enabled (tables needed based on Stage 2 and ongoing input from Stakeholders)</t>
  </si>
  <si>
    <t>System Modification and updates by a system administrator (new variables, new reports, etc)</t>
  </si>
  <si>
    <t>Updates to existing doccumentation</t>
  </si>
  <si>
    <t>Develop workflow for system administration (post-development)</t>
  </si>
  <si>
    <t>Adding new functionality to the system (as agreed upon by stakeholders and dependent on scope)</t>
  </si>
  <si>
    <t>Define process workflow within the system (By whom should the data be collected (HCPs, Service Centers, MoH, etc))</t>
  </si>
  <si>
    <t>Define and build in business rules for classifying data (e.g., based on defined criteria in system, assign a current treatment status, etc)</t>
  </si>
  <si>
    <t>What kind of classification should be applied to already collected data? (e.g. Valid/Non-Valid, Under Treatment/Accomplished/Interrupted Treatment, Side Effects, Treatment Outcomes, etc)</t>
  </si>
  <si>
    <t>Define and build in business rules for analyzing data ((e.g. Too big (compared to what?) treatment interruption rate, shortage of drug stock (due to pure logistics), uneven access to the project from different risk groups, etc)</t>
  </si>
  <si>
    <t>Define routine reports and reporting periods (overlaps with Stage 2)</t>
  </si>
  <si>
    <t>Gather and define examples of ad-hoc queries that stakeholders would like to build on demand (overlaps with Stage 2)</t>
  </si>
  <si>
    <t>What are the "findings" of already collected data?  (what is it telling us about how effective the program is in various areas)</t>
  </si>
  <si>
    <t xml:space="preserve">Project Manager </t>
  </si>
  <si>
    <t>DB Admin</t>
  </si>
  <si>
    <t>Sum</t>
  </si>
  <si>
    <t>Daily Rate</t>
  </si>
  <si>
    <t>Days</t>
  </si>
  <si>
    <t xml:space="preserve">Stage 1  </t>
  </si>
  <si>
    <t xml:space="preserve">Stage 2  </t>
  </si>
  <si>
    <t>Stage   3</t>
  </si>
  <si>
    <t>Stage   4</t>
  </si>
  <si>
    <t>Stage   5</t>
  </si>
  <si>
    <t>Stage   6</t>
  </si>
  <si>
    <t>Stage   7</t>
  </si>
  <si>
    <t>Stage   8</t>
  </si>
  <si>
    <t>TOTAL</t>
  </si>
  <si>
    <t>4 Months</t>
  </si>
  <si>
    <t>8 Months</t>
  </si>
  <si>
    <t>5 Months</t>
  </si>
  <si>
    <t>5 months</t>
  </si>
  <si>
    <t>6 Months</t>
  </si>
  <si>
    <t>12 Months</t>
  </si>
  <si>
    <t>Summary of needed resourses during 16 Months + 1 Year Maintantance</t>
  </si>
  <si>
    <t xml:space="preserve">Company Overhead </t>
  </si>
  <si>
    <t>Summary of needed resources untill end of May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</si>
</sst>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quot;$&quot;#,##0"/>
    <numFmt numFmtId="166" formatCode="[$$-409]#,##0.00"/>
    <numFmt numFmtId="167" formatCode="[$$-409]#,##0"/>
    <numFmt numFmtId="168" formatCode="_-* #,##0_-;\-* #,##0_-;_-* &quot;-&quot;??_-;_-@_-"/>
  </numFmts>
  <fonts count="18">
    <font>
      <sz val="11"/>
      <color theme="1"/>
      <name val="Calibri"/>
      <family val="2"/>
      <charset val="1"/>
      <scheme val="minor"/>
    </font>
    <font>
      <sz val="11"/>
      <color theme="1"/>
      <name val="Calibri"/>
      <family val="2"/>
      <charset val="1"/>
      <scheme val="minor"/>
    </font>
    <font>
      <b/>
      <sz val="11"/>
      <color theme="1"/>
      <name val="Calibri"/>
      <family val="2"/>
      <charset val="204"/>
      <scheme val="minor"/>
    </font>
    <font>
      <b/>
      <sz val="14"/>
      <color theme="1"/>
      <name val="Calibri"/>
      <family val="2"/>
      <charset val="204"/>
      <scheme val="minor"/>
    </font>
    <font>
      <sz val="12"/>
      <name val="SWISS"/>
    </font>
    <font>
      <b/>
      <sz val="10"/>
      <name val="Arial"/>
      <family val="2"/>
      <charset val="204"/>
    </font>
    <font>
      <b/>
      <sz val="11"/>
      <name val="Arial"/>
      <family val="2"/>
    </font>
    <font>
      <sz val="10"/>
      <name val="Arial"/>
      <family val="2"/>
      <charset val="204"/>
    </font>
    <font>
      <b/>
      <sz val="12"/>
      <name val="Arial"/>
      <family val="2"/>
    </font>
    <font>
      <sz val="12"/>
      <color theme="1"/>
      <name val="Calibri"/>
      <family val="2"/>
      <charset val="1"/>
      <scheme val="minor"/>
    </font>
    <font>
      <sz val="11"/>
      <color theme="0"/>
      <name val="Calibri"/>
      <family val="2"/>
      <charset val="1"/>
      <scheme val="minor"/>
    </font>
    <font>
      <sz val="10"/>
      <color theme="0"/>
      <name val="Arial"/>
      <family val="2"/>
      <charset val="204"/>
    </font>
    <font>
      <b/>
      <sz val="10"/>
      <color theme="0"/>
      <name val="Arial"/>
      <family val="2"/>
    </font>
    <font>
      <b/>
      <sz val="10"/>
      <color theme="0"/>
      <name val="Arial"/>
      <family val="2"/>
      <charset val="204"/>
    </font>
    <font>
      <sz val="11"/>
      <name val="Calibri"/>
      <family val="2"/>
      <charset val="1"/>
      <scheme val="minor"/>
    </font>
    <font>
      <b/>
      <u/>
      <sz val="10"/>
      <name val="Arial"/>
      <family val="2"/>
      <charset val="204"/>
    </font>
    <font>
      <sz val="10"/>
      <color theme="1"/>
      <name val="Arial"/>
      <family val="2"/>
      <charset val="204"/>
    </font>
    <font>
      <b/>
      <sz val="10"/>
      <color theme="1"/>
      <name val="Arial"/>
      <family val="2"/>
      <charset val="204"/>
    </font>
  </fonts>
  <fills count="11">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indexed="9"/>
      </patternFill>
    </fill>
    <fill>
      <patternFill patternType="solid">
        <fgColor theme="6"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7" tint="0.39997558519241921"/>
        <bgColor indexed="64"/>
      </patternFill>
    </fill>
  </fills>
  <borders count="4">
    <border>
      <left/>
      <right/>
      <top/>
      <bottom/>
      <diagonal/>
    </border>
    <border>
      <left/>
      <right/>
      <top style="dashed">
        <color theme="4"/>
      </top>
      <bottom style="dashed">
        <color theme="4"/>
      </bottom>
      <diagonal/>
    </border>
    <border>
      <left/>
      <right/>
      <top style="medium">
        <color auto="1"/>
      </top>
      <bottom/>
      <diagonal/>
    </border>
    <border>
      <left/>
      <right/>
      <top style="medium">
        <color auto="1"/>
      </top>
      <bottom style="dashed">
        <color theme="4"/>
      </bottom>
      <diagonal/>
    </border>
  </borders>
  <cellStyleXfs count="3">
    <xf numFmtId="0" fontId="0" fillId="0" borderId="0"/>
    <xf numFmtId="0" fontId="4" fillId="5" borderId="0"/>
    <xf numFmtId="164" fontId="1" fillId="0" borderId="0" applyFont="0" applyFill="0" applyBorder="0" applyAlignment="0" applyProtection="0"/>
  </cellStyleXfs>
  <cellXfs count="75">
    <xf numFmtId="0" fontId="0" fillId="0" borderId="0" xfId="0"/>
    <xf numFmtId="0" fontId="3" fillId="0" borderId="0" xfId="0" applyFont="1"/>
    <xf numFmtId="0" fontId="0" fillId="0" borderId="0" xfId="0" applyFill="1"/>
    <xf numFmtId="0" fontId="0" fillId="0" borderId="0" xfId="0" applyBorder="1"/>
    <xf numFmtId="0" fontId="5" fillId="4" borderId="1" xfId="1" applyNumberFormat="1" applyFont="1" applyFill="1" applyBorder="1"/>
    <xf numFmtId="0" fontId="7" fillId="0" borderId="1" xfId="1" applyNumberFormat="1" applyFont="1" applyFill="1" applyBorder="1" applyProtection="1">
      <protection locked="0"/>
    </xf>
    <xf numFmtId="0" fontId="5" fillId="0" borderId="1" xfId="1" applyNumberFormat="1" applyFont="1" applyFill="1" applyBorder="1" applyProtection="1">
      <protection locked="0"/>
    </xf>
    <xf numFmtId="0" fontId="7" fillId="0" borderId="1" xfId="1" applyNumberFormat="1" applyFont="1" applyFill="1" applyBorder="1" applyAlignment="1" applyProtection="1">
      <alignment horizontal="right"/>
      <protection locked="0"/>
    </xf>
    <xf numFmtId="0" fontId="5" fillId="0" borderId="1" xfId="1" applyNumberFormat="1" applyFont="1" applyFill="1" applyBorder="1" applyAlignment="1" applyProtection="1">
      <alignment horizontal="left"/>
      <protection locked="0"/>
    </xf>
    <xf numFmtId="0" fontId="5" fillId="0" borderId="1" xfId="1" applyNumberFormat="1" applyFont="1" applyFill="1" applyBorder="1" applyAlignment="1" applyProtection="1">
      <alignment horizontal="right"/>
      <protection locked="0"/>
    </xf>
    <xf numFmtId="0" fontId="5" fillId="4" borderId="1" xfId="1" applyNumberFormat="1" applyFont="1" applyFill="1" applyBorder="1" applyProtection="1">
      <protection locked="0"/>
    </xf>
    <xf numFmtId="0" fontId="5" fillId="6" borderId="1" xfId="1" applyNumberFormat="1" applyFont="1" applyFill="1" applyBorder="1" applyProtection="1">
      <protection locked="0"/>
    </xf>
    <xf numFmtId="0" fontId="5" fillId="3" borderId="1" xfId="1" applyNumberFormat="1" applyFont="1" applyFill="1" applyBorder="1" applyProtection="1">
      <protection locked="0"/>
    </xf>
    <xf numFmtId="0" fontId="0" fillId="3" borderId="1" xfId="0" applyFill="1" applyBorder="1" applyAlignment="1">
      <alignment horizontal="center"/>
    </xf>
    <xf numFmtId="0" fontId="6" fillId="3" borderId="1" xfId="1" applyNumberFormat="1" applyFont="1" applyFill="1" applyBorder="1" applyAlignment="1" applyProtection="1">
      <alignment horizontal="left"/>
      <protection locked="0"/>
    </xf>
    <xf numFmtId="0" fontId="6" fillId="0" borderId="1" xfId="1" applyNumberFormat="1" applyFont="1" applyFill="1" applyBorder="1" applyAlignment="1" applyProtection="1">
      <alignment horizontal="center"/>
      <protection locked="0"/>
    </xf>
    <xf numFmtId="0" fontId="0" fillId="0" borderId="1" xfId="0" applyFill="1" applyBorder="1" applyAlignment="1">
      <alignment horizontal="center"/>
    </xf>
    <xf numFmtId="0" fontId="10" fillId="0" borderId="0" xfId="0" applyFont="1"/>
    <xf numFmtId="0" fontId="10" fillId="0" borderId="0" xfId="0" applyFont="1" applyAlignment="1">
      <alignment horizontal="center"/>
    </xf>
    <xf numFmtId="0" fontId="10" fillId="0" borderId="0" xfId="0" applyFont="1" applyFill="1" applyAlignment="1">
      <alignment horizontal="center"/>
    </xf>
    <xf numFmtId="165" fontId="11" fillId="0" borderId="0" xfId="1" applyNumberFormat="1" applyFont="1" applyFill="1" applyBorder="1" applyProtection="1">
      <protection locked="0"/>
    </xf>
    <xf numFmtId="165" fontId="11" fillId="0" borderId="0" xfId="1" applyNumberFormat="1" applyFont="1" applyFill="1"/>
    <xf numFmtId="165" fontId="12" fillId="0" borderId="0" xfId="1" applyNumberFormat="1" applyFont="1" applyFill="1"/>
    <xf numFmtId="165" fontId="11" fillId="0" borderId="0" xfId="1" applyNumberFormat="1" applyFont="1" applyFill="1" applyBorder="1"/>
    <xf numFmtId="165" fontId="13" fillId="0" borderId="0" xfId="1" applyNumberFormat="1" applyFont="1" applyFill="1" applyBorder="1"/>
    <xf numFmtId="0" fontId="10" fillId="0" borderId="0" xfId="0" applyFont="1" applyBorder="1"/>
    <xf numFmtId="0" fontId="2" fillId="0" borderId="0" xfId="0" applyFont="1" applyAlignment="1">
      <alignment horizontal="center" wrapText="1"/>
    </xf>
    <xf numFmtId="0" fontId="2" fillId="2" borderId="2" xfId="0" applyFont="1" applyFill="1" applyBorder="1" applyAlignment="1">
      <alignment horizontal="center" vertical="center" wrapText="1"/>
    </xf>
    <xf numFmtId="0" fontId="2" fillId="4" borderId="1" xfId="0" applyFont="1" applyFill="1" applyBorder="1" applyAlignment="1">
      <alignment wrapText="1"/>
    </xf>
    <xf numFmtId="0" fontId="2" fillId="0" borderId="1" xfId="0" applyFont="1" applyBorder="1" applyAlignment="1">
      <alignment horizontal="center" wrapText="1"/>
    </xf>
    <xf numFmtId="0" fontId="2" fillId="0" borderId="1" xfId="0" applyFont="1" applyFill="1" applyBorder="1" applyAlignment="1">
      <alignment horizontal="center" wrapText="1"/>
    </xf>
    <xf numFmtId="0" fontId="0" fillId="0" borderId="1" xfId="0" applyFont="1" applyFill="1" applyBorder="1" applyAlignment="1">
      <alignment wrapText="1"/>
    </xf>
    <xf numFmtId="15" fontId="2" fillId="4" borderId="1" xfId="0" applyNumberFormat="1" applyFont="1" applyFill="1" applyBorder="1" applyAlignment="1">
      <alignment horizontal="center"/>
    </xf>
    <xf numFmtId="15" fontId="2" fillId="4" borderId="1" xfId="0" applyNumberFormat="1" applyFont="1" applyFill="1" applyBorder="1" applyAlignment="1">
      <alignment horizontal="center" wrapText="1"/>
    </xf>
    <xf numFmtId="0" fontId="0" fillId="0" borderId="0" xfId="0" applyFont="1" applyAlignment="1">
      <alignment wrapText="1"/>
    </xf>
    <xf numFmtId="0" fontId="0" fillId="0" borderId="0" xfId="0" applyFont="1" applyFill="1" applyAlignment="1">
      <alignment wrapText="1"/>
    </xf>
    <xf numFmtId="0" fontId="0" fillId="0" borderId="1" xfId="0" applyFont="1" applyBorder="1" applyAlignment="1">
      <alignment wrapText="1"/>
    </xf>
    <xf numFmtId="0" fontId="0" fillId="0" borderId="0" xfId="0" applyFont="1" applyBorder="1" applyAlignment="1">
      <alignment wrapText="1"/>
    </xf>
    <xf numFmtId="0" fontId="0" fillId="0" borderId="1" xfId="0" applyFont="1" applyFill="1" applyBorder="1" applyAlignment="1">
      <alignment horizontal="left" wrapText="1" indent="3"/>
    </xf>
    <xf numFmtId="0" fontId="0" fillId="0" borderId="0" xfId="0" applyFont="1" applyFill="1" applyBorder="1" applyAlignment="1">
      <alignment horizontal="left" wrapText="1" indent="3"/>
    </xf>
    <xf numFmtId="0" fontId="0" fillId="0" borderId="1" xfId="0" applyFont="1" applyFill="1" applyBorder="1" applyAlignment="1">
      <alignment horizontal="left" wrapText="1" indent="2"/>
    </xf>
    <xf numFmtId="0" fontId="0" fillId="0" borderId="1" xfId="0" applyFont="1" applyFill="1" applyBorder="1" applyAlignment="1">
      <alignment horizontal="left" wrapText="1"/>
    </xf>
    <xf numFmtId="0" fontId="0" fillId="0" borderId="1" xfId="0" applyFont="1" applyBorder="1" applyAlignment="1">
      <alignment horizontal="left" wrapText="1" indent="3"/>
    </xf>
    <xf numFmtId="0" fontId="2" fillId="0" borderId="1" xfId="0" applyFont="1" applyBorder="1" applyAlignment="1">
      <alignment horizontal="left" wrapText="1" indent="3"/>
    </xf>
    <xf numFmtId="0" fontId="0" fillId="0" borderId="0" xfId="0" applyFont="1" applyAlignment="1">
      <alignment horizontal="left" wrapText="1" indent="3"/>
    </xf>
    <xf numFmtId="0" fontId="14" fillId="0" borderId="1" xfId="0" applyFont="1" applyFill="1" applyBorder="1" applyAlignment="1">
      <alignment wrapText="1"/>
    </xf>
    <xf numFmtId="0" fontId="2" fillId="3" borderId="1" xfId="0" applyFont="1" applyFill="1" applyBorder="1" applyAlignment="1">
      <alignment horizontal="left"/>
    </xf>
    <xf numFmtId="165" fontId="12" fillId="0" borderId="0" xfId="1" applyNumberFormat="1" applyFont="1" applyFill="1" applyAlignment="1">
      <alignment horizontal="center"/>
    </xf>
    <xf numFmtId="0" fontId="2" fillId="0" borderId="0" xfId="0" applyFont="1" applyAlignment="1">
      <alignment horizontal="center"/>
    </xf>
    <xf numFmtId="0" fontId="7" fillId="0" borderId="1" xfId="1" applyNumberFormat="1" applyFont="1" applyFill="1" applyBorder="1" applyAlignment="1">
      <alignment horizontal="left"/>
    </xf>
    <xf numFmtId="0" fontId="5" fillId="7" borderId="1" xfId="1" applyNumberFormat="1" applyFont="1" applyFill="1" applyBorder="1" applyAlignment="1" applyProtection="1">
      <alignment horizontal="center"/>
      <protection locked="0"/>
    </xf>
    <xf numFmtId="0" fontId="5" fillId="7" borderId="1" xfId="1" applyNumberFormat="1" applyFont="1" applyFill="1" applyBorder="1" applyAlignment="1" applyProtection="1">
      <alignment horizontal="left"/>
      <protection locked="0"/>
    </xf>
    <xf numFmtId="0" fontId="15" fillId="7" borderId="1" xfId="1" applyNumberFormat="1" applyFont="1" applyFill="1" applyBorder="1" applyAlignment="1" applyProtection="1">
      <alignment horizontal="center"/>
      <protection locked="0"/>
    </xf>
    <xf numFmtId="0" fontId="5" fillId="8" borderId="1" xfId="1" applyNumberFormat="1" applyFont="1" applyFill="1" applyBorder="1" applyProtection="1">
      <protection locked="0"/>
    </xf>
    <xf numFmtId="0" fontId="5" fillId="8" borderId="1" xfId="1" applyNumberFormat="1" applyFont="1" applyFill="1" applyBorder="1" applyAlignment="1" applyProtection="1">
      <alignment horizontal="left"/>
      <protection locked="0"/>
    </xf>
    <xf numFmtId="167" fontId="7" fillId="0" borderId="1" xfId="1" applyNumberFormat="1" applyFont="1" applyFill="1" applyBorder="1"/>
    <xf numFmtId="167" fontId="5" fillId="8" borderId="1" xfId="1" applyNumberFormat="1" applyFont="1" applyFill="1" applyBorder="1" applyProtection="1">
      <protection locked="0"/>
    </xf>
    <xf numFmtId="167" fontId="5" fillId="8" borderId="1" xfId="1" applyNumberFormat="1" applyFont="1" applyFill="1" applyBorder="1" applyAlignment="1" applyProtection="1">
      <alignment horizontal="right"/>
      <protection locked="0"/>
    </xf>
    <xf numFmtId="168" fontId="7" fillId="0" borderId="1" xfId="2" applyNumberFormat="1" applyFont="1" applyFill="1" applyBorder="1"/>
    <xf numFmtId="167" fontId="5" fillId="0" borderId="1" xfId="1" applyNumberFormat="1" applyFont="1" applyFill="1" applyBorder="1" applyAlignment="1" applyProtection="1">
      <alignment horizontal="right"/>
      <protection locked="0"/>
    </xf>
    <xf numFmtId="167" fontId="5" fillId="4" borderId="1" xfId="1" applyNumberFormat="1" applyFont="1" applyFill="1" applyBorder="1" applyAlignment="1" applyProtection="1">
      <alignment horizontal="right"/>
      <protection locked="0"/>
    </xf>
    <xf numFmtId="166" fontId="0" fillId="0" borderId="0" xfId="0" applyNumberFormat="1"/>
    <xf numFmtId="0" fontId="6" fillId="9" borderId="1" xfId="1" applyNumberFormat="1" applyFont="1" applyFill="1" applyBorder="1" applyAlignment="1" applyProtection="1">
      <alignment horizontal="left"/>
      <protection locked="0"/>
    </xf>
    <xf numFmtId="0" fontId="2" fillId="9" borderId="1" xfId="0" applyFont="1" applyFill="1" applyBorder="1" applyAlignment="1">
      <alignment horizontal="left"/>
    </xf>
    <xf numFmtId="0" fontId="0" fillId="9" borderId="1" xfId="0" applyFill="1" applyBorder="1" applyAlignment="1">
      <alignment horizontal="center"/>
    </xf>
    <xf numFmtId="165" fontId="16" fillId="0" borderId="0" xfId="1" applyNumberFormat="1" applyFont="1" applyFill="1"/>
    <xf numFmtId="165" fontId="17" fillId="0" borderId="0" xfId="1" applyNumberFormat="1" applyFont="1" applyFill="1" applyBorder="1"/>
    <xf numFmtId="9" fontId="5" fillId="6" borderId="1" xfId="1" applyNumberFormat="1" applyFont="1" applyFill="1" applyBorder="1" applyAlignment="1" applyProtection="1">
      <alignment horizontal="right"/>
      <protection locked="0"/>
    </xf>
    <xf numFmtId="166" fontId="5" fillId="3" borderId="1" xfId="1" applyNumberFormat="1" applyFont="1" applyFill="1" applyBorder="1" applyAlignment="1" applyProtection="1">
      <alignment horizontal="right"/>
      <protection locked="0"/>
    </xf>
    <xf numFmtId="0" fontId="6" fillId="10" borderId="1" xfId="1" applyNumberFormat="1" applyFont="1" applyFill="1" applyBorder="1" applyAlignment="1" applyProtection="1">
      <alignment horizontal="left"/>
      <protection locked="0"/>
    </xf>
    <xf numFmtId="0" fontId="2" fillId="10" borderId="1" xfId="0" applyFont="1" applyFill="1" applyBorder="1" applyAlignment="1">
      <alignment horizontal="left"/>
    </xf>
    <xf numFmtId="0" fontId="0" fillId="10" borderId="1" xfId="0" applyFill="1" applyBorder="1" applyAlignment="1">
      <alignment horizontal="center"/>
    </xf>
    <xf numFmtId="0" fontId="3" fillId="2" borderId="3" xfId="0" applyFont="1" applyFill="1" applyBorder="1" applyAlignment="1">
      <alignment horizontal="center" vertical="center" wrapText="1"/>
    </xf>
    <xf numFmtId="0" fontId="8" fillId="3" borderId="1" xfId="1" applyNumberFormat="1" applyFont="1" applyFill="1" applyBorder="1" applyAlignment="1" applyProtection="1">
      <alignment horizontal="center"/>
      <protection locked="0"/>
    </xf>
    <xf numFmtId="0" fontId="9" fillId="3" borderId="1" xfId="0" applyFont="1" applyFill="1" applyBorder="1" applyAlignment="1">
      <alignment horizontal="center"/>
    </xf>
  </cellXfs>
  <cellStyles count="3">
    <cellStyle name="Comma" xfId="2" builtinId="3"/>
    <cellStyle name="Normal" xfId="0" builtinId="0"/>
    <cellStyle name="Normal_DETAIL"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eko%20Turdziladze\Local%20Settings\Temporary%20Internet%20Files\Content.Outlook\S9SM43B0\Ethiopia%20UNICF%20Budget%20FINAL%20(6-18-07%20fully%20disclosu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1 Summary (For UNICEF)"/>
      <sheetName val="Option 1 Detail (Loaded)"/>
      <sheetName val="Option 1 Detail"/>
      <sheetName val="Summary-UNICEF"/>
      <sheetName val="Detail-UNICEF"/>
      <sheetName val="Option 2 Detail"/>
      <sheetName val="Workshop Detail"/>
    </sheetNames>
    <sheetDataSet>
      <sheetData sheetId="0" refreshError="1"/>
      <sheetData sheetId="1" refreshError="1"/>
      <sheetData sheetId="2">
        <row r="10">
          <cell r="T10">
            <v>13</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97"/>
  <sheetViews>
    <sheetView showGridLines="0" tabSelected="1" workbookViewId="0">
      <selection activeCell="B9" sqref="B9"/>
    </sheetView>
  </sheetViews>
  <sheetFormatPr defaultColWidth="0" defaultRowHeight="14.4" zeroHeight="1"/>
  <cols>
    <col min="1" max="1" width="11.6640625" style="34" customWidth="1"/>
    <col min="2" max="2" width="109.33203125" style="35" customWidth="1"/>
    <col min="3" max="3" width="18.33203125" style="26" customWidth="1"/>
    <col min="4" max="4" width="25.109375" style="26" customWidth="1"/>
    <col min="5" max="5" width="0" hidden="1" customWidth="1"/>
    <col min="6" max="6" width="0" style="34" hidden="1" customWidth="1"/>
    <col min="7" max="16384" width="9.109375" style="34" hidden="1"/>
  </cols>
  <sheetData>
    <row r="1" spans="1:4" ht="15" thickBot="1"/>
    <row r="2" spans="1:4" ht="44.25" customHeight="1">
      <c r="A2" s="72" t="s">
        <v>62</v>
      </c>
      <c r="B2" s="72"/>
      <c r="C2" s="27" t="s">
        <v>23</v>
      </c>
      <c r="D2" s="27" t="s">
        <v>24</v>
      </c>
    </row>
    <row r="3" spans="1:4" s="36" customFormat="1"/>
    <row r="4" spans="1:4">
      <c r="A4" s="28" t="s">
        <v>3</v>
      </c>
      <c r="B4" s="28" t="s">
        <v>59</v>
      </c>
      <c r="C4" s="33">
        <v>42985</v>
      </c>
      <c r="D4" s="33">
        <v>43225</v>
      </c>
    </row>
    <row r="5" spans="1:4" s="37" customFormat="1">
      <c r="A5" s="36"/>
      <c r="B5" s="31" t="s">
        <v>60</v>
      </c>
      <c r="C5" s="36"/>
      <c r="D5" s="36"/>
    </row>
    <row r="6" spans="1:4" s="38" customFormat="1">
      <c r="B6" s="31" t="s">
        <v>52</v>
      </c>
    </row>
    <row r="7" spans="1:4" s="38" customFormat="1">
      <c r="B7" s="31" t="s">
        <v>53</v>
      </c>
    </row>
    <row r="8" spans="1:4" s="38" customFormat="1">
      <c r="B8" s="31" t="s">
        <v>73</v>
      </c>
    </row>
    <row r="9" spans="1:4" s="39" customFormat="1">
      <c r="A9" s="38"/>
      <c r="B9" s="45" t="s">
        <v>70</v>
      </c>
      <c r="C9" s="38"/>
      <c r="D9" s="38"/>
    </row>
    <row r="10" spans="1:4" s="37" customFormat="1">
      <c r="A10" s="36"/>
      <c r="B10" s="45" t="s">
        <v>72</v>
      </c>
      <c r="C10" s="36"/>
      <c r="D10" s="36"/>
    </row>
    <row r="11" spans="1:4" s="37" customFormat="1">
      <c r="A11" s="36"/>
      <c r="B11" s="36"/>
      <c r="C11" s="36"/>
      <c r="D11" s="36"/>
    </row>
    <row r="12" spans="1:4">
      <c r="A12" s="28" t="s">
        <v>4</v>
      </c>
      <c r="B12" s="28" t="s">
        <v>76</v>
      </c>
      <c r="C12" s="33">
        <v>43018</v>
      </c>
      <c r="D12" s="33">
        <v>43130</v>
      </c>
    </row>
    <row r="13" spans="1:4" s="38" customFormat="1">
      <c r="B13" s="31" t="s">
        <v>54</v>
      </c>
    </row>
    <row r="14" spans="1:4" s="38" customFormat="1">
      <c r="B14" s="31" t="s">
        <v>71</v>
      </c>
    </row>
    <row r="15" spans="1:4" s="38" customFormat="1">
      <c r="B15" s="31" t="s">
        <v>45</v>
      </c>
    </row>
    <row r="16" spans="1:4" s="38" customFormat="1">
      <c r="B16" s="31" t="s">
        <v>55</v>
      </c>
    </row>
    <row r="17" spans="1:4" s="38" customFormat="1">
      <c r="B17" s="31" t="s">
        <v>56</v>
      </c>
    </row>
    <row r="18" spans="1:4" s="38" customFormat="1">
      <c r="B18" s="31" t="s">
        <v>78</v>
      </c>
    </row>
    <row r="19" spans="1:4" s="38" customFormat="1">
      <c r="B19" s="31" t="s">
        <v>57</v>
      </c>
    </row>
    <row r="20" spans="1:4" s="39" customFormat="1">
      <c r="A20" s="38"/>
      <c r="B20" s="31" t="s">
        <v>58</v>
      </c>
      <c r="C20" s="38"/>
      <c r="D20" s="38"/>
    </row>
    <row r="21" spans="1:4" s="35" customFormat="1">
      <c r="A21" s="38"/>
      <c r="B21" s="31" t="s">
        <v>77</v>
      </c>
      <c r="C21" s="30"/>
      <c r="D21" s="30"/>
    </row>
    <row r="22" spans="1:4" s="35" customFormat="1" ht="28.8">
      <c r="A22" s="38"/>
      <c r="B22" s="31" t="s">
        <v>94</v>
      </c>
      <c r="C22" s="30"/>
      <c r="D22" s="30"/>
    </row>
    <row r="23" spans="1:4" s="35" customFormat="1">
      <c r="A23" s="38"/>
      <c r="B23" s="31" t="s">
        <v>98</v>
      </c>
      <c r="C23" s="30"/>
      <c r="D23" s="30"/>
    </row>
    <row r="24" spans="1:4" s="35" customFormat="1">
      <c r="A24" s="38"/>
      <c r="B24" s="42"/>
      <c r="C24" s="30"/>
      <c r="D24" s="30"/>
    </row>
    <row r="25" spans="1:4">
      <c r="A25" s="28" t="s">
        <v>66</v>
      </c>
      <c r="B25" s="28" t="s">
        <v>74</v>
      </c>
      <c r="C25" s="33">
        <v>43020</v>
      </c>
      <c r="D25" s="33">
        <v>43240</v>
      </c>
    </row>
    <row r="26" spans="1:4">
      <c r="A26" s="36"/>
      <c r="B26" s="31" t="s">
        <v>79</v>
      </c>
      <c r="C26" s="29"/>
      <c r="D26" s="29"/>
    </row>
    <row r="27" spans="1:4">
      <c r="A27" s="36"/>
      <c r="B27" s="31" t="s">
        <v>80</v>
      </c>
      <c r="C27" s="29"/>
      <c r="D27" s="29"/>
    </row>
    <row r="28" spans="1:4">
      <c r="A28" s="36"/>
      <c r="B28" s="31" t="s">
        <v>33</v>
      </c>
      <c r="C28" s="29"/>
      <c r="D28" s="29"/>
    </row>
    <row r="29" spans="1:4">
      <c r="A29" s="36"/>
      <c r="B29" s="38" t="s">
        <v>34</v>
      </c>
      <c r="C29" s="29"/>
      <c r="D29" s="29"/>
    </row>
    <row r="30" spans="1:4">
      <c r="A30" s="36"/>
      <c r="B30" s="38" t="s">
        <v>35</v>
      </c>
      <c r="C30" s="29"/>
      <c r="D30" s="29"/>
    </row>
    <row r="31" spans="1:4" ht="28.8">
      <c r="A31" s="36"/>
      <c r="B31" s="38" t="s">
        <v>36</v>
      </c>
      <c r="C31" s="29"/>
      <c r="D31" s="29"/>
    </row>
    <row r="32" spans="1:4">
      <c r="A32" s="36"/>
      <c r="B32" s="38" t="s">
        <v>37</v>
      </c>
      <c r="C32" s="29"/>
      <c r="D32" s="29"/>
    </row>
    <row r="33" spans="1:4">
      <c r="A33" s="36"/>
      <c r="B33" s="38" t="s">
        <v>75</v>
      </c>
      <c r="C33" s="29"/>
      <c r="D33" s="29"/>
    </row>
    <row r="34" spans="1:4">
      <c r="A34" s="36"/>
      <c r="B34" s="38" t="s">
        <v>38</v>
      </c>
      <c r="C34" s="29"/>
      <c r="D34" s="29"/>
    </row>
    <row r="35" spans="1:4">
      <c r="A35" s="36"/>
      <c r="B35" s="38" t="s">
        <v>39</v>
      </c>
      <c r="C35" s="29"/>
      <c r="D35" s="29"/>
    </row>
    <row r="36" spans="1:4">
      <c r="A36" s="36"/>
      <c r="B36" s="38" t="s">
        <v>92</v>
      </c>
      <c r="C36" s="29"/>
      <c r="D36" s="29"/>
    </row>
    <row r="37" spans="1:4" ht="28.8">
      <c r="A37" s="36"/>
      <c r="B37" s="38" t="s">
        <v>81</v>
      </c>
      <c r="C37" s="29"/>
      <c r="D37" s="29"/>
    </row>
    <row r="38" spans="1:4">
      <c r="A38" s="36"/>
      <c r="B38" s="38" t="s">
        <v>40</v>
      </c>
      <c r="C38" s="29"/>
      <c r="D38" s="29"/>
    </row>
    <row r="39" spans="1:4" ht="28.8">
      <c r="A39" s="36"/>
      <c r="B39" s="38" t="s">
        <v>93</v>
      </c>
      <c r="C39" s="29"/>
      <c r="D39" s="29"/>
    </row>
    <row r="40" spans="1:4" ht="28.8">
      <c r="A40" s="36"/>
      <c r="B40" s="38" t="s">
        <v>95</v>
      </c>
      <c r="C40" s="29"/>
      <c r="D40" s="29"/>
    </row>
    <row r="41" spans="1:4">
      <c r="A41" s="36"/>
      <c r="B41" s="38" t="s">
        <v>96</v>
      </c>
      <c r="C41" s="29"/>
      <c r="D41" s="29"/>
    </row>
    <row r="42" spans="1:4">
      <c r="A42" s="36"/>
      <c r="B42" s="38" t="s">
        <v>97</v>
      </c>
      <c r="C42" s="29"/>
      <c r="D42" s="29"/>
    </row>
    <row r="43" spans="1:4">
      <c r="A43" s="36"/>
      <c r="B43" s="38"/>
      <c r="C43" s="29"/>
      <c r="D43" s="29"/>
    </row>
    <row r="44" spans="1:4" s="44" customFormat="1">
      <c r="A44" s="28" t="s">
        <v>5</v>
      </c>
      <c r="B44" s="28" t="s">
        <v>85</v>
      </c>
      <c r="C44" s="33">
        <v>43146</v>
      </c>
      <c r="D44" s="33">
        <v>43271</v>
      </c>
    </row>
    <row r="45" spans="1:4" s="44" customFormat="1">
      <c r="A45" s="42"/>
      <c r="B45" s="31" t="s">
        <v>61</v>
      </c>
      <c r="C45" s="43"/>
      <c r="D45" s="43"/>
    </row>
    <row r="46" spans="1:4">
      <c r="A46" s="36"/>
      <c r="B46" s="40" t="s">
        <v>13</v>
      </c>
      <c r="C46" s="29"/>
      <c r="D46" s="29"/>
    </row>
    <row r="47" spans="1:4">
      <c r="A47" s="36"/>
      <c r="B47" s="40" t="s">
        <v>14</v>
      </c>
      <c r="C47" s="29"/>
      <c r="D47" s="29"/>
    </row>
    <row r="48" spans="1:4">
      <c r="A48" s="36"/>
      <c r="B48" s="40" t="s">
        <v>2</v>
      </c>
      <c r="C48" s="29"/>
      <c r="D48" s="29"/>
    </row>
    <row r="49" spans="1:4">
      <c r="A49" s="36"/>
      <c r="B49" s="40" t="s">
        <v>25</v>
      </c>
      <c r="C49" s="29"/>
      <c r="D49" s="29"/>
    </row>
    <row r="50" spans="1:4">
      <c r="B50" s="40" t="s">
        <v>1</v>
      </c>
      <c r="C50" s="34"/>
      <c r="D50" s="34"/>
    </row>
    <row r="51" spans="1:4">
      <c r="A51" s="38"/>
      <c r="B51" s="40" t="s">
        <v>30</v>
      </c>
      <c r="C51" s="29"/>
      <c r="D51" s="29"/>
    </row>
    <row r="52" spans="1:4">
      <c r="A52" s="36"/>
      <c r="B52" s="40" t="s">
        <v>31</v>
      </c>
      <c r="C52" s="29"/>
      <c r="D52" s="29"/>
    </row>
    <row r="53" spans="1:4">
      <c r="A53" s="36"/>
      <c r="B53" s="31" t="s">
        <v>15</v>
      </c>
      <c r="C53" s="29"/>
      <c r="D53" s="41"/>
    </row>
    <row r="54" spans="1:4">
      <c r="A54" s="36"/>
      <c r="B54" s="40" t="s">
        <v>63</v>
      </c>
      <c r="C54" s="29"/>
      <c r="D54" s="41"/>
    </row>
    <row r="55" spans="1:4">
      <c r="A55" s="36"/>
      <c r="B55" s="40" t="s">
        <v>16</v>
      </c>
      <c r="C55" s="29"/>
      <c r="D55" s="41"/>
    </row>
    <row r="56" spans="1:4">
      <c r="A56" s="36"/>
      <c r="B56" s="40" t="s">
        <v>64</v>
      </c>
      <c r="C56" s="29"/>
      <c r="D56" s="41"/>
    </row>
    <row r="57" spans="1:4">
      <c r="A57" s="36"/>
      <c r="B57" s="31" t="s">
        <v>50</v>
      </c>
      <c r="C57" s="29"/>
      <c r="D57" s="41"/>
    </row>
    <row r="58" spans="1:4">
      <c r="A58" s="36"/>
      <c r="B58" s="31" t="s">
        <v>51</v>
      </c>
      <c r="C58" s="29"/>
      <c r="D58" s="41"/>
    </row>
    <row r="59" spans="1:4" s="31" customFormat="1">
      <c r="B59" s="31" t="s">
        <v>17</v>
      </c>
    </row>
    <row r="60" spans="1:4" s="35" customFormat="1">
      <c r="A60" s="31"/>
      <c r="B60" s="40" t="s">
        <v>20</v>
      </c>
      <c r="C60" s="30"/>
      <c r="D60" s="30"/>
    </row>
    <row r="61" spans="1:4" s="35" customFormat="1">
      <c r="A61" s="31"/>
      <c r="B61" s="40" t="s">
        <v>21</v>
      </c>
      <c r="C61" s="30"/>
      <c r="D61" s="30"/>
    </row>
    <row r="62" spans="1:4" s="35" customFormat="1">
      <c r="A62" s="31"/>
      <c r="B62" s="40" t="s">
        <v>86</v>
      </c>
      <c r="C62" s="30"/>
      <c r="D62" s="30"/>
    </row>
    <row r="63" spans="1:4" s="35" customFormat="1">
      <c r="A63" s="31"/>
      <c r="B63" s="40" t="s">
        <v>22</v>
      </c>
      <c r="C63" s="30"/>
      <c r="D63" s="30"/>
    </row>
    <row r="64" spans="1:4" s="35" customFormat="1">
      <c r="A64" s="31"/>
      <c r="B64" s="31" t="s">
        <v>65</v>
      </c>
      <c r="C64" s="30"/>
      <c r="D64" s="30"/>
    </row>
    <row r="65" spans="1:4" s="31" customFormat="1">
      <c r="B65" s="40" t="s">
        <v>26</v>
      </c>
    </row>
    <row r="66" spans="1:4" s="35" customFormat="1">
      <c r="A66" s="31"/>
      <c r="B66" s="40" t="s">
        <v>0</v>
      </c>
      <c r="C66" s="30"/>
      <c r="D66" s="30"/>
    </row>
    <row r="67" spans="1:4" s="35" customFormat="1">
      <c r="A67" s="31"/>
      <c r="B67" s="38"/>
      <c r="C67" s="30"/>
      <c r="D67" s="30"/>
    </row>
    <row r="68" spans="1:4" s="35" customFormat="1">
      <c r="A68" s="28" t="s">
        <v>6</v>
      </c>
      <c r="B68" s="28" t="s">
        <v>82</v>
      </c>
      <c r="C68" s="33">
        <v>43223</v>
      </c>
      <c r="D68" s="33">
        <v>43339</v>
      </c>
    </row>
    <row r="69" spans="1:4" s="35" customFormat="1">
      <c r="A69" s="31"/>
      <c r="B69" s="31" t="s">
        <v>61</v>
      </c>
      <c r="C69" s="30"/>
      <c r="D69" s="30"/>
    </row>
    <row r="70" spans="1:4" s="31" customFormat="1">
      <c r="B70" s="40" t="s">
        <v>13</v>
      </c>
    </row>
    <row r="71" spans="1:4" s="35" customFormat="1">
      <c r="A71" s="31"/>
      <c r="B71" s="40" t="s">
        <v>14</v>
      </c>
      <c r="C71" s="30"/>
      <c r="D71" s="30"/>
    </row>
    <row r="72" spans="1:4" s="35" customFormat="1">
      <c r="A72" s="31"/>
      <c r="B72" s="40" t="s">
        <v>2</v>
      </c>
      <c r="C72" s="30"/>
      <c r="D72" s="30"/>
    </row>
    <row r="73" spans="1:4">
      <c r="A73" s="36"/>
      <c r="B73" s="40" t="s">
        <v>25</v>
      </c>
      <c r="C73" s="29"/>
      <c r="D73" s="29"/>
    </row>
    <row r="74" spans="1:4">
      <c r="B74" s="40" t="s">
        <v>1</v>
      </c>
      <c r="C74" s="34"/>
      <c r="D74" s="34"/>
    </row>
    <row r="75" spans="1:4">
      <c r="A75" s="38"/>
      <c r="B75" s="40" t="s">
        <v>30</v>
      </c>
      <c r="C75" s="29"/>
      <c r="D75" s="29"/>
    </row>
    <row r="76" spans="1:4">
      <c r="A76" s="36"/>
      <c r="B76" s="40" t="s">
        <v>31</v>
      </c>
      <c r="C76" s="29"/>
      <c r="D76" s="29"/>
    </row>
    <row r="77" spans="1:4">
      <c r="A77" s="36"/>
      <c r="B77" s="31" t="s">
        <v>15</v>
      </c>
      <c r="C77" s="29"/>
      <c r="D77" s="41"/>
    </row>
    <row r="78" spans="1:4">
      <c r="A78" s="36"/>
      <c r="B78" s="40" t="s">
        <v>63</v>
      </c>
      <c r="C78" s="29"/>
      <c r="D78" s="41"/>
    </row>
    <row r="79" spans="1:4">
      <c r="A79" s="36"/>
      <c r="B79" s="40" t="s">
        <v>16</v>
      </c>
      <c r="C79" s="29"/>
      <c r="D79" s="41"/>
    </row>
    <row r="80" spans="1:4">
      <c r="A80" s="36"/>
      <c r="B80" s="40" t="s">
        <v>64</v>
      </c>
      <c r="C80" s="29"/>
      <c r="D80" s="41"/>
    </row>
    <row r="81" spans="1:4">
      <c r="A81" s="36"/>
      <c r="B81" s="31" t="s">
        <v>50</v>
      </c>
      <c r="C81" s="29"/>
      <c r="D81" s="41"/>
    </row>
    <row r="82" spans="1:4">
      <c r="A82" s="36"/>
      <c r="B82" s="31" t="s">
        <v>51</v>
      </c>
      <c r="C82" s="29"/>
      <c r="D82" s="41"/>
    </row>
    <row r="83" spans="1:4" s="31" customFormat="1">
      <c r="B83" s="31" t="s">
        <v>17</v>
      </c>
    </row>
    <row r="84" spans="1:4" s="35" customFormat="1">
      <c r="A84" s="31"/>
      <c r="B84" s="40" t="s">
        <v>20</v>
      </c>
      <c r="C84" s="30"/>
      <c r="D84" s="30"/>
    </row>
    <row r="85" spans="1:4" s="35" customFormat="1">
      <c r="A85" s="31"/>
      <c r="B85" s="40" t="s">
        <v>21</v>
      </c>
      <c r="C85" s="30"/>
      <c r="D85" s="30"/>
    </row>
    <row r="86" spans="1:4" s="35" customFormat="1">
      <c r="A86" s="31"/>
      <c r="B86" s="40" t="s">
        <v>86</v>
      </c>
      <c r="C86" s="30"/>
      <c r="D86" s="30"/>
    </row>
    <row r="87" spans="1:4" s="35" customFormat="1">
      <c r="A87" s="31"/>
      <c r="B87" s="40" t="s">
        <v>22</v>
      </c>
      <c r="C87" s="30"/>
      <c r="D87" s="30"/>
    </row>
    <row r="88" spans="1:4" s="35" customFormat="1">
      <c r="A88" s="31"/>
      <c r="B88" s="31" t="s">
        <v>65</v>
      </c>
      <c r="C88" s="30"/>
      <c r="D88" s="30"/>
    </row>
    <row r="89" spans="1:4" s="31" customFormat="1">
      <c r="B89" s="40" t="s">
        <v>26</v>
      </c>
    </row>
    <row r="90" spans="1:4" s="35" customFormat="1">
      <c r="A90" s="31"/>
      <c r="B90" s="40" t="s">
        <v>0</v>
      </c>
      <c r="C90" s="30"/>
      <c r="D90" s="30"/>
    </row>
    <row r="91" spans="1:4" s="35" customFormat="1">
      <c r="A91" s="31"/>
      <c r="B91" s="38"/>
      <c r="C91" s="30"/>
      <c r="D91" s="30"/>
    </row>
    <row r="92" spans="1:4" s="35" customFormat="1">
      <c r="A92" s="28" t="s">
        <v>18</v>
      </c>
      <c r="B92" s="28" t="s">
        <v>83</v>
      </c>
      <c r="C92" s="33">
        <v>43291</v>
      </c>
      <c r="D92" s="33">
        <v>43409</v>
      </c>
    </row>
    <row r="93" spans="1:4" s="35" customFormat="1">
      <c r="A93" s="31"/>
      <c r="B93" s="31" t="s">
        <v>61</v>
      </c>
      <c r="C93" s="30"/>
      <c r="D93" s="30"/>
    </row>
    <row r="94" spans="1:4" s="31" customFormat="1">
      <c r="B94" s="40" t="s">
        <v>13</v>
      </c>
    </row>
    <row r="95" spans="1:4" s="35" customFormat="1">
      <c r="A95" s="31"/>
      <c r="B95" s="40" t="s">
        <v>14</v>
      </c>
      <c r="C95" s="30"/>
      <c r="D95" s="30"/>
    </row>
    <row r="96" spans="1:4" s="35" customFormat="1">
      <c r="A96" s="31"/>
      <c r="B96" s="40" t="s">
        <v>2</v>
      </c>
      <c r="C96" s="30"/>
      <c r="D96" s="30"/>
    </row>
    <row r="97" spans="1:4">
      <c r="A97" s="36"/>
      <c r="B97" s="40" t="s">
        <v>25</v>
      </c>
      <c r="C97" s="29"/>
      <c r="D97" s="29"/>
    </row>
    <row r="98" spans="1:4">
      <c r="B98" s="40" t="s">
        <v>1</v>
      </c>
      <c r="C98" s="34"/>
      <c r="D98" s="34"/>
    </row>
    <row r="99" spans="1:4">
      <c r="A99" s="38"/>
      <c r="B99" s="40" t="s">
        <v>30</v>
      </c>
      <c r="C99" s="29"/>
      <c r="D99" s="29"/>
    </row>
    <row r="100" spans="1:4">
      <c r="A100" s="36"/>
      <c r="B100" s="40" t="s">
        <v>31</v>
      </c>
      <c r="C100" s="29"/>
      <c r="D100" s="29"/>
    </row>
    <row r="101" spans="1:4">
      <c r="A101" s="36"/>
      <c r="B101" s="31" t="s">
        <v>15</v>
      </c>
      <c r="C101" s="29"/>
      <c r="D101" s="41"/>
    </row>
    <row r="102" spans="1:4">
      <c r="A102" s="36"/>
      <c r="B102" s="40" t="s">
        <v>63</v>
      </c>
      <c r="C102" s="29"/>
      <c r="D102" s="41"/>
    </row>
    <row r="103" spans="1:4">
      <c r="A103" s="36"/>
      <c r="B103" s="40" t="s">
        <v>16</v>
      </c>
      <c r="C103" s="29"/>
      <c r="D103" s="41"/>
    </row>
    <row r="104" spans="1:4">
      <c r="A104" s="36"/>
      <c r="B104" s="40" t="s">
        <v>64</v>
      </c>
      <c r="C104" s="29"/>
      <c r="D104" s="41"/>
    </row>
    <row r="105" spans="1:4">
      <c r="A105" s="36"/>
      <c r="B105" s="31" t="s">
        <v>50</v>
      </c>
      <c r="C105" s="29"/>
      <c r="D105" s="41"/>
    </row>
    <row r="106" spans="1:4">
      <c r="A106" s="36"/>
      <c r="B106" s="31" t="s">
        <v>51</v>
      </c>
      <c r="C106" s="29"/>
      <c r="D106" s="41"/>
    </row>
    <row r="107" spans="1:4" s="31" customFormat="1">
      <c r="B107" s="31" t="s">
        <v>17</v>
      </c>
    </row>
    <row r="108" spans="1:4" s="35" customFormat="1">
      <c r="A108" s="31"/>
      <c r="B108" s="40" t="s">
        <v>20</v>
      </c>
      <c r="C108" s="30"/>
      <c r="D108" s="30"/>
    </row>
    <row r="109" spans="1:4" s="35" customFormat="1">
      <c r="A109" s="31"/>
      <c r="B109" s="40" t="s">
        <v>21</v>
      </c>
      <c r="C109" s="30"/>
      <c r="D109" s="30"/>
    </row>
    <row r="110" spans="1:4" s="35" customFormat="1">
      <c r="A110" s="31"/>
      <c r="B110" s="40" t="s">
        <v>86</v>
      </c>
      <c r="C110" s="30"/>
      <c r="D110" s="30"/>
    </row>
    <row r="111" spans="1:4" s="35" customFormat="1">
      <c r="A111" s="31"/>
      <c r="B111" s="40" t="s">
        <v>22</v>
      </c>
      <c r="C111" s="30"/>
      <c r="D111" s="30"/>
    </row>
    <row r="112" spans="1:4" s="35" customFormat="1">
      <c r="A112" s="31"/>
      <c r="B112" s="31" t="s">
        <v>65</v>
      </c>
      <c r="C112" s="30"/>
      <c r="D112" s="30"/>
    </row>
    <row r="113" spans="1:4" s="31" customFormat="1">
      <c r="B113" s="40" t="s">
        <v>26</v>
      </c>
    </row>
    <row r="114" spans="1:4" s="35" customFormat="1">
      <c r="A114" s="31"/>
      <c r="B114" s="40" t="s">
        <v>0</v>
      </c>
      <c r="C114" s="30"/>
      <c r="D114" s="30"/>
    </row>
    <row r="115" spans="1:4" s="35" customFormat="1">
      <c r="A115" s="31"/>
      <c r="B115" s="38"/>
      <c r="C115" s="30"/>
      <c r="D115" s="30"/>
    </row>
    <row r="116" spans="1:4" s="35" customFormat="1">
      <c r="A116" s="28" t="s">
        <v>68</v>
      </c>
      <c r="B116" s="28" t="s">
        <v>32</v>
      </c>
      <c r="C116" s="33">
        <v>43291</v>
      </c>
      <c r="D116" s="33">
        <v>43444</v>
      </c>
    </row>
    <row r="117" spans="1:4" s="35" customFormat="1" ht="28.8">
      <c r="A117" s="31"/>
      <c r="B117" s="31" t="s">
        <v>41</v>
      </c>
      <c r="C117" s="30"/>
      <c r="D117" s="30"/>
    </row>
    <row r="118" spans="1:4" s="31" customFormat="1" ht="28.8">
      <c r="B118" s="31" t="s">
        <v>42</v>
      </c>
    </row>
    <row r="119" spans="1:4" s="35" customFormat="1" ht="28.8">
      <c r="A119" s="31"/>
      <c r="B119" s="31" t="s">
        <v>43</v>
      </c>
      <c r="C119" s="30"/>
      <c r="D119" s="30"/>
    </row>
    <row r="120" spans="1:4" s="35" customFormat="1">
      <c r="A120" s="31"/>
      <c r="B120" s="31" t="s">
        <v>44</v>
      </c>
      <c r="C120" s="30"/>
      <c r="D120" s="30"/>
    </row>
    <row r="121" spans="1:4">
      <c r="A121" s="36"/>
      <c r="B121" s="31" t="s">
        <v>45</v>
      </c>
      <c r="C121" s="29"/>
      <c r="D121" s="29"/>
    </row>
    <row r="122" spans="1:4">
      <c r="B122" s="31" t="s">
        <v>46</v>
      </c>
      <c r="C122" s="34"/>
      <c r="D122" s="34"/>
    </row>
    <row r="123" spans="1:4">
      <c r="A123" s="38"/>
      <c r="B123" s="31" t="s">
        <v>47</v>
      </c>
      <c r="C123" s="29"/>
      <c r="D123" s="29"/>
    </row>
    <row r="124" spans="1:4" ht="28.8">
      <c r="A124" s="38"/>
      <c r="B124" s="31" t="s">
        <v>48</v>
      </c>
      <c r="C124" s="29"/>
      <c r="D124" s="29"/>
    </row>
    <row r="125" spans="1:4" ht="28.8">
      <c r="A125" s="38"/>
      <c r="B125" s="31" t="s">
        <v>49</v>
      </c>
      <c r="C125" s="29"/>
      <c r="D125" s="29"/>
    </row>
    <row r="126" spans="1:4">
      <c r="A126" s="38"/>
      <c r="B126" s="41" t="s">
        <v>87</v>
      </c>
      <c r="C126" s="29"/>
      <c r="D126" s="29"/>
    </row>
    <row r="127" spans="1:4">
      <c r="A127" s="38"/>
      <c r="B127" s="41" t="s">
        <v>84</v>
      </c>
      <c r="C127" s="29"/>
      <c r="D127" s="29"/>
    </row>
    <row r="128" spans="1:4">
      <c r="A128" s="38"/>
      <c r="B128" s="40"/>
      <c r="C128" s="29"/>
      <c r="D128" s="29"/>
    </row>
    <row r="129" spans="1:4">
      <c r="A129" s="28" t="s">
        <v>69</v>
      </c>
      <c r="B129" s="28" t="s">
        <v>19</v>
      </c>
      <c r="C129" s="33">
        <v>43459</v>
      </c>
      <c r="D129" s="33">
        <v>43829</v>
      </c>
    </row>
    <row r="130" spans="1:4">
      <c r="A130" s="38"/>
      <c r="B130" s="31" t="s">
        <v>67</v>
      </c>
      <c r="C130" s="29"/>
      <c r="D130" s="29"/>
    </row>
    <row r="131" spans="1:4">
      <c r="A131" s="36"/>
      <c r="B131" s="36" t="s">
        <v>90</v>
      </c>
      <c r="C131" s="29"/>
      <c r="D131" s="41"/>
    </row>
    <row r="132" spans="1:4">
      <c r="A132" s="36"/>
      <c r="B132" s="36" t="s">
        <v>88</v>
      </c>
      <c r="C132" s="29"/>
      <c r="D132" s="41"/>
    </row>
    <row r="133" spans="1:4">
      <c r="A133" s="36"/>
      <c r="B133" s="36" t="s">
        <v>89</v>
      </c>
      <c r="C133" s="29"/>
      <c r="D133" s="41"/>
    </row>
    <row r="134" spans="1:4">
      <c r="A134" s="36"/>
      <c r="B134" s="36" t="s">
        <v>91</v>
      </c>
      <c r="C134" s="29"/>
      <c r="D134" s="29"/>
    </row>
    <row r="135" spans="1:4" s="29" customFormat="1"/>
    <row r="136" spans="1:4" s="29" customFormat="1"/>
    <row r="137" spans="1:4" s="29" customFormat="1"/>
    <row r="138" spans="1:4" s="29" customFormat="1"/>
    <row r="139" spans="1:4" s="29" customFormat="1"/>
    <row r="140" spans="1:4" s="29" customFormat="1"/>
    <row r="141" spans="1:4"/>
    <row r="142" spans="1:4"/>
    <row r="143" spans="1:4"/>
    <row r="144" spans="1: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sheetData>
  <mergeCells count="1">
    <mergeCell ref="A2:B2"/>
  </mergeCells>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FA140"/>
  <sheetViews>
    <sheetView showGridLines="0" topLeftCell="A122" workbookViewId="0">
      <selection activeCell="C127" sqref="C127"/>
    </sheetView>
  </sheetViews>
  <sheetFormatPr defaultColWidth="0" defaultRowHeight="14.4" zeroHeight="1"/>
  <cols>
    <col min="1" max="1" width="4.33203125" customWidth="1"/>
    <col min="2" max="2" width="4" customWidth="1"/>
    <col min="3" max="3" width="21.109375" customWidth="1"/>
    <col min="4" max="4" width="23.33203125" customWidth="1"/>
    <col min="5" max="5" width="26.77734375" customWidth="1"/>
    <col min="6" max="6" width="39.109375" customWidth="1"/>
    <col min="7" max="7" width="6.77734375" style="17" customWidth="1"/>
    <col min="8" max="8" width="0" hidden="1" customWidth="1"/>
    <col min="9" max="16381" width="9.109375" hidden="1"/>
    <col min="16382" max="16384" width="0.109375" customWidth="1"/>
  </cols>
  <sheetData>
    <row r="1" spans="2:7" ht="18">
      <c r="B1" s="1"/>
      <c r="D1" s="61"/>
    </row>
    <row r="2" spans="2:7" ht="15.6">
      <c r="B2" s="73" t="str">
        <f>WP!A2</f>
        <v xml:space="preserve">Transformation of all  E systems to  C Hepatitis Unified Management Information System </v>
      </c>
      <c r="C2" s="74"/>
      <c r="D2" s="74"/>
      <c r="E2" s="74"/>
      <c r="F2" s="74"/>
      <c r="G2" s="18"/>
    </row>
    <row r="3" spans="2:7" s="2" customFormat="1">
      <c r="B3" s="15"/>
      <c r="C3" s="16"/>
      <c r="D3" s="16"/>
      <c r="E3" s="16"/>
      <c r="F3" s="16"/>
      <c r="G3" s="19"/>
    </row>
    <row r="4" spans="2:7">
      <c r="B4" s="14"/>
      <c r="C4" s="14" t="s">
        <v>104</v>
      </c>
      <c r="D4" s="46" t="str">
        <f>WP!B4</f>
        <v xml:space="preserve">Current System Study for future maintanance &amp; usage </v>
      </c>
      <c r="E4" s="46"/>
      <c r="F4" s="13"/>
      <c r="G4" s="18"/>
    </row>
    <row r="5" spans="2:7">
      <c r="B5" s="4"/>
      <c r="C5" s="4" t="s">
        <v>27</v>
      </c>
      <c r="D5" s="32">
        <f>WP!C4</f>
        <v>42985</v>
      </c>
      <c r="E5" s="32">
        <f>WP!D4</f>
        <v>43225</v>
      </c>
      <c r="F5" s="32" t="s">
        <v>114</v>
      </c>
      <c r="G5" s="20"/>
    </row>
    <row r="6" spans="2:7" s="48" customFormat="1">
      <c r="B6" s="50"/>
      <c r="C6" s="51" t="s">
        <v>12</v>
      </c>
      <c r="D6" s="50" t="s">
        <v>102</v>
      </c>
      <c r="E6" s="50" t="s">
        <v>103</v>
      </c>
      <c r="F6" s="52" t="s">
        <v>29</v>
      </c>
      <c r="G6" s="47"/>
    </row>
    <row r="7" spans="2:7">
      <c r="B7" s="5"/>
      <c r="C7" s="49" t="s">
        <v>99</v>
      </c>
      <c r="D7" s="55">
        <v>300</v>
      </c>
      <c r="E7" s="58">
        <v>30</v>
      </c>
      <c r="F7" s="59">
        <f>E7*D7</f>
        <v>9000</v>
      </c>
      <c r="G7" s="21"/>
    </row>
    <row r="8" spans="2:7">
      <c r="B8" s="5"/>
      <c r="C8" s="49" t="s">
        <v>11</v>
      </c>
      <c r="D8" s="55">
        <v>125</v>
      </c>
      <c r="E8" s="58">
        <v>15</v>
      </c>
      <c r="F8" s="59">
        <f t="shared" ref="F8:F14" si="0">E8*D8</f>
        <v>1875</v>
      </c>
      <c r="G8" s="21"/>
    </row>
    <row r="9" spans="2:7">
      <c r="B9" s="5"/>
      <c r="C9" s="49" t="s">
        <v>8</v>
      </c>
      <c r="D9" s="55">
        <v>200</v>
      </c>
      <c r="E9" s="58">
        <v>30</v>
      </c>
      <c r="F9" s="59">
        <f t="shared" si="0"/>
        <v>6000</v>
      </c>
      <c r="G9" s="21"/>
    </row>
    <row r="10" spans="2:7">
      <c r="B10" s="5"/>
      <c r="C10" s="49" t="s">
        <v>28</v>
      </c>
      <c r="D10" s="55">
        <v>150</v>
      </c>
      <c r="E10" s="58">
        <v>30</v>
      </c>
      <c r="F10" s="59">
        <f t="shared" si="0"/>
        <v>4500</v>
      </c>
      <c r="G10" s="21"/>
    </row>
    <row r="11" spans="2:7">
      <c r="B11" s="5"/>
      <c r="C11" s="49" t="s">
        <v>28</v>
      </c>
      <c r="D11" s="55">
        <v>150</v>
      </c>
      <c r="E11" s="58"/>
      <c r="F11" s="59">
        <f t="shared" si="0"/>
        <v>0</v>
      </c>
      <c r="G11" s="21"/>
    </row>
    <row r="12" spans="2:7">
      <c r="B12" s="5"/>
      <c r="C12" s="49" t="s">
        <v>100</v>
      </c>
      <c r="D12" s="55">
        <v>150</v>
      </c>
      <c r="E12" s="58">
        <v>10</v>
      </c>
      <c r="F12" s="59">
        <f t="shared" si="0"/>
        <v>1500</v>
      </c>
      <c r="G12" s="21"/>
    </row>
    <row r="13" spans="2:7">
      <c r="B13" s="5"/>
      <c r="C13" s="49" t="s">
        <v>9</v>
      </c>
      <c r="D13" s="55">
        <v>125</v>
      </c>
      <c r="E13" s="58">
        <v>2</v>
      </c>
      <c r="F13" s="59">
        <f t="shared" si="0"/>
        <v>250</v>
      </c>
      <c r="G13" s="21"/>
    </row>
    <row r="14" spans="2:7">
      <c r="B14" s="5"/>
      <c r="C14" s="49" t="s">
        <v>10</v>
      </c>
      <c r="D14" s="55">
        <v>100</v>
      </c>
      <c r="E14" s="58"/>
      <c r="F14" s="59">
        <f t="shared" si="0"/>
        <v>0</v>
      </c>
      <c r="G14" s="21"/>
    </row>
    <row r="15" spans="2:7" s="3" customFormat="1">
      <c r="B15" s="53"/>
      <c r="C15" s="54" t="s">
        <v>101</v>
      </c>
      <c r="D15" s="56"/>
      <c r="E15" s="56"/>
      <c r="F15" s="57">
        <f>SUM(F7:F14)</f>
        <v>23125</v>
      </c>
      <c r="G15" s="24"/>
    </row>
    <row r="16" spans="2:7" s="3" customFormat="1">
      <c r="B16" s="6"/>
      <c r="C16" s="8"/>
      <c r="D16" s="6"/>
      <c r="E16" s="6"/>
      <c r="F16" s="9"/>
      <c r="G16" s="24"/>
    </row>
    <row r="17" spans="2:7">
      <c r="B17" s="14"/>
      <c r="C17" s="14" t="s">
        <v>105</v>
      </c>
      <c r="D17" s="46" t="str">
        <f>WP!B12</f>
        <v>Temporary Reporting/Analytic layer preparation (with focus on analytic layer, using existing data systems/sources)</v>
      </c>
      <c r="E17" s="46"/>
      <c r="F17" s="13"/>
      <c r="G17" s="18"/>
    </row>
    <row r="18" spans="2:7">
      <c r="B18" s="4"/>
      <c r="C18" s="4" t="s">
        <v>27</v>
      </c>
      <c r="D18" s="32">
        <f>WP!C12</f>
        <v>43018</v>
      </c>
      <c r="E18" s="32">
        <f>WP!D12</f>
        <v>43130</v>
      </c>
      <c r="F18" s="32" t="s">
        <v>113</v>
      </c>
      <c r="G18" s="20"/>
    </row>
    <row r="19" spans="2:7" s="48" customFormat="1">
      <c r="B19" s="50"/>
      <c r="C19" s="51" t="s">
        <v>12</v>
      </c>
      <c r="D19" s="50" t="s">
        <v>102</v>
      </c>
      <c r="E19" s="50" t="s">
        <v>103</v>
      </c>
      <c r="F19" s="52" t="s">
        <v>29</v>
      </c>
      <c r="G19" s="47"/>
    </row>
    <row r="20" spans="2:7">
      <c r="B20" s="5"/>
      <c r="C20" s="49" t="s">
        <v>99</v>
      </c>
      <c r="D20" s="55">
        <v>300</v>
      </c>
      <c r="E20" s="58">
        <v>16</v>
      </c>
      <c r="F20" s="59">
        <f>E20*D20</f>
        <v>4800</v>
      </c>
      <c r="G20" s="21"/>
    </row>
    <row r="21" spans="2:7">
      <c r="B21" s="5"/>
      <c r="C21" s="49" t="s">
        <v>11</v>
      </c>
      <c r="D21" s="55">
        <v>125</v>
      </c>
      <c r="E21" s="58">
        <v>10</v>
      </c>
      <c r="F21" s="59">
        <f t="shared" ref="F21:F27" si="1">E21*D21</f>
        <v>1250</v>
      </c>
      <c r="G21" s="21"/>
    </row>
    <row r="22" spans="2:7">
      <c r="B22" s="5"/>
      <c r="C22" s="49" t="s">
        <v>8</v>
      </c>
      <c r="D22" s="55">
        <v>200</v>
      </c>
      <c r="E22" s="58">
        <v>20</v>
      </c>
      <c r="F22" s="59">
        <f t="shared" si="1"/>
        <v>4000</v>
      </c>
      <c r="G22" s="21"/>
    </row>
    <row r="23" spans="2:7">
      <c r="B23" s="5"/>
      <c r="C23" s="49" t="s">
        <v>28</v>
      </c>
      <c r="D23" s="55">
        <v>150</v>
      </c>
      <c r="E23" s="58">
        <v>25</v>
      </c>
      <c r="F23" s="59">
        <f t="shared" si="1"/>
        <v>3750</v>
      </c>
      <c r="G23" s="21"/>
    </row>
    <row r="24" spans="2:7">
      <c r="B24" s="5"/>
      <c r="C24" s="49" t="s">
        <v>28</v>
      </c>
      <c r="D24" s="55">
        <v>150</v>
      </c>
      <c r="E24" s="58">
        <v>25</v>
      </c>
      <c r="F24" s="59">
        <f t="shared" si="1"/>
        <v>3750</v>
      </c>
      <c r="G24" s="21"/>
    </row>
    <row r="25" spans="2:7">
      <c r="B25" s="5"/>
      <c r="C25" s="49" t="s">
        <v>100</v>
      </c>
      <c r="D25" s="55">
        <v>150</v>
      </c>
      <c r="E25" s="58">
        <v>20</v>
      </c>
      <c r="F25" s="59">
        <f t="shared" si="1"/>
        <v>3000</v>
      </c>
      <c r="G25" s="21"/>
    </row>
    <row r="26" spans="2:7">
      <c r="B26" s="5"/>
      <c r="C26" s="49" t="s">
        <v>9</v>
      </c>
      <c r="D26" s="55">
        <v>125</v>
      </c>
      <c r="E26" s="58"/>
      <c r="F26" s="59">
        <f t="shared" si="1"/>
        <v>0</v>
      </c>
      <c r="G26" s="21"/>
    </row>
    <row r="27" spans="2:7">
      <c r="B27" s="5"/>
      <c r="C27" s="49" t="s">
        <v>10</v>
      </c>
      <c r="D27" s="55">
        <v>100</v>
      </c>
      <c r="E27" s="58">
        <v>3</v>
      </c>
      <c r="F27" s="59">
        <f t="shared" si="1"/>
        <v>300</v>
      </c>
      <c r="G27" s="21"/>
    </row>
    <row r="28" spans="2:7" s="3" customFormat="1">
      <c r="B28" s="53"/>
      <c r="C28" s="54" t="s">
        <v>101</v>
      </c>
      <c r="D28" s="56"/>
      <c r="E28" s="56"/>
      <c r="F28" s="57">
        <f>SUM(F20:F27)</f>
        <v>20850</v>
      </c>
      <c r="G28" s="24"/>
    </row>
    <row r="29" spans="2:7" s="3" customFormat="1">
      <c r="B29" s="6"/>
      <c r="C29" s="8"/>
      <c r="D29" s="6"/>
      <c r="E29" s="6"/>
      <c r="F29" s="9"/>
      <c r="G29" s="24"/>
    </row>
    <row r="30" spans="2:7">
      <c r="B30" s="14"/>
      <c r="C30" s="14" t="s">
        <v>106</v>
      </c>
      <c r="D30" s="46" t="str">
        <f>WP!B25</f>
        <v>Develop requirements and model for new system to replace Elimination C</v>
      </c>
      <c r="E30" s="46"/>
      <c r="F30" s="13"/>
      <c r="G30" s="18"/>
    </row>
    <row r="31" spans="2:7">
      <c r="B31" s="4"/>
      <c r="C31" s="4" t="s">
        <v>27</v>
      </c>
      <c r="D31" s="32">
        <f>WP!C25</f>
        <v>43020</v>
      </c>
      <c r="E31" s="32">
        <f>WP!D25</f>
        <v>43240</v>
      </c>
      <c r="F31" s="32" t="s">
        <v>114</v>
      </c>
      <c r="G31" s="20"/>
    </row>
    <row r="32" spans="2:7" s="48" customFormat="1">
      <c r="B32" s="50"/>
      <c r="C32" s="51" t="s">
        <v>12</v>
      </c>
      <c r="D32" s="50" t="s">
        <v>102</v>
      </c>
      <c r="E32" s="50" t="s">
        <v>103</v>
      </c>
      <c r="F32" s="52" t="s">
        <v>29</v>
      </c>
      <c r="G32" s="47"/>
    </row>
    <row r="33" spans="2:7">
      <c r="B33" s="5"/>
      <c r="C33" s="49" t="s">
        <v>99</v>
      </c>
      <c r="D33" s="55">
        <v>300</v>
      </c>
      <c r="E33" s="58">
        <v>16</v>
      </c>
      <c r="F33" s="59">
        <f>E33*D33</f>
        <v>4800</v>
      </c>
      <c r="G33" s="21"/>
    </row>
    <row r="34" spans="2:7">
      <c r="B34" s="5"/>
      <c r="C34" s="49" t="s">
        <v>11</v>
      </c>
      <c r="D34" s="55">
        <v>125</v>
      </c>
      <c r="E34" s="58">
        <v>20</v>
      </c>
      <c r="F34" s="59">
        <f t="shared" ref="F34:F40" si="2">E34*D34</f>
        <v>2500</v>
      </c>
      <c r="G34" s="21"/>
    </row>
    <row r="35" spans="2:7">
      <c r="B35" s="5"/>
      <c r="C35" s="49" t="s">
        <v>8</v>
      </c>
      <c r="D35" s="55">
        <v>200</v>
      </c>
      <c r="E35" s="58">
        <v>15</v>
      </c>
      <c r="F35" s="59">
        <f t="shared" si="2"/>
        <v>3000</v>
      </c>
      <c r="G35" s="21"/>
    </row>
    <row r="36" spans="2:7">
      <c r="B36" s="5"/>
      <c r="C36" s="49" t="s">
        <v>28</v>
      </c>
      <c r="D36" s="55">
        <v>150</v>
      </c>
      <c r="E36" s="58">
        <v>10</v>
      </c>
      <c r="F36" s="59">
        <f t="shared" si="2"/>
        <v>1500</v>
      </c>
      <c r="G36" s="21"/>
    </row>
    <row r="37" spans="2:7">
      <c r="B37" s="5"/>
      <c r="C37" s="49" t="s">
        <v>28</v>
      </c>
      <c r="D37" s="55">
        <v>150</v>
      </c>
      <c r="E37" s="58"/>
      <c r="F37" s="59">
        <f t="shared" si="2"/>
        <v>0</v>
      </c>
      <c r="G37" s="21"/>
    </row>
    <row r="38" spans="2:7">
      <c r="B38" s="5"/>
      <c r="C38" s="49" t="s">
        <v>100</v>
      </c>
      <c r="D38" s="55">
        <v>150</v>
      </c>
      <c r="E38" s="58">
        <v>2</v>
      </c>
      <c r="F38" s="59">
        <f t="shared" si="2"/>
        <v>300</v>
      </c>
      <c r="G38" s="21"/>
    </row>
    <row r="39" spans="2:7">
      <c r="B39" s="5"/>
      <c r="C39" s="49" t="s">
        <v>9</v>
      </c>
      <c r="D39" s="55">
        <v>125</v>
      </c>
      <c r="E39" s="58">
        <v>2</v>
      </c>
      <c r="F39" s="59">
        <f t="shared" si="2"/>
        <v>250</v>
      </c>
      <c r="G39" s="21"/>
    </row>
    <row r="40" spans="2:7">
      <c r="B40" s="5"/>
      <c r="C40" s="49" t="s">
        <v>10</v>
      </c>
      <c r="D40" s="55">
        <v>100</v>
      </c>
      <c r="E40" s="58">
        <v>4</v>
      </c>
      <c r="F40" s="59">
        <f t="shared" si="2"/>
        <v>400</v>
      </c>
      <c r="G40" s="21"/>
    </row>
    <row r="41" spans="2:7" s="3" customFormat="1">
      <c r="B41" s="53"/>
      <c r="C41" s="54" t="s">
        <v>101</v>
      </c>
      <c r="D41" s="56"/>
      <c r="E41" s="56"/>
      <c r="F41" s="57">
        <f>SUM(F33:F40)</f>
        <v>12750</v>
      </c>
      <c r="G41" s="24"/>
    </row>
    <row r="42" spans="2:7" s="3" customFormat="1">
      <c r="B42" s="6"/>
      <c r="C42" s="8"/>
      <c r="D42" s="6"/>
      <c r="E42" s="6"/>
      <c r="F42" s="9"/>
      <c r="G42" s="24"/>
    </row>
    <row r="43" spans="2:7">
      <c r="B43" s="14"/>
      <c r="C43" s="14" t="s">
        <v>107</v>
      </c>
      <c r="D43" s="46" t="str">
        <f>WP!B44</f>
        <v>System development for new treatment part of system</v>
      </c>
      <c r="E43" s="46"/>
      <c r="F43" s="13"/>
      <c r="G43" s="18"/>
    </row>
    <row r="44" spans="2:7">
      <c r="B44" s="4"/>
      <c r="C44" s="4" t="s">
        <v>27</v>
      </c>
      <c r="D44" s="32">
        <f>WP!C44</f>
        <v>43146</v>
      </c>
      <c r="E44" s="32">
        <f>WP!D44</f>
        <v>43271</v>
      </c>
      <c r="F44" s="32" t="s">
        <v>115</v>
      </c>
      <c r="G44" s="20"/>
    </row>
    <row r="45" spans="2:7" s="48" customFormat="1">
      <c r="B45" s="50"/>
      <c r="C45" s="51" t="s">
        <v>12</v>
      </c>
      <c r="D45" s="50" t="s">
        <v>102</v>
      </c>
      <c r="E45" s="50" t="s">
        <v>103</v>
      </c>
      <c r="F45" s="52" t="s">
        <v>29</v>
      </c>
      <c r="G45" s="47"/>
    </row>
    <row r="46" spans="2:7">
      <c r="B46" s="5"/>
      <c r="C46" s="49" t="s">
        <v>99</v>
      </c>
      <c r="D46" s="55">
        <v>300</v>
      </c>
      <c r="E46" s="58">
        <v>25</v>
      </c>
      <c r="F46" s="59">
        <f>E46*D46</f>
        <v>7500</v>
      </c>
      <c r="G46" s="21"/>
    </row>
    <row r="47" spans="2:7">
      <c r="B47" s="5"/>
      <c r="C47" s="49" t="s">
        <v>11</v>
      </c>
      <c r="D47" s="55">
        <v>125</v>
      </c>
      <c r="E47" s="58">
        <v>10</v>
      </c>
      <c r="F47" s="59">
        <f t="shared" ref="F47:F53" si="3">E47*D47</f>
        <v>1250</v>
      </c>
      <c r="G47" s="21"/>
    </row>
    <row r="48" spans="2:7">
      <c r="B48" s="5"/>
      <c r="C48" s="49" t="s">
        <v>8</v>
      </c>
      <c r="D48" s="55">
        <v>200</v>
      </c>
      <c r="E48" s="58">
        <v>25</v>
      </c>
      <c r="F48" s="59">
        <f t="shared" si="3"/>
        <v>5000</v>
      </c>
      <c r="G48" s="21"/>
    </row>
    <row r="49" spans="2:7">
      <c r="B49" s="5"/>
      <c r="C49" s="49" t="s">
        <v>28</v>
      </c>
      <c r="D49" s="55">
        <v>150</v>
      </c>
      <c r="E49" s="58">
        <v>35</v>
      </c>
      <c r="F49" s="59">
        <f t="shared" si="3"/>
        <v>5250</v>
      </c>
      <c r="G49" s="21"/>
    </row>
    <row r="50" spans="2:7">
      <c r="B50" s="5"/>
      <c r="C50" s="49" t="s">
        <v>28</v>
      </c>
      <c r="D50" s="55">
        <v>150</v>
      </c>
      <c r="E50" s="58">
        <v>35</v>
      </c>
      <c r="F50" s="59">
        <f t="shared" si="3"/>
        <v>5250</v>
      </c>
      <c r="G50" s="21"/>
    </row>
    <row r="51" spans="2:7">
      <c r="B51" s="5"/>
      <c r="C51" s="49" t="s">
        <v>100</v>
      </c>
      <c r="D51" s="55">
        <v>150</v>
      </c>
      <c r="E51" s="58">
        <v>5</v>
      </c>
      <c r="F51" s="59">
        <f t="shared" si="3"/>
        <v>750</v>
      </c>
      <c r="G51" s="21"/>
    </row>
    <row r="52" spans="2:7">
      <c r="B52" s="5"/>
      <c r="C52" s="49" t="s">
        <v>9</v>
      </c>
      <c r="D52" s="55">
        <v>125</v>
      </c>
      <c r="E52" s="58">
        <v>2</v>
      </c>
      <c r="F52" s="59">
        <f t="shared" si="3"/>
        <v>250</v>
      </c>
      <c r="G52" s="21"/>
    </row>
    <row r="53" spans="2:7">
      <c r="B53" s="5"/>
      <c r="C53" s="49" t="s">
        <v>10</v>
      </c>
      <c r="D53" s="55">
        <v>100</v>
      </c>
      <c r="E53" s="58">
        <v>10</v>
      </c>
      <c r="F53" s="59">
        <f t="shared" si="3"/>
        <v>1000</v>
      </c>
      <c r="G53" s="21"/>
    </row>
    <row r="54" spans="2:7" s="3" customFormat="1">
      <c r="B54" s="53"/>
      <c r="C54" s="54" t="s">
        <v>101</v>
      </c>
      <c r="D54" s="56"/>
      <c r="E54" s="56"/>
      <c r="F54" s="57">
        <f>SUM(F46:F53)</f>
        <v>26250</v>
      </c>
      <c r="G54" s="24"/>
    </row>
    <row r="55" spans="2:7" s="3" customFormat="1">
      <c r="B55" s="6"/>
      <c r="C55" s="8"/>
      <c r="D55" s="6"/>
      <c r="E55" s="6"/>
      <c r="F55" s="9"/>
      <c r="G55" s="24"/>
    </row>
    <row r="56" spans="2:7">
      <c r="B56" s="14"/>
      <c r="C56" s="14" t="s">
        <v>108</v>
      </c>
      <c r="D56" s="46" t="str">
        <f>WP!B68</f>
        <v>System development for new inventory/logistics part of system</v>
      </c>
      <c r="E56" s="46"/>
      <c r="F56" s="13"/>
      <c r="G56" s="18"/>
    </row>
    <row r="57" spans="2:7">
      <c r="B57" s="4"/>
      <c r="C57" s="4" t="s">
        <v>27</v>
      </c>
      <c r="D57" s="32">
        <f>WP!C68</f>
        <v>43223</v>
      </c>
      <c r="E57" s="32">
        <f>WP!D68</f>
        <v>43339</v>
      </c>
      <c r="F57" s="32" t="s">
        <v>113</v>
      </c>
      <c r="G57" s="20"/>
    </row>
    <row r="58" spans="2:7" s="48" customFormat="1">
      <c r="B58" s="50"/>
      <c r="C58" s="51" t="s">
        <v>12</v>
      </c>
      <c r="D58" s="50" t="s">
        <v>102</v>
      </c>
      <c r="E58" s="50" t="s">
        <v>103</v>
      </c>
      <c r="F58" s="52" t="s">
        <v>29</v>
      </c>
      <c r="G58" s="47"/>
    </row>
    <row r="59" spans="2:7">
      <c r="B59" s="5"/>
      <c r="C59" s="49" t="s">
        <v>99</v>
      </c>
      <c r="D59" s="55">
        <v>300</v>
      </c>
      <c r="E59" s="58">
        <v>18</v>
      </c>
      <c r="F59" s="59">
        <f>E59*D59</f>
        <v>5400</v>
      </c>
      <c r="G59" s="21"/>
    </row>
    <row r="60" spans="2:7">
      <c r="B60" s="5"/>
      <c r="C60" s="49" t="s">
        <v>11</v>
      </c>
      <c r="D60" s="55">
        <v>125</v>
      </c>
      <c r="E60" s="58">
        <v>8</v>
      </c>
      <c r="F60" s="59">
        <f t="shared" ref="F60:F66" si="4">E60*D60</f>
        <v>1000</v>
      </c>
      <c r="G60" s="21"/>
    </row>
    <row r="61" spans="2:7">
      <c r="B61" s="5"/>
      <c r="C61" s="49" t="s">
        <v>8</v>
      </c>
      <c r="D61" s="55">
        <v>200</v>
      </c>
      <c r="E61" s="58">
        <v>16</v>
      </c>
      <c r="F61" s="59">
        <f t="shared" si="4"/>
        <v>3200</v>
      </c>
      <c r="G61" s="21"/>
    </row>
    <row r="62" spans="2:7">
      <c r="B62" s="5"/>
      <c r="C62" s="49" t="s">
        <v>28</v>
      </c>
      <c r="D62" s="55">
        <v>150</v>
      </c>
      <c r="E62" s="58">
        <v>15</v>
      </c>
      <c r="F62" s="59">
        <f t="shared" si="4"/>
        <v>2250</v>
      </c>
      <c r="G62" s="21"/>
    </row>
    <row r="63" spans="2:7">
      <c r="B63" s="5"/>
      <c r="C63" s="49" t="s">
        <v>28</v>
      </c>
      <c r="D63" s="55">
        <v>150</v>
      </c>
      <c r="E63" s="58">
        <v>15</v>
      </c>
      <c r="F63" s="59">
        <f t="shared" si="4"/>
        <v>2250</v>
      </c>
      <c r="G63" s="21"/>
    </row>
    <row r="64" spans="2:7">
      <c r="B64" s="5"/>
      <c r="C64" s="49" t="s">
        <v>100</v>
      </c>
      <c r="D64" s="55">
        <v>150</v>
      </c>
      <c r="E64" s="58">
        <v>4</v>
      </c>
      <c r="F64" s="59">
        <f t="shared" si="4"/>
        <v>600</v>
      </c>
      <c r="G64" s="21"/>
    </row>
    <row r="65" spans="2:7">
      <c r="B65" s="5"/>
      <c r="C65" s="49" t="s">
        <v>9</v>
      </c>
      <c r="D65" s="55">
        <v>125</v>
      </c>
      <c r="E65" s="58">
        <v>2</v>
      </c>
      <c r="F65" s="59">
        <f t="shared" si="4"/>
        <v>250</v>
      </c>
      <c r="G65" s="21"/>
    </row>
    <row r="66" spans="2:7">
      <c r="B66" s="5"/>
      <c r="C66" s="49" t="s">
        <v>10</v>
      </c>
      <c r="D66" s="55">
        <v>100</v>
      </c>
      <c r="E66" s="58">
        <v>5</v>
      </c>
      <c r="F66" s="59">
        <f t="shared" si="4"/>
        <v>500</v>
      </c>
      <c r="G66" s="21"/>
    </row>
    <row r="67" spans="2:7" s="3" customFormat="1">
      <c r="B67" s="53"/>
      <c r="C67" s="54" t="s">
        <v>101</v>
      </c>
      <c r="D67" s="56"/>
      <c r="E67" s="56"/>
      <c r="F67" s="57">
        <f>SUM(F59:F66)</f>
        <v>15450</v>
      </c>
      <c r="G67" s="24"/>
    </row>
    <row r="68" spans="2:7" s="3" customFormat="1">
      <c r="B68" s="6"/>
      <c r="C68" s="8"/>
      <c r="D68" s="6"/>
      <c r="E68" s="6"/>
      <c r="F68" s="9"/>
      <c r="G68" s="24"/>
    </row>
    <row r="69" spans="2:7">
      <c r="B69" s="14"/>
      <c r="C69" s="14" t="s">
        <v>109</v>
      </c>
      <c r="D69" s="46" t="str">
        <f>WP!B92</f>
        <v>System development for new commission part of system</v>
      </c>
      <c r="E69" s="46"/>
      <c r="F69" s="13"/>
      <c r="G69" s="18"/>
    </row>
    <row r="70" spans="2:7">
      <c r="B70" s="4"/>
      <c r="C70" s="4" t="s">
        <v>27</v>
      </c>
      <c r="D70" s="32">
        <f>WP!C92</f>
        <v>43291</v>
      </c>
      <c r="E70" s="32">
        <f>WP!D92</f>
        <v>43409</v>
      </c>
      <c r="F70" s="32" t="s">
        <v>116</v>
      </c>
      <c r="G70" s="20"/>
    </row>
    <row r="71" spans="2:7" s="48" customFormat="1">
      <c r="B71" s="50"/>
      <c r="C71" s="51" t="s">
        <v>12</v>
      </c>
      <c r="D71" s="50" t="s">
        <v>102</v>
      </c>
      <c r="E71" s="50" t="s">
        <v>103</v>
      </c>
      <c r="F71" s="52" t="s">
        <v>29</v>
      </c>
      <c r="G71" s="47"/>
    </row>
    <row r="72" spans="2:7">
      <c r="B72" s="5"/>
      <c r="C72" s="49" t="s">
        <v>99</v>
      </c>
      <c r="D72" s="55">
        <v>300</v>
      </c>
      <c r="E72" s="58">
        <v>18</v>
      </c>
      <c r="F72" s="59">
        <f>E72*D72</f>
        <v>5400</v>
      </c>
      <c r="G72" s="21"/>
    </row>
    <row r="73" spans="2:7">
      <c r="B73" s="5"/>
      <c r="C73" s="49" t="s">
        <v>11</v>
      </c>
      <c r="D73" s="55">
        <v>125</v>
      </c>
      <c r="E73" s="58">
        <v>8</v>
      </c>
      <c r="F73" s="59">
        <f t="shared" ref="F73:F79" si="5">E73*D73</f>
        <v>1000</v>
      </c>
      <c r="G73" s="21"/>
    </row>
    <row r="74" spans="2:7">
      <c r="B74" s="5"/>
      <c r="C74" s="49" t="s">
        <v>8</v>
      </c>
      <c r="D74" s="55">
        <v>200</v>
      </c>
      <c r="E74" s="58">
        <v>16</v>
      </c>
      <c r="F74" s="59">
        <f t="shared" si="5"/>
        <v>3200</v>
      </c>
      <c r="G74" s="21"/>
    </row>
    <row r="75" spans="2:7">
      <c r="B75" s="5"/>
      <c r="C75" s="49" t="s">
        <v>28</v>
      </c>
      <c r="D75" s="55">
        <v>150</v>
      </c>
      <c r="E75" s="58">
        <v>15</v>
      </c>
      <c r="F75" s="59">
        <f t="shared" si="5"/>
        <v>2250</v>
      </c>
      <c r="G75" s="21"/>
    </row>
    <row r="76" spans="2:7">
      <c r="B76" s="5"/>
      <c r="C76" s="49" t="s">
        <v>28</v>
      </c>
      <c r="D76" s="55">
        <v>150</v>
      </c>
      <c r="E76" s="58">
        <v>15</v>
      </c>
      <c r="F76" s="59">
        <f t="shared" si="5"/>
        <v>2250</v>
      </c>
      <c r="G76" s="21"/>
    </row>
    <row r="77" spans="2:7">
      <c r="B77" s="5"/>
      <c r="C77" s="49" t="s">
        <v>100</v>
      </c>
      <c r="D77" s="55">
        <v>150</v>
      </c>
      <c r="E77" s="58">
        <v>4</v>
      </c>
      <c r="F77" s="59">
        <f t="shared" si="5"/>
        <v>600</v>
      </c>
      <c r="G77" s="21"/>
    </row>
    <row r="78" spans="2:7">
      <c r="B78" s="5"/>
      <c r="C78" s="49" t="s">
        <v>9</v>
      </c>
      <c r="D78" s="55">
        <v>125</v>
      </c>
      <c r="E78" s="58">
        <v>2</v>
      </c>
      <c r="F78" s="59">
        <f t="shared" si="5"/>
        <v>250</v>
      </c>
      <c r="G78" s="21"/>
    </row>
    <row r="79" spans="2:7">
      <c r="B79" s="5"/>
      <c r="C79" s="49" t="s">
        <v>10</v>
      </c>
      <c r="D79" s="55">
        <v>100</v>
      </c>
      <c r="E79" s="58">
        <v>5</v>
      </c>
      <c r="F79" s="59">
        <f t="shared" si="5"/>
        <v>500</v>
      </c>
      <c r="G79" s="21"/>
    </row>
    <row r="80" spans="2:7" s="3" customFormat="1">
      <c r="B80" s="53"/>
      <c r="C80" s="54" t="s">
        <v>101</v>
      </c>
      <c r="D80" s="56"/>
      <c r="E80" s="56"/>
      <c r="F80" s="57">
        <f>SUM(F72:F79)</f>
        <v>15450</v>
      </c>
      <c r="G80" s="24"/>
    </row>
    <row r="81" spans="2:7" s="3" customFormat="1">
      <c r="B81" s="6"/>
      <c r="C81" s="8"/>
      <c r="D81" s="6"/>
      <c r="E81" s="6"/>
      <c r="F81" s="9"/>
      <c r="G81" s="24"/>
    </row>
    <row r="82" spans="2:7">
      <c r="B82" s="14"/>
      <c r="C82" s="14" t="s">
        <v>110</v>
      </c>
      <c r="D82" s="46" t="str">
        <f>WP!B116</f>
        <v>Reporting/Analytic Ecosystem:</v>
      </c>
      <c r="E82" s="46"/>
      <c r="F82" s="13"/>
      <c r="G82" s="18"/>
    </row>
    <row r="83" spans="2:7">
      <c r="B83" s="4"/>
      <c r="C83" s="4" t="s">
        <v>27</v>
      </c>
      <c r="D83" s="32">
        <f>WP!C116</f>
        <v>43291</v>
      </c>
      <c r="E83" s="32">
        <f>WP!D116</f>
        <v>43444</v>
      </c>
      <c r="F83" s="32" t="s">
        <v>117</v>
      </c>
      <c r="G83" s="20"/>
    </row>
    <row r="84" spans="2:7" s="48" customFormat="1">
      <c r="B84" s="50"/>
      <c r="C84" s="51" t="s">
        <v>12</v>
      </c>
      <c r="D84" s="50" t="s">
        <v>102</v>
      </c>
      <c r="E84" s="50" t="s">
        <v>103</v>
      </c>
      <c r="F84" s="52" t="s">
        <v>29</v>
      </c>
      <c r="G84" s="47"/>
    </row>
    <row r="85" spans="2:7">
      <c r="B85" s="5"/>
      <c r="C85" s="49" t="s">
        <v>99</v>
      </c>
      <c r="D85" s="55">
        <v>300</v>
      </c>
      <c r="E85" s="58">
        <v>25</v>
      </c>
      <c r="F85" s="59">
        <f>E85*D85</f>
        <v>7500</v>
      </c>
      <c r="G85" s="21"/>
    </row>
    <row r="86" spans="2:7">
      <c r="B86" s="5"/>
      <c r="C86" s="49" t="s">
        <v>11</v>
      </c>
      <c r="D86" s="55">
        <v>125</v>
      </c>
      <c r="E86" s="58">
        <v>18</v>
      </c>
      <c r="F86" s="59">
        <f t="shared" ref="F86:F92" si="6">E86*D86</f>
        <v>2250</v>
      </c>
      <c r="G86" s="21"/>
    </row>
    <row r="87" spans="2:7">
      <c r="B87" s="5"/>
      <c r="C87" s="49" t="s">
        <v>8</v>
      </c>
      <c r="D87" s="55">
        <v>200</v>
      </c>
      <c r="E87" s="58">
        <v>30</v>
      </c>
      <c r="F87" s="59">
        <f t="shared" si="6"/>
        <v>6000</v>
      </c>
      <c r="G87" s="21"/>
    </row>
    <row r="88" spans="2:7">
      <c r="B88" s="5"/>
      <c r="C88" s="49" t="s">
        <v>28</v>
      </c>
      <c r="D88" s="55">
        <v>150</v>
      </c>
      <c r="E88" s="58">
        <v>30</v>
      </c>
      <c r="F88" s="59">
        <f t="shared" si="6"/>
        <v>4500</v>
      </c>
      <c r="G88" s="21"/>
    </row>
    <row r="89" spans="2:7">
      <c r="B89" s="5"/>
      <c r="C89" s="49" t="s">
        <v>28</v>
      </c>
      <c r="D89" s="55">
        <v>150</v>
      </c>
      <c r="E89" s="58">
        <v>30</v>
      </c>
      <c r="F89" s="59">
        <f t="shared" si="6"/>
        <v>4500</v>
      </c>
      <c r="G89" s="21"/>
    </row>
    <row r="90" spans="2:7">
      <c r="B90" s="5"/>
      <c r="C90" s="49" t="s">
        <v>100</v>
      </c>
      <c r="D90" s="55">
        <v>150</v>
      </c>
      <c r="E90" s="58">
        <v>20</v>
      </c>
      <c r="F90" s="59">
        <f t="shared" si="6"/>
        <v>3000</v>
      </c>
      <c r="G90" s="21"/>
    </row>
    <row r="91" spans="2:7">
      <c r="B91" s="5"/>
      <c r="C91" s="49" t="s">
        <v>9</v>
      </c>
      <c r="D91" s="55">
        <v>125</v>
      </c>
      <c r="E91" s="58">
        <v>13</v>
      </c>
      <c r="F91" s="59">
        <f t="shared" si="6"/>
        <v>1625</v>
      </c>
      <c r="G91" s="21"/>
    </row>
    <row r="92" spans="2:7">
      <c r="B92" s="5"/>
      <c r="C92" s="49" t="s">
        <v>10</v>
      </c>
      <c r="D92" s="55">
        <v>100</v>
      </c>
      <c r="E92" s="58">
        <v>18</v>
      </c>
      <c r="F92" s="59">
        <f t="shared" si="6"/>
        <v>1800</v>
      </c>
      <c r="G92" s="21"/>
    </row>
    <row r="93" spans="2:7" s="3" customFormat="1">
      <c r="B93" s="53"/>
      <c r="C93" s="54" t="s">
        <v>101</v>
      </c>
      <c r="D93" s="56"/>
      <c r="E93" s="56"/>
      <c r="F93" s="57">
        <f>SUM(F85:F92)</f>
        <v>31175</v>
      </c>
      <c r="G93" s="24"/>
    </row>
    <row r="94" spans="2:7" s="3" customFormat="1">
      <c r="B94" s="6"/>
      <c r="C94" s="8"/>
      <c r="D94" s="6"/>
      <c r="E94" s="6"/>
      <c r="F94" s="9"/>
      <c r="G94" s="24"/>
    </row>
    <row r="95" spans="2:7">
      <c r="B95" s="14"/>
      <c r="C95" s="14" t="s">
        <v>111</v>
      </c>
      <c r="D95" s="46" t="str">
        <f>WP!B129</f>
        <v>Post Implementation Support</v>
      </c>
      <c r="E95" s="46"/>
      <c r="F95" s="13"/>
      <c r="G95" s="18"/>
    </row>
    <row r="96" spans="2:7">
      <c r="B96" s="4"/>
      <c r="C96" s="4" t="s">
        <v>27</v>
      </c>
      <c r="D96" s="32">
        <f>WP!C129</f>
        <v>43459</v>
      </c>
      <c r="E96" s="32">
        <f>WP!D129</f>
        <v>43829</v>
      </c>
      <c r="F96" s="32" t="s">
        <v>118</v>
      </c>
      <c r="G96" s="20"/>
    </row>
    <row r="97" spans="2:7" s="48" customFormat="1">
      <c r="B97" s="50"/>
      <c r="C97" s="51" t="s">
        <v>12</v>
      </c>
      <c r="D97" s="50" t="s">
        <v>102</v>
      </c>
      <c r="E97" s="50" t="s">
        <v>103</v>
      </c>
      <c r="F97" s="52" t="s">
        <v>29</v>
      </c>
      <c r="G97" s="47"/>
    </row>
    <row r="98" spans="2:7">
      <c r="B98" s="5"/>
      <c r="C98" s="49" t="s">
        <v>99</v>
      </c>
      <c r="D98" s="55">
        <v>300</v>
      </c>
      <c r="E98" s="58">
        <v>35</v>
      </c>
      <c r="F98" s="59">
        <f>E98*D98</f>
        <v>10500</v>
      </c>
      <c r="G98" s="21"/>
    </row>
    <row r="99" spans="2:7">
      <c r="B99" s="5"/>
      <c r="C99" s="49" t="s">
        <v>11</v>
      </c>
      <c r="D99" s="55">
        <v>125</v>
      </c>
      <c r="E99" s="58">
        <v>15</v>
      </c>
      <c r="F99" s="59">
        <f t="shared" ref="F99:F105" si="7">E99*D99</f>
        <v>1875</v>
      </c>
      <c r="G99" s="21"/>
    </row>
    <row r="100" spans="2:7">
      <c r="B100" s="5"/>
      <c r="C100" s="49" t="s">
        <v>8</v>
      </c>
      <c r="D100" s="55">
        <v>200</v>
      </c>
      <c r="E100" s="58">
        <v>40</v>
      </c>
      <c r="F100" s="59">
        <f t="shared" si="7"/>
        <v>8000</v>
      </c>
      <c r="G100" s="21"/>
    </row>
    <row r="101" spans="2:7">
      <c r="B101" s="5"/>
      <c r="C101" s="49" t="s">
        <v>28</v>
      </c>
      <c r="D101" s="55">
        <v>150</v>
      </c>
      <c r="E101" s="58">
        <v>40</v>
      </c>
      <c r="F101" s="59">
        <f t="shared" si="7"/>
        <v>6000</v>
      </c>
      <c r="G101" s="21"/>
    </row>
    <row r="102" spans="2:7">
      <c r="B102" s="5"/>
      <c r="C102" s="49" t="s">
        <v>28</v>
      </c>
      <c r="D102" s="55">
        <v>150</v>
      </c>
      <c r="E102" s="58">
        <v>40</v>
      </c>
      <c r="F102" s="59">
        <f t="shared" si="7"/>
        <v>6000</v>
      </c>
      <c r="G102" s="21"/>
    </row>
    <row r="103" spans="2:7">
      <c r="B103" s="5"/>
      <c r="C103" s="49" t="s">
        <v>100</v>
      </c>
      <c r="D103" s="55">
        <v>150</v>
      </c>
      <c r="E103" s="58">
        <v>15</v>
      </c>
      <c r="F103" s="59">
        <f t="shared" si="7"/>
        <v>2250</v>
      </c>
      <c r="G103" s="21"/>
    </row>
    <row r="104" spans="2:7">
      <c r="B104" s="5"/>
      <c r="C104" s="49" t="s">
        <v>9</v>
      </c>
      <c r="D104" s="55">
        <v>125</v>
      </c>
      <c r="E104" s="58">
        <v>4</v>
      </c>
      <c r="F104" s="59">
        <f t="shared" si="7"/>
        <v>500</v>
      </c>
      <c r="G104" s="21"/>
    </row>
    <row r="105" spans="2:7">
      <c r="B105" s="5"/>
      <c r="C105" s="49" t="s">
        <v>10</v>
      </c>
      <c r="D105" s="55">
        <v>100</v>
      </c>
      <c r="E105" s="58">
        <v>5</v>
      </c>
      <c r="F105" s="59">
        <f t="shared" si="7"/>
        <v>500</v>
      </c>
      <c r="G105" s="21"/>
    </row>
    <row r="106" spans="2:7" s="3" customFormat="1">
      <c r="B106" s="53"/>
      <c r="C106" s="54" t="s">
        <v>101</v>
      </c>
      <c r="D106" s="56"/>
      <c r="E106" s="56"/>
      <c r="F106" s="57">
        <f>SUM(F98:F105)</f>
        <v>35625</v>
      </c>
      <c r="G106" s="24"/>
    </row>
    <row r="107" spans="2:7" s="3" customFormat="1">
      <c r="B107" s="5"/>
      <c r="C107" s="5"/>
      <c r="D107" s="5"/>
      <c r="E107" s="5"/>
      <c r="F107" s="7"/>
      <c r="G107" s="23"/>
    </row>
    <row r="108" spans="2:7" s="3" customFormat="1">
      <c r="B108" s="5"/>
      <c r="C108" s="5"/>
      <c r="D108" s="5"/>
      <c r="E108" s="5"/>
      <c r="F108" s="7"/>
      <c r="G108" s="23"/>
    </row>
    <row r="109" spans="2:7" s="3" customFormat="1">
      <c r="B109" s="10"/>
      <c r="C109" s="10" t="s">
        <v>7</v>
      </c>
      <c r="D109" s="10"/>
      <c r="E109" s="10"/>
      <c r="F109" s="60">
        <f>F106+F93+F80+F67+F54+F41+F28+F15</f>
        <v>180675</v>
      </c>
      <c r="G109" s="24"/>
    </row>
    <row r="110" spans="2:7" s="3" customFormat="1">
      <c r="B110" s="11"/>
      <c r="C110" s="11" t="s">
        <v>120</v>
      </c>
      <c r="D110" s="11"/>
      <c r="E110" s="11"/>
      <c r="F110" s="67">
        <v>0.05</v>
      </c>
      <c r="G110" s="25"/>
    </row>
    <row r="111" spans="2:7" s="3" customFormat="1">
      <c r="B111" s="12"/>
      <c r="C111" s="12" t="s">
        <v>112</v>
      </c>
      <c r="D111" s="12"/>
      <c r="E111" s="12"/>
      <c r="F111" s="68">
        <f>F109+(F109*F110)</f>
        <v>189708.75</v>
      </c>
      <c r="G111" s="22" t="e">
        <f>#REF!/#REF!</f>
        <v>#REF!</v>
      </c>
    </row>
    <row r="112" spans="2:7" s="3" customFormat="1">
      <c r="G112" s="25"/>
    </row>
    <row r="113" spans="2:7" s="3" customFormat="1">
      <c r="G113" s="25"/>
    </row>
    <row r="114" spans="2:7">
      <c r="B114" s="62"/>
      <c r="C114" s="62" t="s">
        <v>119</v>
      </c>
      <c r="D114" s="63"/>
      <c r="E114" s="63"/>
      <c r="F114" s="64"/>
      <c r="G114" s="18"/>
    </row>
    <row r="115" spans="2:7" s="48" customFormat="1">
      <c r="B115" s="50"/>
      <c r="C115" s="51" t="s">
        <v>12</v>
      </c>
      <c r="D115" s="50" t="s">
        <v>102</v>
      </c>
      <c r="E115" s="50" t="s">
        <v>103</v>
      </c>
      <c r="F115" s="52" t="s">
        <v>29</v>
      </c>
      <c r="G115" s="47"/>
    </row>
    <row r="116" spans="2:7">
      <c r="B116" s="5"/>
      <c r="C116" s="49" t="s">
        <v>99</v>
      </c>
      <c r="D116" s="55">
        <v>300</v>
      </c>
      <c r="E116" s="58">
        <f t="shared" ref="E116:E123" si="8">E7+E20+E33+E98+E85+E72+E59+E46</f>
        <v>183</v>
      </c>
      <c r="F116" s="59">
        <f>E116*D116</f>
        <v>54900</v>
      </c>
      <c r="G116" s="65"/>
    </row>
    <row r="117" spans="2:7">
      <c r="B117" s="5"/>
      <c r="C117" s="49" t="s">
        <v>11</v>
      </c>
      <c r="D117" s="55">
        <v>125</v>
      </c>
      <c r="E117" s="58">
        <f t="shared" si="8"/>
        <v>104</v>
      </c>
      <c r="F117" s="59">
        <f t="shared" ref="F117:F123" si="9">E117*D117</f>
        <v>13000</v>
      </c>
      <c r="G117" s="65"/>
    </row>
    <row r="118" spans="2:7">
      <c r="B118" s="5"/>
      <c r="C118" s="49" t="s">
        <v>8</v>
      </c>
      <c r="D118" s="55">
        <v>200</v>
      </c>
      <c r="E118" s="58">
        <f t="shared" si="8"/>
        <v>192</v>
      </c>
      <c r="F118" s="59">
        <f t="shared" si="9"/>
        <v>38400</v>
      </c>
      <c r="G118" s="65"/>
    </row>
    <row r="119" spans="2:7">
      <c r="B119" s="5"/>
      <c r="C119" s="49" t="s">
        <v>28</v>
      </c>
      <c r="D119" s="55">
        <v>150</v>
      </c>
      <c r="E119" s="58">
        <f t="shared" si="8"/>
        <v>200</v>
      </c>
      <c r="F119" s="59">
        <f t="shared" si="9"/>
        <v>30000</v>
      </c>
      <c r="G119" s="65"/>
    </row>
    <row r="120" spans="2:7">
      <c r="B120" s="5"/>
      <c r="C120" s="49" t="s">
        <v>28</v>
      </c>
      <c r="D120" s="55">
        <v>150</v>
      </c>
      <c r="E120" s="58">
        <f t="shared" si="8"/>
        <v>160</v>
      </c>
      <c r="F120" s="59">
        <f t="shared" si="9"/>
        <v>24000</v>
      </c>
      <c r="G120" s="65"/>
    </row>
    <row r="121" spans="2:7">
      <c r="B121" s="5"/>
      <c r="C121" s="49" t="s">
        <v>100</v>
      </c>
      <c r="D121" s="55">
        <v>150</v>
      </c>
      <c r="E121" s="58">
        <f t="shared" si="8"/>
        <v>80</v>
      </c>
      <c r="F121" s="59">
        <f t="shared" si="9"/>
        <v>12000</v>
      </c>
      <c r="G121" s="65"/>
    </row>
    <row r="122" spans="2:7">
      <c r="B122" s="5"/>
      <c r="C122" s="49" t="s">
        <v>9</v>
      </c>
      <c r="D122" s="55">
        <v>125</v>
      </c>
      <c r="E122" s="58">
        <f t="shared" si="8"/>
        <v>27</v>
      </c>
      <c r="F122" s="59">
        <f t="shared" si="9"/>
        <v>3375</v>
      </c>
      <c r="G122" s="65"/>
    </row>
    <row r="123" spans="2:7">
      <c r="B123" s="5"/>
      <c r="C123" s="49" t="s">
        <v>10</v>
      </c>
      <c r="D123" s="55">
        <v>100</v>
      </c>
      <c r="E123" s="58">
        <f t="shared" si="8"/>
        <v>50</v>
      </c>
      <c r="F123" s="59">
        <f t="shared" si="9"/>
        <v>5000</v>
      </c>
      <c r="G123" s="65"/>
    </row>
    <row r="124" spans="2:7" s="3" customFormat="1">
      <c r="B124" s="53"/>
      <c r="C124" s="54" t="s">
        <v>101</v>
      </c>
      <c r="D124" s="56"/>
      <c r="E124" s="56"/>
      <c r="F124" s="57">
        <f>SUM(F116:F123)</f>
        <v>180675</v>
      </c>
      <c r="G124" s="66"/>
    </row>
    <row r="125" spans="2:7"/>
    <row r="126" spans="2:7"/>
    <row r="127" spans="2:7">
      <c r="B127" s="69"/>
      <c r="C127" s="69" t="s">
        <v>121</v>
      </c>
      <c r="D127" s="70"/>
      <c r="E127" s="70"/>
      <c r="F127" s="71"/>
      <c r="G127" s="18"/>
    </row>
    <row r="128" spans="2:7" s="48" customFormat="1">
      <c r="B128" s="50"/>
      <c r="C128" s="51" t="s">
        <v>12</v>
      </c>
      <c r="D128" s="50" t="s">
        <v>102</v>
      </c>
      <c r="E128" s="50" t="s">
        <v>103</v>
      </c>
      <c r="F128" s="52" t="s">
        <v>29</v>
      </c>
      <c r="G128" s="47"/>
    </row>
    <row r="129" spans="2:7">
      <c r="B129" s="5"/>
      <c r="C129" s="49" t="s">
        <v>99</v>
      </c>
      <c r="D129" s="55">
        <v>300</v>
      </c>
      <c r="E129" s="58">
        <f>E7+E20+E33</f>
        <v>62</v>
      </c>
      <c r="F129" s="59">
        <f>E129*D129</f>
        <v>18600</v>
      </c>
      <c r="G129" s="65"/>
    </row>
    <row r="130" spans="2:7">
      <c r="B130" s="5"/>
      <c r="C130" s="49" t="s">
        <v>11</v>
      </c>
      <c r="D130" s="55">
        <v>125</v>
      </c>
      <c r="E130" s="58">
        <f t="shared" ref="E130:E136" si="10">E8+E21+E34</f>
        <v>45</v>
      </c>
      <c r="F130" s="59">
        <f t="shared" ref="F130:F136" si="11">E130*D130</f>
        <v>5625</v>
      </c>
      <c r="G130" s="65"/>
    </row>
    <row r="131" spans="2:7">
      <c r="B131" s="5"/>
      <c r="C131" s="49" t="s">
        <v>8</v>
      </c>
      <c r="D131" s="55">
        <v>200</v>
      </c>
      <c r="E131" s="58">
        <f t="shared" si="10"/>
        <v>65</v>
      </c>
      <c r="F131" s="59">
        <f t="shared" si="11"/>
        <v>13000</v>
      </c>
      <c r="G131" s="65"/>
    </row>
    <row r="132" spans="2:7">
      <c r="B132" s="5"/>
      <c r="C132" s="49" t="s">
        <v>28</v>
      </c>
      <c r="D132" s="55">
        <v>150</v>
      </c>
      <c r="E132" s="58">
        <f t="shared" si="10"/>
        <v>65</v>
      </c>
      <c r="F132" s="59">
        <f t="shared" si="11"/>
        <v>9750</v>
      </c>
      <c r="G132" s="65"/>
    </row>
    <row r="133" spans="2:7">
      <c r="B133" s="5"/>
      <c r="C133" s="49" t="s">
        <v>28</v>
      </c>
      <c r="D133" s="55">
        <v>150</v>
      </c>
      <c r="E133" s="58">
        <f t="shared" si="10"/>
        <v>25</v>
      </c>
      <c r="F133" s="59">
        <f t="shared" si="11"/>
        <v>3750</v>
      </c>
      <c r="G133" s="65"/>
    </row>
    <row r="134" spans="2:7">
      <c r="B134" s="5"/>
      <c r="C134" s="49" t="s">
        <v>100</v>
      </c>
      <c r="D134" s="55">
        <v>150</v>
      </c>
      <c r="E134" s="58">
        <f t="shared" si="10"/>
        <v>32</v>
      </c>
      <c r="F134" s="59">
        <f t="shared" si="11"/>
        <v>4800</v>
      </c>
      <c r="G134" s="65"/>
    </row>
    <row r="135" spans="2:7">
      <c r="B135" s="5"/>
      <c r="C135" s="49" t="s">
        <v>9</v>
      </c>
      <c r="D135" s="55">
        <v>125</v>
      </c>
      <c r="E135" s="58">
        <f t="shared" si="10"/>
        <v>4</v>
      </c>
      <c r="F135" s="59">
        <f t="shared" si="11"/>
        <v>500</v>
      </c>
      <c r="G135" s="65"/>
    </row>
    <row r="136" spans="2:7">
      <c r="B136" s="5"/>
      <c r="C136" s="49" t="s">
        <v>10</v>
      </c>
      <c r="D136" s="55">
        <v>100</v>
      </c>
      <c r="E136" s="58">
        <f t="shared" si="10"/>
        <v>7</v>
      </c>
      <c r="F136" s="59">
        <f t="shared" si="11"/>
        <v>700</v>
      </c>
      <c r="G136" s="65"/>
    </row>
    <row r="137" spans="2:7" s="3" customFormat="1">
      <c r="B137" s="53"/>
      <c r="C137" s="54" t="s">
        <v>101</v>
      </c>
      <c r="D137" s="56"/>
      <c r="E137" s="56"/>
      <c r="F137" s="57">
        <f>SUM(F129:F136)</f>
        <v>56725</v>
      </c>
      <c r="G137" s="66"/>
    </row>
    <row r="138" spans="2:7"/>
    <row r="139" spans="2:7"/>
    <row r="140" spans="2:7"/>
  </sheetData>
  <mergeCells count="1">
    <mergeCell ref="B2:F2"/>
  </mergeCells>
  <pageMargins left="0.7" right="0.7" top="0.75" bottom="0.75" header="0.3" footer="0.3"/>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WP</vt:lpstr>
      <vt:lpstr>Budget</vt:lpstr>
      <vt:lpstr>Budget!Print_Area</vt:lpstr>
    </vt:vector>
  </TitlesOfParts>
  <Company>Health System Strengthening Project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Aleko Turdziladze</dc:creator>
  <cp:lastModifiedBy>Nasrullah, Muazzam (CDC/OID/NCHHSTP)</cp:lastModifiedBy>
  <cp:lastPrinted>2017-09-11T15:22:54Z</cp:lastPrinted>
  <dcterms:created xsi:type="dcterms:W3CDTF">2013-07-15T08:10:10Z</dcterms:created>
  <dcterms:modified xsi:type="dcterms:W3CDTF">2017-09-21T17:28:14Z</dcterms:modified>
</cp:coreProperties>
</file>