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835"/>
  </bookViews>
  <sheets>
    <sheet name="2015-1" sheetId="18" r:id="rId1"/>
  </sheets>
  <calcPr calcId="152511"/>
</workbook>
</file>

<file path=xl/calcChain.xml><?xml version="1.0" encoding="utf-8"?>
<calcChain xmlns="http://schemas.openxmlformats.org/spreadsheetml/2006/main">
  <c r="AA59" i="18" l="1"/>
  <c r="AE59" i="18" s="1"/>
  <c r="AA58" i="18"/>
  <c r="AE58" i="18" s="1"/>
  <c r="AA57" i="18"/>
  <c r="AE57" i="18" s="1"/>
  <c r="Z59" i="18"/>
  <c r="AD59" i="18" s="1"/>
  <c r="Z58" i="18"/>
  <c r="AD58" i="18" s="1"/>
  <c r="Z57" i="18"/>
  <c r="AD57" i="18" s="1"/>
  <c r="Y59" i="18"/>
  <c r="AC59" i="18" s="1"/>
  <c r="Y58" i="18"/>
  <c r="AC58" i="18" s="1"/>
  <c r="Y57" i="18"/>
  <c r="AC57" i="18" s="1"/>
  <c r="AA56" i="18"/>
  <c r="AE56" i="18" s="1"/>
  <c r="AA55" i="18"/>
  <c r="AE55" i="18" s="1"/>
  <c r="AA54" i="18"/>
  <c r="AE54" i="18" s="1"/>
  <c r="AA53" i="18"/>
  <c r="AE53" i="18" s="1"/>
  <c r="AA52" i="18"/>
  <c r="AE52" i="18" s="1"/>
  <c r="AA51" i="18"/>
  <c r="AE51" i="18" s="1"/>
  <c r="AA50" i="18"/>
  <c r="AE50" i="18" s="1"/>
  <c r="AA49" i="18"/>
  <c r="AE49" i="18" s="1"/>
  <c r="AA48" i="18"/>
  <c r="AE48" i="18" s="1"/>
  <c r="AA47" i="18"/>
  <c r="AE47" i="18" s="1"/>
  <c r="AA46" i="18"/>
  <c r="AE46" i="18" s="1"/>
  <c r="AA45" i="18"/>
  <c r="AE45" i="18" s="1"/>
  <c r="AA44" i="18"/>
  <c r="AE44" i="18" s="1"/>
  <c r="AA43" i="18"/>
  <c r="AE43" i="18" s="1"/>
  <c r="AA42" i="18"/>
  <c r="AE42" i="18" s="1"/>
  <c r="AA41" i="18"/>
  <c r="AE41" i="18" s="1"/>
  <c r="AA40" i="18"/>
  <c r="AE40" i="18" s="1"/>
  <c r="AA39" i="18"/>
  <c r="AE39" i="18" s="1"/>
  <c r="AA38" i="18"/>
  <c r="AE38" i="18" s="1"/>
  <c r="AA37" i="18"/>
  <c r="AE37" i="18" s="1"/>
  <c r="AA36" i="18"/>
  <c r="AE36" i="18" s="1"/>
  <c r="AA35" i="18"/>
  <c r="AE35" i="18" s="1"/>
  <c r="Z56" i="18"/>
  <c r="AD56" i="18" s="1"/>
  <c r="Z55" i="18"/>
  <c r="AD55" i="18" s="1"/>
  <c r="Z54" i="18"/>
  <c r="AD54" i="18" s="1"/>
  <c r="Z53" i="18"/>
  <c r="AD53" i="18" s="1"/>
  <c r="Z52" i="18"/>
  <c r="AD52" i="18" s="1"/>
  <c r="Z51" i="18"/>
  <c r="AD51" i="18" s="1"/>
  <c r="Z50" i="18"/>
  <c r="AD50" i="18" s="1"/>
  <c r="Z49" i="18"/>
  <c r="AD49" i="18" s="1"/>
  <c r="Z48" i="18"/>
  <c r="AD48" i="18" s="1"/>
  <c r="Z47" i="18"/>
  <c r="AD47" i="18" s="1"/>
  <c r="Z46" i="18"/>
  <c r="AD46" i="18" s="1"/>
  <c r="Z45" i="18"/>
  <c r="AD45" i="18" s="1"/>
  <c r="Z44" i="18"/>
  <c r="AD44" i="18" s="1"/>
  <c r="Z43" i="18"/>
  <c r="AD43" i="18" s="1"/>
  <c r="Z42" i="18"/>
  <c r="AD42" i="18" s="1"/>
  <c r="Z41" i="18"/>
  <c r="AD41" i="18" s="1"/>
  <c r="Z40" i="18"/>
  <c r="AD40" i="18" s="1"/>
  <c r="Z39" i="18"/>
  <c r="AD39" i="18" s="1"/>
  <c r="Z38" i="18"/>
  <c r="AD38" i="18" s="1"/>
  <c r="Z37" i="18"/>
  <c r="AD37" i="18" s="1"/>
  <c r="Z36" i="18"/>
  <c r="AD36" i="18" s="1"/>
  <c r="Z35" i="18"/>
  <c r="AD35" i="18" s="1"/>
  <c r="Y56" i="18"/>
  <c r="AC56" i="18" s="1"/>
  <c r="Y55" i="18"/>
  <c r="AC55" i="18" s="1"/>
  <c r="Y54" i="18"/>
  <c r="AC54" i="18" s="1"/>
  <c r="Y53" i="18"/>
  <c r="AC53" i="18" s="1"/>
  <c r="AF53" i="18" s="1"/>
  <c r="Y52" i="18"/>
  <c r="AC52" i="18" s="1"/>
  <c r="Y51" i="18"/>
  <c r="AC51" i="18" s="1"/>
  <c r="Y50" i="18"/>
  <c r="AC50" i="18" s="1"/>
  <c r="Y49" i="18"/>
  <c r="AC49" i="18" s="1"/>
  <c r="AF49" i="18" s="1"/>
  <c r="Y48" i="18"/>
  <c r="AC48" i="18" s="1"/>
  <c r="Y47" i="18"/>
  <c r="AC47" i="18" s="1"/>
  <c r="Y46" i="18"/>
  <c r="AC46" i="18" s="1"/>
  <c r="Y45" i="18"/>
  <c r="AC45" i="18" s="1"/>
  <c r="AF45" i="18" s="1"/>
  <c r="Y44" i="18"/>
  <c r="AC44" i="18" s="1"/>
  <c r="Y43" i="18"/>
  <c r="AC43" i="18" s="1"/>
  <c r="Y42" i="18"/>
  <c r="AC42" i="18" s="1"/>
  <c r="Y41" i="18"/>
  <c r="AC41" i="18" s="1"/>
  <c r="AF41" i="18" s="1"/>
  <c r="Y40" i="18"/>
  <c r="AC40" i="18" s="1"/>
  <c r="Y39" i="18"/>
  <c r="AC39" i="18" s="1"/>
  <c r="Y38" i="18"/>
  <c r="AC38" i="18" s="1"/>
  <c r="Y37" i="18"/>
  <c r="AC37" i="18" s="1"/>
  <c r="AF37" i="18" s="1"/>
  <c r="Y36" i="18"/>
  <c r="AC36" i="18" s="1"/>
  <c r="Y35" i="18"/>
  <c r="AC35" i="18" s="1"/>
  <c r="AA34" i="18"/>
  <c r="AE34" i="18" s="1"/>
  <c r="AA33" i="18"/>
  <c r="AE33" i="18" s="1"/>
  <c r="AA32" i="18"/>
  <c r="AE32" i="18" s="1"/>
  <c r="AA31" i="18"/>
  <c r="AE31" i="18" s="1"/>
  <c r="AA30" i="18"/>
  <c r="AE30" i="18" s="1"/>
  <c r="AA29" i="18"/>
  <c r="AE29" i="18" s="1"/>
  <c r="AA28" i="18"/>
  <c r="AE28" i="18" s="1"/>
  <c r="AA27" i="18"/>
  <c r="AE27" i="18" s="1"/>
  <c r="AA26" i="18"/>
  <c r="AE26" i="18" s="1"/>
  <c r="AA25" i="18"/>
  <c r="AE25" i="18" s="1"/>
  <c r="AA24" i="18"/>
  <c r="AE24" i="18" s="1"/>
  <c r="AA23" i="18"/>
  <c r="AE23" i="18" s="1"/>
  <c r="AA22" i="18"/>
  <c r="AE22" i="18" s="1"/>
  <c r="AA21" i="18"/>
  <c r="AE21" i="18" s="1"/>
  <c r="AA20" i="18"/>
  <c r="AE20" i="18" s="1"/>
  <c r="AA19" i="18"/>
  <c r="AE19" i="18" s="1"/>
  <c r="Z34" i="18"/>
  <c r="AD34" i="18" s="1"/>
  <c r="Z33" i="18"/>
  <c r="AD33" i="18" s="1"/>
  <c r="Z32" i="18"/>
  <c r="AD32" i="18" s="1"/>
  <c r="Z31" i="18"/>
  <c r="AD31" i="18" s="1"/>
  <c r="Z30" i="18"/>
  <c r="AD30" i="18" s="1"/>
  <c r="Z29" i="18"/>
  <c r="AD29" i="18" s="1"/>
  <c r="Z28" i="18"/>
  <c r="AD28" i="18" s="1"/>
  <c r="Z27" i="18"/>
  <c r="AD27" i="18" s="1"/>
  <c r="Z26" i="18"/>
  <c r="AD26" i="18" s="1"/>
  <c r="Z25" i="18"/>
  <c r="AD25" i="18" s="1"/>
  <c r="Z24" i="18"/>
  <c r="AD24" i="18" s="1"/>
  <c r="Z23" i="18"/>
  <c r="AD23" i="18" s="1"/>
  <c r="Z22" i="18"/>
  <c r="AD22" i="18" s="1"/>
  <c r="Z21" i="18"/>
  <c r="AD21" i="18" s="1"/>
  <c r="Z20" i="18"/>
  <c r="AD20" i="18" s="1"/>
  <c r="Z19" i="18"/>
  <c r="AD19" i="18" s="1"/>
  <c r="Y34" i="18"/>
  <c r="AC34" i="18" s="1"/>
  <c r="AF34" i="18" s="1"/>
  <c r="Y33" i="18"/>
  <c r="AC33" i="18" s="1"/>
  <c r="AF33" i="18" s="1"/>
  <c r="Y32" i="18"/>
  <c r="AC32" i="18" s="1"/>
  <c r="AF32" i="18" s="1"/>
  <c r="Y31" i="18"/>
  <c r="AC31" i="18" s="1"/>
  <c r="AF31" i="18" s="1"/>
  <c r="Y30" i="18"/>
  <c r="AC30" i="18" s="1"/>
  <c r="AF30" i="18" s="1"/>
  <c r="Y29" i="18"/>
  <c r="AC29" i="18" s="1"/>
  <c r="AF29" i="18" s="1"/>
  <c r="Y28" i="18"/>
  <c r="AC28" i="18" s="1"/>
  <c r="AF28" i="18" s="1"/>
  <c r="Y27" i="18"/>
  <c r="AC27" i="18" s="1"/>
  <c r="AF27" i="18" s="1"/>
  <c r="Y26" i="18"/>
  <c r="AC26" i="18" s="1"/>
  <c r="AF26" i="18" s="1"/>
  <c r="Y25" i="18"/>
  <c r="AC25" i="18" s="1"/>
  <c r="AF25" i="18" s="1"/>
  <c r="Y24" i="18"/>
  <c r="AC24" i="18" s="1"/>
  <c r="AF24" i="18" s="1"/>
  <c r="Y23" i="18"/>
  <c r="AC23" i="18" s="1"/>
  <c r="AF23" i="18" s="1"/>
  <c r="Y22" i="18"/>
  <c r="AC22" i="18" s="1"/>
  <c r="AF22" i="18" s="1"/>
  <c r="Y21" i="18"/>
  <c r="AC21" i="18" s="1"/>
  <c r="AF21" i="18" s="1"/>
  <c r="Y20" i="18"/>
  <c r="AC20" i="18" s="1"/>
  <c r="AF20" i="18" s="1"/>
  <c r="Y19" i="18"/>
  <c r="AC19" i="18" s="1"/>
  <c r="AF19" i="18" s="1"/>
  <c r="AA18" i="18"/>
  <c r="AE18" i="18" s="1"/>
  <c r="AA17" i="18"/>
  <c r="AE17" i="18" s="1"/>
  <c r="AA16" i="18"/>
  <c r="AE16" i="18" s="1"/>
  <c r="AA15" i="18"/>
  <c r="AE15" i="18" s="1"/>
  <c r="AA14" i="18"/>
  <c r="AE14" i="18" s="1"/>
  <c r="AA13" i="18"/>
  <c r="AE13" i="18" s="1"/>
  <c r="AA12" i="18"/>
  <c r="AE12" i="18" s="1"/>
  <c r="AA11" i="18"/>
  <c r="AE11" i="18" s="1"/>
  <c r="AA10" i="18"/>
  <c r="AE10" i="18" s="1"/>
  <c r="AA9" i="18"/>
  <c r="AE9" i="18" s="1"/>
  <c r="AA8" i="18"/>
  <c r="AE8" i="18" s="1"/>
  <c r="AA7" i="18"/>
  <c r="AE7" i="18" s="1"/>
  <c r="AA6" i="18"/>
  <c r="AE6" i="18" s="1"/>
  <c r="Z18" i="18"/>
  <c r="AD18" i="18" s="1"/>
  <c r="Z17" i="18"/>
  <c r="AD17" i="18" s="1"/>
  <c r="Z16" i="18"/>
  <c r="AD16" i="18" s="1"/>
  <c r="Z15" i="18"/>
  <c r="AD15" i="18" s="1"/>
  <c r="Z14" i="18"/>
  <c r="AD14" i="18" s="1"/>
  <c r="Z13" i="18"/>
  <c r="AD13" i="18" s="1"/>
  <c r="Z12" i="18"/>
  <c r="AD12" i="18" s="1"/>
  <c r="Z11" i="18"/>
  <c r="AD11" i="18" s="1"/>
  <c r="Z10" i="18"/>
  <c r="AD10" i="18" s="1"/>
  <c r="Z9" i="18"/>
  <c r="AD9" i="18" s="1"/>
  <c r="Z8" i="18"/>
  <c r="AD8" i="18" s="1"/>
  <c r="Z7" i="18"/>
  <c r="AD7" i="18" s="1"/>
  <c r="Z6" i="18"/>
  <c r="AD6" i="18" s="1"/>
  <c r="Y18" i="18"/>
  <c r="AC18" i="18" s="1"/>
  <c r="Y17" i="18"/>
  <c r="AC17" i="18" s="1"/>
  <c r="Y16" i="18"/>
  <c r="AC16" i="18" s="1"/>
  <c r="Y15" i="18"/>
  <c r="AC15" i="18" s="1"/>
  <c r="Y14" i="18"/>
  <c r="AC14" i="18" s="1"/>
  <c r="Y13" i="18"/>
  <c r="AC13" i="18" s="1"/>
  <c r="Y12" i="18"/>
  <c r="AC12" i="18" s="1"/>
  <c r="AF12" i="18" s="1"/>
  <c r="Y11" i="18"/>
  <c r="AC11" i="18" s="1"/>
  <c r="Y10" i="18"/>
  <c r="AC10" i="18" s="1"/>
  <c r="Y9" i="18"/>
  <c r="AC9" i="18" s="1"/>
  <c r="Y8" i="18"/>
  <c r="AC8" i="18" s="1"/>
  <c r="Y7" i="18"/>
  <c r="AC7" i="18" s="1"/>
  <c r="Y6" i="18"/>
  <c r="AC6" i="18" s="1"/>
  <c r="S59" i="18"/>
  <c r="T59" i="18" s="1"/>
  <c r="V59" i="18" s="1"/>
  <c r="W59" i="18" s="1"/>
  <c r="S58" i="18"/>
  <c r="T58" i="18" s="1"/>
  <c r="V58" i="18" s="1"/>
  <c r="W58" i="18" s="1"/>
  <c r="S57" i="18"/>
  <c r="T57" i="18" s="1"/>
  <c r="V57" i="18" s="1"/>
  <c r="W57" i="18" s="1"/>
  <c r="S56" i="18"/>
  <c r="T56" i="18" s="1"/>
  <c r="V56" i="18" s="1"/>
  <c r="W56" i="18" s="1"/>
  <c r="S55" i="18"/>
  <c r="T55" i="18" s="1"/>
  <c r="V55" i="18" s="1"/>
  <c r="W55" i="18" s="1"/>
  <c r="S54" i="18"/>
  <c r="T54" i="18" s="1"/>
  <c r="V54" i="18" s="1"/>
  <c r="W54" i="18" s="1"/>
  <c r="S53" i="18"/>
  <c r="T53" i="18" s="1"/>
  <c r="V53" i="18" s="1"/>
  <c r="W53" i="18" s="1"/>
  <c r="S52" i="18"/>
  <c r="T52" i="18" s="1"/>
  <c r="V52" i="18" s="1"/>
  <c r="W52" i="18" s="1"/>
  <c r="S51" i="18"/>
  <c r="T51" i="18" s="1"/>
  <c r="V51" i="18" s="1"/>
  <c r="W51" i="18" s="1"/>
  <c r="S50" i="18"/>
  <c r="T50" i="18" s="1"/>
  <c r="V50" i="18" s="1"/>
  <c r="W50" i="18" s="1"/>
  <c r="S49" i="18"/>
  <c r="T49" i="18" s="1"/>
  <c r="V49" i="18" s="1"/>
  <c r="W49" i="18" s="1"/>
  <c r="S48" i="18"/>
  <c r="T48" i="18" s="1"/>
  <c r="V48" i="18" s="1"/>
  <c r="W48" i="18" s="1"/>
  <c r="S47" i="18"/>
  <c r="T47" i="18" s="1"/>
  <c r="V47" i="18" s="1"/>
  <c r="W47" i="18" s="1"/>
  <c r="S46" i="18"/>
  <c r="T46" i="18" s="1"/>
  <c r="V46" i="18" s="1"/>
  <c r="W46" i="18" s="1"/>
  <c r="S45" i="18"/>
  <c r="T45" i="18" s="1"/>
  <c r="V45" i="18" s="1"/>
  <c r="W45" i="18" s="1"/>
  <c r="S44" i="18"/>
  <c r="T44" i="18" s="1"/>
  <c r="V44" i="18" s="1"/>
  <c r="W44" i="18" s="1"/>
  <c r="S43" i="18"/>
  <c r="T43" i="18" s="1"/>
  <c r="V43" i="18" s="1"/>
  <c r="W43" i="18" s="1"/>
  <c r="S42" i="18"/>
  <c r="T42" i="18" s="1"/>
  <c r="V42" i="18" s="1"/>
  <c r="W42" i="18" s="1"/>
  <c r="S41" i="18"/>
  <c r="T41" i="18" s="1"/>
  <c r="V41" i="18" s="1"/>
  <c r="W41" i="18" s="1"/>
  <c r="S40" i="18"/>
  <c r="T40" i="18" s="1"/>
  <c r="V40" i="18" s="1"/>
  <c r="W40" i="18" s="1"/>
  <c r="S39" i="18"/>
  <c r="T39" i="18" s="1"/>
  <c r="V39" i="18" s="1"/>
  <c r="W39" i="18" s="1"/>
  <c r="S38" i="18"/>
  <c r="T38" i="18" s="1"/>
  <c r="V38" i="18" s="1"/>
  <c r="W38" i="18" s="1"/>
  <c r="S37" i="18"/>
  <c r="T37" i="18" s="1"/>
  <c r="V37" i="18" s="1"/>
  <c r="W37" i="18" s="1"/>
  <c r="S36" i="18"/>
  <c r="T36" i="18" s="1"/>
  <c r="V36" i="18" s="1"/>
  <c r="W36" i="18" s="1"/>
  <c r="S35" i="18"/>
  <c r="T35" i="18" s="1"/>
  <c r="V35" i="18" s="1"/>
  <c r="W35" i="18" s="1"/>
  <c r="S34" i="18"/>
  <c r="T34" i="18" s="1"/>
  <c r="V34" i="18" s="1"/>
  <c r="W34" i="18" s="1"/>
  <c r="S33" i="18"/>
  <c r="T33" i="18" s="1"/>
  <c r="V33" i="18" s="1"/>
  <c r="W33" i="18" s="1"/>
  <c r="S32" i="18"/>
  <c r="T32" i="18" s="1"/>
  <c r="V32" i="18" s="1"/>
  <c r="W32" i="18" s="1"/>
  <c r="S31" i="18"/>
  <c r="T31" i="18" s="1"/>
  <c r="V31" i="18" s="1"/>
  <c r="W31" i="18" s="1"/>
  <c r="S30" i="18"/>
  <c r="T30" i="18" s="1"/>
  <c r="V30" i="18" s="1"/>
  <c r="W30" i="18" s="1"/>
  <c r="S29" i="18"/>
  <c r="T29" i="18" s="1"/>
  <c r="V29" i="18" s="1"/>
  <c r="W29" i="18" s="1"/>
  <c r="S28" i="18"/>
  <c r="T28" i="18" s="1"/>
  <c r="V28" i="18" s="1"/>
  <c r="W28" i="18" s="1"/>
  <c r="S27" i="18"/>
  <c r="T27" i="18" s="1"/>
  <c r="V27" i="18" s="1"/>
  <c r="W27" i="18" s="1"/>
  <c r="S26" i="18"/>
  <c r="T26" i="18" s="1"/>
  <c r="V26" i="18" s="1"/>
  <c r="W26" i="18" s="1"/>
  <c r="S25" i="18"/>
  <c r="T25" i="18" s="1"/>
  <c r="V25" i="18" s="1"/>
  <c r="W25" i="18" s="1"/>
  <c r="S24" i="18"/>
  <c r="T24" i="18" s="1"/>
  <c r="V24" i="18" s="1"/>
  <c r="W24" i="18" s="1"/>
  <c r="S23" i="18"/>
  <c r="T23" i="18" s="1"/>
  <c r="V23" i="18" s="1"/>
  <c r="W23" i="18" s="1"/>
  <c r="S22" i="18"/>
  <c r="T22" i="18" s="1"/>
  <c r="V22" i="18" s="1"/>
  <c r="W22" i="18" s="1"/>
  <c r="S21" i="18"/>
  <c r="T21" i="18" s="1"/>
  <c r="V21" i="18" s="1"/>
  <c r="W21" i="18" s="1"/>
  <c r="S20" i="18"/>
  <c r="T20" i="18" s="1"/>
  <c r="V20" i="18" s="1"/>
  <c r="W20" i="18" s="1"/>
  <c r="S19" i="18"/>
  <c r="T19" i="18" s="1"/>
  <c r="V19" i="18" s="1"/>
  <c r="W19" i="18" s="1"/>
  <c r="S18" i="18"/>
  <c r="T18" i="18" s="1"/>
  <c r="V18" i="18" s="1"/>
  <c r="W18" i="18" s="1"/>
  <c r="S17" i="18"/>
  <c r="T17" i="18" s="1"/>
  <c r="V17" i="18" s="1"/>
  <c r="W17" i="18" s="1"/>
  <c r="S16" i="18"/>
  <c r="T16" i="18" s="1"/>
  <c r="V16" i="18" s="1"/>
  <c r="W16" i="18" s="1"/>
  <c r="S15" i="18"/>
  <c r="T15" i="18" s="1"/>
  <c r="V15" i="18" s="1"/>
  <c r="W15" i="18" s="1"/>
  <c r="S14" i="18"/>
  <c r="T14" i="18" s="1"/>
  <c r="V14" i="18" s="1"/>
  <c r="W14" i="18" s="1"/>
  <c r="S13" i="18"/>
  <c r="T13" i="18" s="1"/>
  <c r="V13" i="18" s="1"/>
  <c r="W13" i="18" s="1"/>
  <c r="S12" i="18"/>
  <c r="T12" i="18" s="1"/>
  <c r="V12" i="18" s="1"/>
  <c r="W12" i="18" s="1"/>
  <c r="S11" i="18"/>
  <c r="T11" i="18" s="1"/>
  <c r="V11" i="18" s="1"/>
  <c r="W11" i="18" s="1"/>
  <c r="S10" i="18"/>
  <c r="T10" i="18" s="1"/>
  <c r="V10" i="18" s="1"/>
  <c r="W10" i="18" s="1"/>
  <c r="S9" i="18"/>
  <c r="T9" i="18" s="1"/>
  <c r="V9" i="18" s="1"/>
  <c r="W9" i="18" s="1"/>
  <c r="S8" i="18"/>
  <c r="T8" i="18" s="1"/>
  <c r="V8" i="18" s="1"/>
  <c r="W8" i="18" s="1"/>
  <c r="S7" i="18"/>
  <c r="T7" i="18" s="1"/>
  <c r="V7" i="18" s="1"/>
  <c r="W7" i="18" s="1"/>
  <c r="S6" i="18"/>
  <c r="T6" i="18" s="1"/>
  <c r="V6" i="18" s="1"/>
  <c r="W6" i="18" s="1"/>
  <c r="AA5" i="18"/>
  <c r="AE5" i="18" s="1"/>
  <c r="Z5" i="18"/>
  <c r="AD5" i="18" s="1"/>
  <c r="Y5" i="18"/>
  <c r="AC5" i="18" s="1"/>
  <c r="AA4" i="18"/>
  <c r="AE4" i="18" s="1"/>
  <c r="Z4" i="18"/>
  <c r="AD4" i="18" s="1"/>
  <c r="Y4" i="18"/>
  <c r="AC4" i="18" s="1"/>
  <c r="S5" i="18"/>
  <c r="T5" i="18" s="1"/>
  <c r="V5" i="18" s="1"/>
  <c r="W5" i="18" s="1"/>
  <c r="S4" i="18"/>
  <c r="T4" i="18" s="1"/>
  <c r="V4" i="18" s="1"/>
  <c r="W4" i="18" s="1"/>
  <c r="Q4" i="18"/>
  <c r="N60" i="18"/>
  <c r="Q59" i="18"/>
  <c r="P4" i="18"/>
  <c r="P59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" i="18"/>
  <c r="L58" i="18"/>
  <c r="M58" i="18" s="1"/>
  <c r="L7" i="18"/>
  <c r="M7" i="18" s="1"/>
  <c r="L8" i="18"/>
  <c r="M8" i="18" s="1"/>
  <c r="L9" i="18"/>
  <c r="M9" i="18" s="1"/>
  <c r="L10" i="18"/>
  <c r="M10" i="18" s="1"/>
  <c r="L11" i="18"/>
  <c r="M11" i="18" s="1"/>
  <c r="L12" i="18"/>
  <c r="M12" i="18" s="1"/>
  <c r="L13" i="18"/>
  <c r="M13" i="18" s="1"/>
  <c r="L14" i="18"/>
  <c r="M14" i="18" s="1"/>
  <c r="L15" i="18"/>
  <c r="M15" i="18" s="1"/>
  <c r="L16" i="18"/>
  <c r="M16" i="18" s="1"/>
  <c r="L18" i="18"/>
  <c r="M18" i="18" s="1"/>
  <c r="L19" i="18"/>
  <c r="M19" i="18" s="1"/>
  <c r="L20" i="18"/>
  <c r="M20" i="18" s="1"/>
  <c r="L21" i="18"/>
  <c r="M21" i="18" s="1"/>
  <c r="L22" i="18"/>
  <c r="M22" i="18" s="1"/>
  <c r="L23" i="18"/>
  <c r="M23" i="18" s="1"/>
  <c r="L24" i="18"/>
  <c r="M24" i="18" s="1"/>
  <c r="L25" i="18"/>
  <c r="M25" i="18" s="1"/>
  <c r="L26" i="18"/>
  <c r="M26" i="18" s="1"/>
  <c r="L27" i="18"/>
  <c r="M27" i="18" s="1"/>
  <c r="L28" i="18"/>
  <c r="M28" i="18" s="1"/>
  <c r="L29" i="18"/>
  <c r="M29" i="18" s="1"/>
  <c r="L30" i="18"/>
  <c r="M30" i="18" s="1"/>
  <c r="L31" i="18"/>
  <c r="M31" i="18" s="1"/>
  <c r="L32" i="18"/>
  <c r="M32" i="18" s="1"/>
  <c r="L33" i="18"/>
  <c r="M33" i="18" s="1"/>
  <c r="L34" i="18"/>
  <c r="M34" i="18" s="1"/>
  <c r="L35" i="18"/>
  <c r="M35" i="18" s="1"/>
  <c r="L36" i="18"/>
  <c r="M36" i="18" s="1"/>
  <c r="L37" i="18"/>
  <c r="M37" i="18" s="1"/>
  <c r="L38" i="18"/>
  <c r="M38" i="18" s="1"/>
  <c r="L39" i="18"/>
  <c r="M39" i="18" s="1"/>
  <c r="L40" i="18"/>
  <c r="M40" i="18" s="1"/>
  <c r="L41" i="18"/>
  <c r="M41" i="18" s="1"/>
  <c r="L42" i="18"/>
  <c r="M42" i="18" s="1"/>
  <c r="L43" i="18"/>
  <c r="M43" i="18" s="1"/>
  <c r="L44" i="18"/>
  <c r="M44" i="18" s="1"/>
  <c r="L45" i="18"/>
  <c r="M45" i="18" s="1"/>
  <c r="L46" i="18"/>
  <c r="M46" i="18" s="1"/>
  <c r="L47" i="18"/>
  <c r="M47" i="18" s="1"/>
  <c r="L48" i="18"/>
  <c r="M48" i="18" s="1"/>
  <c r="L49" i="18"/>
  <c r="M49" i="18" s="1"/>
  <c r="L50" i="18"/>
  <c r="M50" i="18" s="1"/>
  <c r="L51" i="18"/>
  <c r="M51" i="18" s="1"/>
  <c r="L52" i="18"/>
  <c r="M52" i="18" s="1"/>
  <c r="L53" i="18"/>
  <c r="M53" i="18" s="1"/>
  <c r="L54" i="18"/>
  <c r="M54" i="18" s="1"/>
  <c r="L55" i="18"/>
  <c r="M55" i="18" s="1"/>
  <c r="L56" i="18"/>
  <c r="M56" i="18" s="1"/>
  <c r="L57" i="18"/>
  <c r="M57" i="18" s="1"/>
  <c r="L59" i="18"/>
  <c r="M59" i="18" s="1"/>
  <c r="G7" i="18"/>
  <c r="K7" i="18" s="1"/>
  <c r="G5" i="18"/>
  <c r="Q5" i="18" s="1"/>
  <c r="G6" i="18"/>
  <c r="K6" i="18" s="1"/>
  <c r="G8" i="18"/>
  <c r="Q8" i="18" s="1"/>
  <c r="G9" i="18"/>
  <c r="K9" i="18" s="1"/>
  <c r="G10" i="18"/>
  <c r="O10" i="18" s="1"/>
  <c r="G11" i="18"/>
  <c r="K11" i="18" s="1"/>
  <c r="G12" i="18"/>
  <c r="Q12" i="18" s="1"/>
  <c r="G13" i="18"/>
  <c r="K13" i="18" s="1"/>
  <c r="G14" i="18"/>
  <c r="O14" i="18" s="1"/>
  <c r="G15" i="18"/>
  <c r="K15" i="18" s="1"/>
  <c r="G16" i="18"/>
  <c r="Q16" i="18" s="1"/>
  <c r="G17" i="18"/>
  <c r="K17" i="18" s="1"/>
  <c r="G18" i="18"/>
  <c r="O18" i="18" s="1"/>
  <c r="G19" i="18"/>
  <c r="K19" i="18" s="1"/>
  <c r="G20" i="18"/>
  <c r="Q20" i="18" s="1"/>
  <c r="G21" i="18"/>
  <c r="K21" i="18" s="1"/>
  <c r="G22" i="18"/>
  <c r="O22" i="18" s="1"/>
  <c r="G23" i="18"/>
  <c r="K23" i="18" s="1"/>
  <c r="G24" i="18"/>
  <c r="Q24" i="18" s="1"/>
  <c r="G25" i="18"/>
  <c r="K25" i="18" s="1"/>
  <c r="G26" i="18"/>
  <c r="O26" i="18" s="1"/>
  <c r="G27" i="18"/>
  <c r="K27" i="18" s="1"/>
  <c r="G28" i="18"/>
  <c r="Q28" i="18" s="1"/>
  <c r="G29" i="18"/>
  <c r="K29" i="18" s="1"/>
  <c r="G30" i="18"/>
  <c r="O30" i="18" s="1"/>
  <c r="G31" i="18"/>
  <c r="K31" i="18" s="1"/>
  <c r="G32" i="18"/>
  <c r="Q32" i="18" s="1"/>
  <c r="G33" i="18"/>
  <c r="K33" i="18" s="1"/>
  <c r="G34" i="18"/>
  <c r="O34" i="18" s="1"/>
  <c r="G35" i="18"/>
  <c r="K35" i="18" s="1"/>
  <c r="G36" i="18"/>
  <c r="Q36" i="18" s="1"/>
  <c r="G37" i="18"/>
  <c r="K37" i="18" s="1"/>
  <c r="G38" i="18"/>
  <c r="O38" i="18" s="1"/>
  <c r="G39" i="18"/>
  <c r="K39" i="18" s="1"/>
  <c r="G40" i="18"/>
  <c r="Q40" i="18" s="1"/>
  <c r="G41" i="18"/>
  <c r="K41" i="18" s="1"/>
  <c r="G42" i="18"/>
  <c r="O42" i="18" s="1"/>
  <c r="G43" i="18"/>
  <c r="K43" i="18" s="1"/>
  <c r="G44" i="18"/>
  <c r="Q44" i="18" s="1"/>
  <c r="G45" i="18"/>
  <c r="K45" i="18" s="1"/>
  <c r="G46" i="18"/>
  <c r="O46" i="18" s="1"/>
  <c r="G47" i="18"/>
  <c r="K47" i="18" s="1"/>
  <c r="G48" i="18"/>
  <c r="Q48" i="18" s="1"/>
  <c r="G49" i="18"/>
  <c r="K49" i="18" s="1"/>
  <c r="G50" i="18"/>
  <c r="O50" i="18" s="1"/>
  <c r="G51" i="18"/>
  <c r="K51" i="18" s="1"/>
  <c r="G52" i="18"/>
  <c r="Q52" i="18" s="1"/>
  <c r="G53" i="18"/>
  <c r="K53" i="18" s="1"/>
  <c r="G54" i="18"/>
  <c r="O54" i="18" s="1"/>
  <c r="G55" i="18"/>
  <c r="K55" i="18" s="1"/>
  <c r="G56" i="18"/>
  <c r="Q56" i="18" s="1"/>
  <c r="G57" i="18"/>
  <c r="K57" i="18" s="1"/>
  <c r="G58" i="18"/>
  <c r="O58" i="18" s="1"/>
  <c r="K59" i="18"/>
  <c r="Q30" i="18" l="1"/>
  <c r="AF48" i="18"/>
  <c r="Q46" i="18"/>
  <c r="AF46" i="18"/>
  <c r="Q14" i="18"/>
  <c r="Q18" i="18"/>
  <c r="Q34" i="18"/>
  <c r="Q50" i="18"/>
  <c r="AF4" i="18"/>
  <c r="AF5" i="18"/>
  <c r="AF9" i="18"/>
  <c r="AF13" i="18"/>
  <c r="AF17" i="18"/>
  <c r="AF8" i="18"/>
  <c r="AF16" i="18"/>
  <c r="AF38" i="18"/>
  <c r="AF42" i="18"/>
  <c r="AF50" i="18"/>
  <c r="AF54" i="18"/>
  <c r="Q22" i="18"/>
  <c r="Q38" i="18"/>
  <c r="Q54" i="18"/>
  <c r="AF6" i="18"/>
  <c r="AF14" i="18"/>
  <c r="AF35" i="18"/>
  <c r="AF39" i="18"/>
  <c r="AF43" i="18"/>
  <c r="AF47" i="18"/>
  <c r="AF51" i="18"/>
  <c r="AF55" i="18"/>
  <c r="AF57" i="18"/>
  <c r="Q10" i="18"/>
  <c r="Q26" i="18"/>
  <c r="Q42" i="18"/>
  <c r="Q58" i="18"/>
  <c r="Q6" i="18"/>
  <c r="G60" i="18"/>
  <c r="Q7" i="18"/>
  <c r="Q11" i="18"/>
  <c r="Q15" i="18"/>
  <c r="Q19" i="18"/>
  <c r="Q23" i="18"/>
  <c r="Q27" i="18"/>
  <c r="Q31" i="18"/>
  <c r="Q35" i="18"/>
  <c r="Q39" i="18"/>
  <c r="Q43" i="18"/>
  <c r="Q47" i="18"/>
  <c r="Q51" i="18"/>
  <c r="Q55" i="18"/>
  <c r="AF10" i="18"/>
  <c r="AF18" i="18"/>
  <c r="AF11" i="18"/>
  <c r="AF36" i="18"/>
  <c r="AF52" i="18"/>
  <c r="AF58" i="18"/>
  <c r="AF15" i="18"/>
  <c r="AF40" i="18"/>
  <c r="AF56" i="18"/>
  <c r="AF59" i="18"/>
  <c r="AF7" i="18"/>
  <c r="Q9" i="18"/>
  <c r="Q13" i="18"/>
  <c r="Q17" i="18"/>
  <c r="Q21" i="18"/>
  <c r="Q25" i="18"/>
  <c r="Q29" i="18"/>
  <c r="Q33" i="18"/>
  <c r="Q37" i="18"/>
  <c r="Q41" i="18"/>
  <c r="Q45" i="18"/>
  <c r="Q49" i="18"/>
  <c r="Q53" i="18"/>
  <c r="Q57" i="18"/>
  <c r="AF44" i="18"/>
  <c r="O6" i="18"/>
  <c r="O59" i="18"/>
  <c r="K52" i="18"/>
  <c r="O52" i="18"/>
  <c r="K48" i="18"/>
  <c r="O48" i="18"/>
  <c r="K40" i="18"/>
  <c r="O40" i="18"/>
  <c r="K32" i="18"/>
  <c r="O32" i="18"/>
  <c r="K24" i="18"/>
  <c r="O24" i="18"/>
  <c r="K20" i="18"/>
  <c r="O20" i="18"/>
  <c r="K16" i="18"/>
  <c r="O16" i="18"/>
  <c r="K5" i="18"/>
  <c r="O5" i="18"/>
  <c r="K54" i="18"/>
  <c r="K46" i="18"/>
  <c r="K38" i="18"/>
  <c r="K30" i="18"/>
  <c r="K22" i="18"/>
  <c r="K14" i="18"/>
  <c r="K56" i="18"/>
  <c r="O56" i="18"/>
  <c r="K44" i="18"/>
  <c r="O44" i="18"/>
  <c r="K36" i="18"/>
  <c r="O36" i="18"/>
  <c r="K28" i="18"/>
  <c r="O28" i="18"/>
  <c r="K12" i="18"/>
  <c r="O12" i="18"/>
  <c r="K8" i="18"/>
  <c r="O8" i="18"/>
  <c r="K58" i="18"/>
  <c r="K50" i="18"/>
  <c r="K42" i="18"/>
  <c r="K34" i="18"/>
  <c r="K26" i="18"/>
  <c r="K18" i="18"/>
  <c r="K10" i="18"/>
  <c r="O57" i="18"/>
  <c r="O55" i="18"/>
  <c r="O53" i="18"/>
  <c r="O51" i="18"/>
  <c r="O49" i="18"/>
  <c r="O47" i="18"/>
  <c r="O45" i="18"/>
  <c r="O43" i="18"/>
  <c r="O41" i="18"/>
  <c r="O39" i="18"/>
  <c r="O37" i="18"/>
  <c r="O35" i="18"/>
  <c r="O33" i="18"/>
  <c r="O31" i="18"/>
  <c r="O29" i="18"/>
  <c r="O27" i="18"/>
  <c r="O25" i="18"/>
  <c r="O23" i="18"/>
  <c r="O21" i="18"/>
  <c r="O19" i="18"/>
  <c r="O17" i="18"/>
  <c r="O15" i="18"/>
  <c r="O13" i="18"/>
  <c r="O11" i="18"/>
  <c r="O9" i="18"/>
  <c r="O7" i="18"/>
  <c r="AF60" i="18" l="1"/>
  <c r="L6" i="18"/>
  <c r="M6" i="18" s="1"/>
  <c r="L4" i="18"/>
  <c r="M4" i="18" s="1"/>
  <c r="L5" i="18"/>
  <c r="M5" i="18" s="1"/>
  <c r="K4" i="18" l="1"/>
  <c r="O4" i="18"/>
  <c r="I17" i="18"/>
  <c r="L17" i="18" s="1"/>
  <c r="M17" i="18" s="1"/>
</calcChain>
</file>

<file path=xl/sharedStrings.xml><?xml version="1.0" encoding="utf-8"?>
<sst xmlns="http://schemas.openxmlformats.org/spreadsheetml/2006/main" count="81" uniqueCount="81">
  <si>
    <t>N</t>
  </si>
  <si>
    <t>Customers</t>
  </si>
  <si>
    <t>Water intake</t>
  </si>
  <si>
    <t>Underground</t>
  </si>
  <si>
    <t>Surface</t>
  </si>
  <si>
    <t>Chlorine</t>
  </si>
  <si>
    <t>Pump</t>
  </si>
  <si>
    <t>Sold Water [m3 /year]</t>
  </si>
  <si>
    <t>Consumption [l/cap, day]</t>
  </si>
  <si>
    <t>Persons/costumer</t>
  </si>
  <si>
    <t>pipe length/costumer   [m]</t>
  </si>
  <si>
    <t>pipe length/person [m]</t>
  </si>
  <si>
    <t xml:space="preserve">service connections/ km pipe        </t>
  </si>
  <si>
    <t>&lt;= 100 &gt;&gt; 50%</t>
  </si>
  <si>
    <t>ლანჩხუთის</t>
  </si>
  <si>
    <t>ოზურგეთის</t>
  </si>
  <si>
    <t>ჩოხატაურის</t>
  </si>
  <si>
    <t>ამბროლაურის</t>
  </si>
  <si>
    <t>ონის</t>
  </si>
  <si>
    <t>ლენტეხის</t>
  </si>
  <si>
    <t>ჭიათურის</t>
  </si>
  <si>
    <t>წყალტუბოს</t>
  </si>
  <si>
    <t>სამტრედიის</t>
  </si>
  <si>
    <t>თერჯოლის</t>
  </si>
  <si>
    <t>ხარაგაულის</t>
  </si>
  <si>
    <t>ცაგერის</t>
  </si>
  <si>
    <t>ბაღდათის</t>
  </si>
  <si>
    <t>ტყიბულის</t>
  </si>
  <si>
    <t>ხონის</t>
  </si>
  <si>
    <t>ვანის</t>
  </si>
  <si>
    <t>თელავის</t>
  </si>
  <si>
    <t>სიღნაღის</t>
  </si>
  <si>
    <t>ყვარლის</t>
  </si>
  <si>
    <t>საგარეჯოს</t>
  </si>
  <si>
    <t>ახმეტის</t>
  </si>
  <si>
    <t>ლაგოდეხის</t>
  </si>
  <si>
    <t>დედოფლისწყაროს</t>
  </si>
  <si>
    <t>სართიჭალის</t>
  </si>
  <si>
    <t>აბაშის</t>
  </si>
  <si>
    <t>მარტვილის</t>
  </si>
  <si>
    <t>ჩხოროწყუს</t>
  </si>
  <si>
    <t>წალენჯიხის</t>
  </si>
  <si>
    <t>ხობის</t>
  </si>
  <si>
    <t>სენაკის</t>
  </si>
  <si>
    <t>ნინოწმინდის</t>
  </si>
  <si>
    <t>ახალქალაქის</t>
  </si>
  <si>
    <t>ადიგენის</t>
  </si>
  <si>
    <t>ასპინძის</t>
  </si>
  <si>
    <t>ახალციხის</t>
  </si>
  <si>
    <t>მარნეულის</t>
  </si>
  <si>
    <t>დმანისის</t>
  </si>
  <si>
    <t>ბოლნისის</t>
  </si>
  <si>
    <t>თეთრიწყაროს</t>
  </si>
  <si>
    <t>წალკის</t>
  </si>
  <si>
    <t>ქუთაისი</t>
  </si>
  <si>
    <t>ხაშურის</t>
  </si>
  <si>
    <t>ქარელის</t>
  </si>
  <si>
    <t>გორის</t>
  </si>
  <si>
    <t>კასპის</t>
  </si>
  <si>
    <t>დუშეთის</t>
  </si>
  <si>
    <t>თიანეთის</t>
  </si>
  <si>
    <t>ყაზბეგის</t>
  </si>
  <si>
    <t xml:space="preserve"> წყალმომარაგების ქსელის აქტივების მიახლოებითი ღირებულება</t>
  </si>
  <si>
    <t>მხარე</t>
  </si>
  <si>
    <t>მოსახლეობა</t>
  </si>
  <si>
    <t>მომხმარებლები</t>
  </si>
  <si>
    <t>ჯამი</t>
  </si>
  <si>
    <t>მცხეთის</t>
  </si>
  <si>
    <t>ბორჯომის</t>
  </si>
  <si>
    <t>ბაკურიანის</t>
  </si>
  <si>
    <t>მესტიის</t>
  </si>
  <si>
    <t>ფოთის</t>
  </si>
  <si>
    <t>ზუგდიდის</t>
  </si>
  <si>
    <t>გურჯაანის</t>
  </si>
  <si>
    <t>ზესტაფონის</t>
  </si>
  <si>
    <t>დანართი 5 - ჩანართი 1</t>
  </si>
  <si>
    <t>მაგისტრალები =&lt;500  
ca 15%</t>
  </si>
  <si>
    <t>დიდი დია. 200 - 300 &gt;&gt;35%</t>
  </si>
  <si>
    <t>მილის სიგრძე [კმ]</t>
  </si>
  <si>
    <t>გაყიდული წყალი  [მ^3/წ]</t>
  </si>
  <si>
    <t>წარმოების თეორიული მოცულობა [მ3/დ]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</si>
</sst>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a_r_i_-;\-* #,##0.00\ _L_a_r_i_-;_-* &quot;-&quot;??\ _L_a_r_i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abSelected="1" zoomScale="85" zoomScaleNormal="85" workbookViewId="0">
      <selection activeCell="Z5" sqref="Z5"/>
    </sheetView>
  </sheetViews>
  <sheetFormatPr defaultColWidth="9.140625" defaultRowHeight="15" x14ac:dyDescent="0.25"/>
  <cols>
    <col min="1" max="1" width="5" style="1" bestFit="1" customWidth="1"/>
    <col min="2" max="2" width="19.5703125" style="1" bestFit="1" customWidth="1"/>
    <col min="3" max="3" width="22.85546875" style="4" customWidth="1"/>
    <col min="4" max="4" width="21.140625" style="1" hidden="1" customWidth="1"/>
    <col min="5" max="5" width="20.140625" style="1" hidden="1" customWidth="1"/>
    <col min="6" max="6" width="2.28515625" style="1" hidden="1" customWidth="1"/>
    <col min="7" max="7" width="18.5703125" style="2" bestFit="1" customWidth="1"/>
    <col min="8" max="9" width="18.7109375" style="1" hidden="1" customWidth="1"/>
    <col min="10" max="10" width="1.85546875" style="1" hidden="1" customWidth="1"/>
    <col min="11" max="11" width="24.28515625" style="6" hidden="1" customWidth="1"/>
    <col min="12" max="12" width="18.7109375" style="3" customWidth="1"/>
    <col min="13" max="13" width="18.7109375" style="6" hidden="1" customWidth="1"/>
    <col min="14" max="14" width="20.140625" style="1" customWidth="1"/>
    <col min="15" max="15" width="23" style="6" hidden="1" customWidth="1"/>
    <col min="16" max="16" width="23.5703125" style="6" hidden="1" customWidth="1"/>
    <col min="17" max="17" width="18.7109375" style="6" hidden="1" customWidth="1"/>
    <col min="18" max="18" width="0" style="6" hidden="1" customWidth="1"/>
    <col min="19" max="19" width="19.42578125" style="1" customWidth="1"/>
    <col min="20" max="20" width="12.7109375" style="6" hidden="1" customWidth="1"/>
    <col min="21" max="21" width="0" style="6" hidden="1" customWidth="1"/>
    <col min="22" max="23" width="12.7109375" style="6" hidden="1" customWidth="1"/>
    <col min="24" max="24" width="2.7109375" style="6" hidden="1" customWidth="1"/>
    <col min="25" max="25" width="17.7109375" style="1" customWidth="1"/>
    <col min="26" max="26" width="13.28515625" style="1" customWidth="1"/>
    <col min="27" max="27" width="12.28515625" style="1" customWidth="1"/>
    <col min="28" max="30" width="0" style="6" hidden="1" customWidth="1"/>
    <col min="31" max="31" width="2.85546875" style="6" hidden="1" customWidth="1"/>
    <col min="32" max="32" width="16.7109375" style="1" customWidth="1"/>
    <col min="33" max="16384" width="9.140625" style="1"/>
  </cols>
  <sheetData>
    <row r="1" spans="1:32" s="5" customFormat="1" ht="36" customHeight="1" x14ac:dyDescent="0.25">
      <c r="A1" s="37" t="s">
        <v>75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s="5" customFormat="1" ht="37.15" customHeight="1" x14ac:dyDescent="0.25">
      <c r="A2" s="36" t="s">
        <v>62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s="4" customFormat="1" ht="36.75" customHeight="1" thickBot="1" x14ac:dyDescent="0.3">
      <c r="A3" s="30" t="s">
        <v>0</v>
      </c>
      <c r="B3" s="34" t="s">
        <v>63</v>
      </c>
      <c r="C3" s="30" t="s">
        <v>64</v>
      </c>
      <c r="D3" s="39" t="s">
        <v>1</v>
      </c>
      <c r="E3" s="40"/>
      <c r="F3" s="41"/>
      <c r="G3" s="30" t="s">
        <v>65</v>
      </c>
      <c r="H3" s="39" t="s">
        <v>7</v>
      </c>
      <c r="I3" s="40"/>
      <c r="J3" s="41"/>
      <c r="K3" s="9" t="s">
        <v>9</v>
      </c>
      <c r="L3" s="30" t="s">
        <v>79</v>
      </c>
      <c r="M3" s="9" t="s">
        <v>8</v>
      </c>
      <c r="N3" s="30" t="s">
        <v>78</v>
      </c>
      <c r="O3" s="9" t="s">
        <v>10</v>
      </c>
      <c r="P3" s="9" t="s">
        <v>11</v>
      </c>
      <c r="Q3" s="9" t="s">
        <v>12</v>
      </c>
      <c r="R3" s="31"/>
      <c r="S3" s="30" t="s">
        <v>80</v>
      </c>
      <c r="T3" s="9"/>
      <c r="U3" s="9"/>
      <c r="V3" s="9"/>
      <c r="W3" s="9"/>
      <c r="X3" s="9"/>
      <c r="Y3" s="30" t="s">
        <v>76</v>
      </c>
      <c r="Z3" s="30" t="s">
        <v>77</v>
      </c>
      <c r="AA3" s="30" t="s">
        <v>13</v>
      </c>
      <c r="AB3" s="9"/>
      <c r="AC3" s="9"/>
      <c r="AD3" s="9"/>
      <c r="AE3" s="9"/>
      <c r="AF3" s="30" t="s">
        <v>66</v>
      </c>
    </row>
    <row r="4" spans="1:32" ht="28.5" customHeight="1" x14ac:dyDescent="0.25">
      <c r="A4" s="17">
        <v>1</v>
      </c>
      <c r="B4" s="35" t="s">
        <v>14</v>
      </c>
      <c r="C4" s="28">
        <v>8000</v>
      </c>
      <c r="D4" s="11">
        <v>1780</v>
      </c>
      <c r="E4" s="11">
        <v>463</v>
      </c>
      <c r="F4" s="11">
        <v>159</v>
      </c>
      <c r="G4" s="11">
        <v>2402</v>
      </c>
      <c r="H4" s="12">
        <v>141754</v>
      </c>
      <c r="I4" s="12">
        <v>78282</v>
      </c>
      <c r="J4" s="12">
        <v>17709</v>
      </c>
      <c r="K4" s="13">
        <f>C4/G4</f>
        <v>3.330557868442964</v>
      </c>
      <c r="L4" s="12">
        <f t="shared" ref="L4:L35" si="0">SUM(H4:J4)</f>
        <v>237745</v>
      </c>
      <c r="M4" s="13">
        <f>L4/365/C4*1000</f>
        <v>81.419520547945211</v>
      </c>
      <c r="N4" s="14">
        <v>42</v>
      </c>
      <c r="O4" s="15">
        <f>N4/G4*1000</f>
        <v>17.485428809325562</v>
      </c>
      <c r="P4" s="16">
        <f>N4/C4*1000</f>
        <v>5.25</v>
      </c>
      <c r="Q4" s="15">
        <f t="shared" ref="Q4:Q35" si="1">G4/3/N4</f>
        <v>19.063492063492063</v>
      </c>
      <c r="R4" s="8"/>
      <c r="S4" s="17">
        <f t="shared" ref="S4:S35" si="2" xml:space="preserve"> C4 *0.3</f>
        <v>2400</v>
      </c>
      <c r="T4" s="16">
        <f t="shared" ref="T4:T35" si="3">S4*1.5*0.17/3600</f>
        <v>0.17</v>
      </c>
      <c r="U4" s="16"/>
      <c r="V4" s="16">
        <f t="shared" ref="V4:V22" si="4">(T4/0.8)*4/3.14</f>
        <v>0.27070063694267515</v>
      </c>
      <c r="W4" s="16">
        <f>(V4^(1/2))*1000</f>
        <v>520.288993678201</v>
      </c>
      <c r="X4" s="16"/>
      <c r="Y4" s="17">
        <f xml:space="preserve"> 0.15*N4</f>
        <v>6.3</v>
      </c>
      <c r="Z4" s="17">
        <f>0.35*N4</f>
        <v>14.7</v>
      </c>
      <c r="AA4" s="17">
        <f>0.5*N4</f>
        <v>21</v>
      </c>
      <c r="AB4" s="16"/>
      <c r="AC4" s="16">
        <f>Y4*500</f>
        <v>3150</v>
      </c>
      <c r="AD4" s="16">
        <f>Z4*200</f>
        <v>2940</v>
      </c>
      <c r="AE4" s="16">
        <f>AA4*60</f>
        <v>1260</v>
      </c>
      <c r="AF4" s="17">
        <f>SUM(AC4:AE4)</f>
        <v>7350</v>
      </c>
    </row>
    <row r="5" spans="1:32" ht="28.5" customHeight="1" x14ac:dyDescent="0.25">
      <c r="A5" s="10">
        <v>2</v>
      </c>
      <c r="B5" s="35" t="s">
        <v>15</v>
      </c>
      <c r="C5" s="29">
        <v>14785</v>
      </c>
      <c r="D5" s="18">
        <v>2784</v>
      </c>
      <c r="E5" s="18">
        <v>2446</v>
      </c>
      <c r="F5" s="18">
        <v>466</v>
      </c>
      <c r="G5" s="18">
        <f t="shared" ref="G5:G35" si="5">SUM(D5:F5)</f>
        <v>5696</v>
      </c>
      <c r="H5" s="19">
        <v>266769</v>
      </c>
      <c r="I5" s="19">
        <v>303372</v>
      </c>
      <c r="J5" s="20">
        <v>61143.6</v>
      </c>
      <c r="K5" s="21">
        <f t="shared" ref="K5:K59" si="6">C5/G5</f>
        <v>2.5956811797752808</v>
      </c>
      <c r="L5" s="19">
        <f t="shared" si="0"/>
        <v>631284.6</v>
      </c>
      <c r="M5" s="21">
        <f t="shared" ref="M5:M59" si="7">L5/365/C5*1000</f>
        <v>116.97983424518554</v>
      </c>
      <c r="N5" s="22">
        <v>76.2</v>
      </c>
      <c r="O5" s="23">
        <f t="shared" ref="O5:O58" si="8">N5/G5*1000</f>
        <v>13.377808988764047</v>
      </c>
      <c r="P5" s="23">
        <f t="shared" ref="P5:P58" si="9">N5/C5*1000</f>
        <v>5.1538721677375721</v>
      </c>
      <c r="Q5" s="23">
        <f t="shared" si="1"/>
        <v>24.916885389326335</v>
      </c>
      <c r="R5" s="8"/>
      <c r="S5" s="10">
        <f t="shared" si="2"/>
        <v>4435.5</v>
      </c>
      <c r="T5" s="24">
        <f t="shared" si="3"/>
        <v>0.31418125000000002</v>
      </c>
      <c r="U5" s="24"/>
      <c r="V5" s="24">
        <f t="shared" si="4"/>
        <v>0.50028861464968144</v>
      </c>
      <c r="W5" s="24">
        <f>(V5^(1/2))*1000</f>
        <v>707.31083312054648</v>
      </c>
      <c r="X5" s="24"/>
      <c r="Y5" s="10">
        <f xml:space="preserve"> 0.15*N5</f>
        <v>11.43</v>
      </c>
      <c r="Z5" s="10">
        <f>0.35*N5</f>
        <v>26.669999999999998</v>
      </c>
      <c r="AA5" s="10">
        <f>0.5*N5</f>
        <v>38.1</v>
      </c>
      <c r="AB5" s="24"/>
      <c r="AC5" s="24">
        <f>Y5*500</f>
        <v>5715</v>
      </c>
      <c r="AD5" s="24">
        <f>Z5*200</f>
        <v>5334</v>
      </c>
      <c r="AE5" s="24">
        <f>AA5*60</f>
        <v>2286</v>
      </c>
      <c r="AF5" s="10">
        <f>SUM(AC5:AE5)</f>
        <v>13335</v>
      </c>
    </row>
    <row r="6" spans="1:32" ht="28.5" customHeight="1" x14ac:dyDescent="0.25">
      <c r="A6" s="17">
        <v>3</v>
      </c>
      <c r="B6" s="35" t="s">
        <v>16</v>
      </c>
      <c r="C6" s="29">
        <v>2200</v>
      </c>
      <c r="D6" s="18">
        <v>775</v>
      </c>
      <c r="E6" s="18">
        <v>106</v>
      </c>
      <c r="F6" s="18">
        <v>71</v>
      </c>
      <c r="G6" s="18">
        <f t="shared" si="5"/>
        <v>952</v>
      </c>
      <c r="H6" s="19">
        <v>35289</v>
      </c>
      <c r="I6" s="19">
        <v>25200</v>
      </c>
      <c r="J6" s="19">
        <v>18973</v>
      </c>
      <c r="K6" s="21">
        <f t="shared" si="6"/>
        <v>2.3109243697478989</v>
      </c>
      <c r="L6" s="19">
        <f t="shared" si="0"/>
        <v>79462</v>
      </c>
      <c r="M6" s="21">
        <f t="shared" si="7"/>
        <v>98.956413449564138</v>
      </c>
      <c r="N6" s="22">
        <v>47.2</v>
      </c>
      <c r="O6" s="23">
        <f t="shared" si="8"/>
        <v>49.579831932773111</v>
      </c>
      <c r="P6" s="23">
        <f t="shared" si="9"/>
        <v>21.454545454545457</v>
      </c>
      <c r="Q6" s="23">
        <f t="shared" si="1"/>
        <v>6.7231638418079092</v>
      </c>
      <c r="R6" s="8"/>
      <c r="S6" s="10">
        <f t="shared" si="2"/>
        <v>660</v>
      </c>
      <c r="T6" s="24">
        <f t="shared" si="3"/>
        <v>4.675E-2</v>
      </c>
      <c r="U6" s="24"/>
      <c r="V6" s="24">
        <f t="shared" si="4"/>
        <v>7.4442675159235666E-2</v>
      </c>
      <c r="W6" s="24">
        <f>(V6^(1/2))*1000</f>
        <v>272.84185008762068</v>
      </c>
      <c r="X6" s="24"/>
      <c r="Y6" s="10">
        <f xml:space="preserve"> 0.15*N6</f>
        <v>7.08</v>
      </c>
      <c r="Z6" s="10">
        <f>0.35*N6</f>
        <v>16.52</v>
      </c>
      <c r="AA6" s="10">
        <f>0.5*N6</f>
        <v>23.6</v>
      </c>
      <c r="AB6" s="24"/>
      <c r="AC6" s="24">
        <f>Y6*500</f>
        <v>3540</v>
      </c>
      <c r="AD6" s="24">
        <f>Z6*200</f>
        <v>3304</v>
      </c>
      <c r="AE6" s="24">
        <f>AA6*60</f>
        <v>1416</v>
      </c>
      <c r="AF6" s="10">
        <f>SUM(AC6:AE6)</f>
        <v>8260</v>
      </c>
    </row>
    <row r="7" spans="1:32" ht="28.5" customHeight="1" x14ac:dyDescent="0.25">
      <c r="A7" s="10">
        <v>4</v>
      </c>
      <c r="B7" s="35" t="s">
        <v>17</v>
      </c>
      <c r="C7" s="29">
        <v>2047</v>
      </c>
      <c r="D7" s="18">
        <v>0</v>
      </c>
      <c r="E7" s="18">
        <v>901</v>
      </c>
      <c r="F7" s="18">
        <v>150</v>
      </c>
      <c r="G7" s="18">
        <f t="shared" si="5"/>
        <v>1051</v>
      </c>
      <c r="H7" s="18">
        <v>0</v>
      </c>
      <c r="I7" s="18">
        <v>226854</v>
      </c>
      <c r="J7" s="18">
        <v>27762</v>
      </c>
      <c r="K7" s="21">
        <f t="shared" si="6"/>
        <v>1.9476688867745005</v>
      </c>
      <c r="L7" s="19">
        <f t="shared" si="0"/>
        <v>254616</v>
      </c>
      <c r="M7" s="21">
        <f t="shared" si="7"/>
        <v>340.78069476882308</v>
      </c>
      <c r="N7" s="22">
        <v>37.700000000000003</v>
      </c>
      <c r="O7" s="23">
        <f t="shared" si="8"/>
        <v>35.870599429115131</v>
      </c>
      <c r="P7" s="23">
        <f t="shared" si="9"/>
        <v>18.417195896433807</v>
      </c>
      <c r="Q7" s="23">
        <f t="shared" si="1"/>
        <v>9.2926613616268785</v>
      </c>
      <c r="R7" s="8"/>
      <c r="S7" s="10">
        <f t="shared" si="2"/>
        <v>614.1</v>
      </c>
      <c r="T7" s="24">
        <f t="shared" si="3"/>
        <v>4.3498750000000003E-2</v>
      </c>
      <c r="U7" s="24"/>
      <c r="V7" s="24">
        <f t="shared" si="4"/>
        <v>6.9265525477707007E-2</v>
      </c>
      <c r="W7" s="24">
        <f>(V7^(1/2))*1000</f>
        <v>263.18344453575912</v>
      </c>
      <c r="X7" s="24"/>
      <c r="Y7" s="10">
        <f t="shared" ref="Y7:Y36" si="10" xml:space="preserve"> 0.15*N7</f>
        <v>5.6550000000000002</v>
      </c>
      <c r="Z7" s="10">
        <f>0.35*N7</f>
        <v>13.195</v>
      </c>
      <c r="AA7" s="10">
        <f t="shared" ref="AA7:AA59" si="11">0.5*N7</f>
        <v>18.850000000000001</v>
      </c>
      <c r="AB7" s="24"/>
      <c r="AC7" s="24">
        <f t="shared" ref="AC7:AC59" si="12">Y7*500</f>
        <v>2827.5</v>
      </c>
      <c r="AD7" s="24">
        <f t="shared" ref="AD7:AD59" si="13">Z7*200</f>
        <v>2639</v>
      </c>
      <c r="AE7" s="24">
        <f t="shared" ref="AE7:AE59" si="14">AA7*60</f>
        <v>1131</v>
      </c>
      <c r="AF7" s="10">
        <f t="shared" ref="AF7:AF59" si="15">SUM(AC7:AE7)</f>
        <v>6597.5</v>
      </c>
    </row>
    <row r="8" spans="1:32" ht="28.5" customHeight="1" x14ac:dyDescent="0.25">
      <c r="A8" s="17">
        <v>5</v>
      </c>
      <c r="B8" s="35" t="s">
        <v>18</v>
      </c>
      <c r="C8" s="29">
        <v>3000</v>
      </c>
      <c r="D8" s="18">
        <v>0</v>
      </c>
      <c r="E8" s="18">
        <v>1397</v>
      </c>
      <c r="F8" s="18">
        <v>101</v>
      </c>
      <c r="G8" s="18">
        <f t="shared" si="5"/>
        <v>1498</v>
      </c>
      <c r="H8" s="18">
        <v>0</v>
      </c>
      <c r="I8" s="18">
        <v>347976</v>
      </c>
      <c r="J8" s="18">
        <v>8866</v>
      </c>
      <c r="K8" s="21">
        <f t="shared" si="6"/>
        <v>2.0026702269692924</v>
      </c>
      <c r="L8" s="19">
        <f t="shared" si="0"/>
        <v>356842</v>
      </c>
      <c r="M8" s="21">
        <f t="shared" si="7"/>
        <v>325.88310502283105</v>
      </c>
      <c r="N8" s="25">
        <v>30.305</v>
      </c>
      <c r="O8" s="23">
        <f t="shared" si="8"/>
        <v>20.230307076101468</v>
      </c>
      <c r="P8" s="23">
        <f t="shared" si="9"/>
        <v>10.101666666666667</v>
      </c>
      <c r="Q8" s="23">
        <f t="shared" si="1"/>
        <v>16.476928999615026</v>
      </c>
      <c r="R8" s="8"/>
      <c r="S8" s="10">
        <f t="shared" si="2"/>
        <v>900</v>
      </c>
      <c r="T8" s="24">
        <f t="shared" si="3"/>
        <v>6.3750000000000001E-2</v>
      </c>
      <c r="U8" s="24"/>
      <c r="V8" s="24">
        <f t="shared" si="4"/>
        <v>0.10151273885350318</v>
      </c>
      <c r="W8" s="24">
        <f t="shared" ref="W8:W59" si="16">(V8^(1/2))*1000</f>
        <v>318.61063832443381</v>
      </c>
      <c r="X8" s="24"/>
      <c r="Y8" s="10">
        <f t="shared" si="10"/>
        <v>4.54575</v>
      </c>
      <c r="Z8" s="10">
        <f t="shared" ref="Z8:Z59" si="17">0.35*N8</f>
        <v>10.60675</v>
      </c>
      <c r="AA8" s="10">
        <f t="shared" si="11"/>
        <v>15.1525</v>
      </c>
      <c r="AB8" s="24"/>
      <c r="AC8" s="24">
        <f t="shared" si="12"/>
        <v>2272.875</v>
      </c>
      <c r="AD8" s="24">
        <f t="shared" si="13"/>
        <v>2121.35</v>
      </c>
      <c r="AE8" s="24">
        <f t="shared" si="14"/>
        <v>909.15</v>
      </c>
      <c r="AF8" s="10">
        <f t="shared" si="15"/>
        <v>5303.375</v>
      </c>
    </row>
    <row r="9" spans="1:32" ht="28.5" customHeight="1" x14ac:dyDescent="0.25">
      <c r="A9" s="10">
        <v>6</v>
      </c>
      <c r="B9" s="35" t="s">
        <v>19</v>
      </c>
      <c r="C9" s="29">
        <v>1700</v>
      </c>
      <c r="D9" s="18">
        <v>0</v>
      </c>
      <c r="E9" s="18">
        <v>468</v>
      </c>
      <c r="F9" s="18">
        <v>46</v>
      </c>
      <c r="G9" s="18">
        <f t="shared" si="5"/>
        <v>514</v>
      </c>
      <c r="H9" s="18">
        <v>0</v>
      </c>
      <c r="I9" s="18">
        <v>125775</v>
      </c>
      <c r="J9" s="18">
        <v>4892</v>
      </c>
      <c r="K9" s="21">
        <f t="shared" si="6"/>
        <v>3.3073929961089492</v>
      </c>
      <c r="L9" s="19">
        <f t="shared" si="0"/>
        <v>130667</v>
      </c>
      <c r="M9" s="21">
        <f t="shared" si="7"/>
        <v>210.58340048348106</v>
      </c>
      <c r="N9" s="22">
        <v>27.13</v>
      </c>
      <c r="O9" s="23">
        <f t="shared" si="8"/>
        <v>52.782101167315176</v>
      </c>
      <c r="P9" s="23">
        <f t="shared" si="9"/>
        <v>15.958823529411765</v>
      </c>
      <c r="Q9" s="23">
        <f t="shared" si="1"/>
        <v>6.3152721464553387</v>
      </c>
      <c r="R9" s="8"/>
      <c r="S9" s="10">
        <f t="shared" si="2"/>
        <v>510</v>
      </c>
      <c r="T9" s="24">
        <f t="shared" si="3"/>
        <v>3.6125000000000004E-2</v>
      </c>
      <c r="U9" s="24"/>
      <c r="V9" s="24">
        <f t="shared" si="4"/>
        <v>5.7523885350318472E-2</v>
      </c>
      <c r="W9" s="24">
        <f t="shared" si="16"/>
        <v>239.84137539281764</v>
      </c>
      <c r="X9" s="24"/>
      <c r="Y9" s="10">
        <f t="shared" si="10"/>
        <v>4.0694999999999997</v>
      </c>
      <c r="Z9" s="10">
        <f t="shared" si="17"/>
        <v>9.4954999999999998</v>
      </c>
      <c r="AA9" s="10">
        <f t="shared" si="11"/>
        <v>13.565</v>
      </c>
      <c r="AB9" s="24"/>
      <c r="AC9" s="24">
        <f t="shared" si="12"/>
        <v>2034.7499999999998</v>
      </c>
      <c r="AD9" s="24">
        <f t="shared" si="13"/>
        <v>1899.1</v>
      </c>
      <c r="AE9" s="24">
        <f t="shared" si="14"/>
        <v>813.9</v>
      </c>
      <c r="AF9" s="10">
        <f t="shared" si="15"/>
        <v>4747.7499999999991</v>
      </c>
    </row>
    <row r="10" spans="1:32" ht="28.5" customHeight="1" x14ac:dyDescent="0.25">
      <c r="A10" s="17">
        <v>7</v>
      </c>
      <c r="B10" s="35" t="s">
        <v>20</v>
      </c>
      <c r="C10" s="29">
        <v>19587</v>
      </c>
      <c r="D10" s="18">
        <v>1783</v>
      </c>
      <c r="E10" s="18">
        <v>3941</v>
      </c>
      <c r="F10" s="18">
        <v>412</v>
      </c>
      <c r="G10" s="18">
        <f t="shared" si="5"/>
        <v>6136</v>
      </c>
      <c r="H10" s="18">
        <v>91857</v>
      </c>
      <c r="I10" s="18">
        <v>971154</v>
      </c>
      <c r="J10" s="18">
        <v>54770.3</v>
      </c>
      <c r="K10" s="21">
        <f t="shared" si="6"/>
        <v>3.1921447196870925</v>
      </c>
      <c r="L10" s="19">
        <f t="shared" si="0"/>
        <v>1117781.3</v>
      </c>
      <c r="M10" s="21">
        <f t="shared" si="7"/>
        <v>156.34933989625495</v>
      </c>
      <c r="N10" s="22">
        <v>59.5</v>
      </c>
      <c r="O10" s="23">
        <f t="shared" si="8"/>
        <v>9.6968709256844861</v>
      </c>
      <c r="P10" s="23">
        <f t="shared" si="9"/>
        <v>3.0377291060397202</v>
      </c>
      <c r="Q10" s="23">
        <f t="shared" si="1"/>
        <v>34.375350140056021</v>
      </c>
      <c r="R10" s="8"/>
      <c r="S10" s="10">
        <f t="shared" si="2"/>
        <v>5876.0999999999995</v>
      </c>
      <c r="T10" s="24">
        <f t="shared" si="3"/>
        <v>0.41622375</v>
      </c>
      <c r="U10" s="24"/>
      <c r="V10" s="24">
        <f t="shared" si="4"/>
        <v>0.66277667197452228</v>
      </c>
      <c r="W10" s="24">
        <f t="shared" si="16"/>
        <v>814.11097030719486</v>
      </c>
      <c r="X10" s="24"/>
      <c r="Y10" s="10">
        <f t="shared" si="10"/>
        <v>8.9249999999999989</v>
      </c>
      <c r="Z10" s="10">
        <f t="shared" si="17"/>
        <v>20.824999999999999</v>
      </c>
      <c r="AA10" s="10">
        <f t="shared" si="11"/>
        <v>29.75</v>
      </c>
      <c r="AB10" s="24"/>
      <c r="AC10" s="24">
        <f t="shared" si="12"/>
        <v>4462.4999999999991</v>
      </c>
      <c r="AD10" s="24">
        <f t="shared" si="13"/>
        <v>4165</v>
      </c>
      <c r="AE10" s="24">
        <f t="shared" si="14"/>
        <v>1785</v>
      </c>
      <c r="AF10" s="10">
        <f t="shared" si="15"/>
        <v>10412.5</v>
      </c>
    </row>
    <row r="11" spans="1:32" ht="28.5" customHeight="1" x14ac:dyDescent="0.25">
      <c r="A11" s="10">
        <v>8</v>
      </c>
      <c r="B11" s="35" t="s">
        <v>21</v>
      </c>
      <c r="C11" s="29">
        <v>18064</v>
      </c>
      <c r="D11" s="18">
        <v>6470</v>
      </c>
      <c r="E11" s="18">
        <v>1203</v>
      </c>
      <c r="F11" s="18">
        <v>348</v>
      </c>
      <c r="G11" s="18">
        <f t="shared" si="5"/>
        <v>8021</v>
      </c>
      <c r="H11" s="18">
        <v>675846</v>
      </c>
      <c r="I11" s="18">
        <v>126126</v>
      </c>
      <c r="J11" s="18">
        <v>104417.9</v>
      </c>
      <c r="K11" s="21">
        <f t="shared" si="6"/>
        <v>2.2520882682957235</v>
      </c>
      <c r="L11" s="19">
        <f t="shared" si="0"/>
        <v>906389.9</v>
      </c>
      <c r="M11" s="21">
        <f t="shared" si="7"/>
        <v>137.47010628875111</v>
      </c>
      <c r="N11" s="22">
        <v>117</v>
      </c>
      <c r="O11" s="23">
        <f t="shared" si="8"/>
        <v>14.586709886547812</v>
      </c>
      <c r="P11" s="23">
        <f t="shared" si="9"/>
        <v>6.4769707705934456</v>
      </c>
      <c r="Q11" s="23">
        <f t="shared" si="1"/>
        <v>22.851851851851851</v>
      </c>
      <c r="R11" s="8"/>
      <c r="S11" s="10">
        <f t="shared" si="2"/>
        <v>5419.2</v>
      </c>
      <c r="T11" s="24">
        <f t="shared" si="3"/>
        <v>0.38385999999999998</v>
      </c>
      <c r="U11" s="24"/>
      <c r="V11" s="24">
        <f t="shared" si="4"/>
        <v>0.61124203821656042</v>
      </c>
      <c r="W11" s="24">
        <f t="shared" si="16"/>
        <v>781.81969674379559</v>
      </c>
      <c r="X11" s="24"/>
      <c r="Y11" s="10">
        <f t="shared" si="10"/>
        <v>17.55</v>
      </c>
      <c r="Z11" s="10">
        <f t="shared" si="17"/>
        <v>40.949999999999996</v>
      </c>
      <c r="AA11" s="10">
        <f t="shared" si="11"/>
        <v>58.5</v>
      </c>
      <c r="AB11" s="24"/>
      <c r="AC11" s="24">
        <f t="shared" si="12"/>
        <v>8775</v>
      </c>
      <c r="AD11" s="24">
        <f t="shared" si="13"/>
        <v>8189.9999999999991</v>
      </c>
      <c r="AE11" s="24">
        <f t="shared" si="14"/>
        <v>3510</v>
      </c>
      <c r="AF11" s="10">
        <f t="shared" si="15"/>
        <v>20475</v>
      </c>
    </row>
    <row r="12" spans="1:32" ht="28.5" customHeight="1" x14ac:dyDescent="0.25">
      <c r="A12" s="17">
        <v>9</v>
      </c>
      <c r="B12" s="35" t="s">
        <v>74</v>
      </c>
      <c r="C12" s="29">
        <v>24158</v>
      </c>
      <c r="D12" s="18">
        <v>3923</v>
      </c>
      <c r="E12" s="18">
        <v>3333</v>
      </c>
      <c r="F12" s="18">
        <v>635</v>
      </c>
      <c r="G12" s="18">
        <f t="shared" si="5"/>
        <v>7891</v>
      </c>
      <c r="H12" s="18">
        <v>321682</v>
      </c>
      <c r="I12" s="18">
        <v>648360</v>
      </c>
      <c r="J12" s="18">
        <v>79455.199999999997</v>
      </c>
      <c r="K12" s="21">
        <f t="shared" si="6"/>
        <v>3.0614624255480929</v>
      </c>
      <c r="L12" s="19">
        <f t="shared" si="0"/>
        <v>1049497.2</v>
      </c>
      <c r="M12" s="21">
        <f t="shared" si="7"/>
        <v>119.02205457904412</v>
      </c>
      <c r="N12" s="22">
        <v>61</v>
      </c>
      <c r="O12" s="23">
        <f t="shared" si="8"/>
        <v>7.7303256874920798</v>
      </c>
      <c r="P12" s="23">
        <f t="shared" si="9"/>
        <v>2.5250434638629029</v>
      </c>
      <c r="Q12" s="23">
        <f t="shared" si="1"/>
        <v>43.120218579234972</v>
      </c>
      <c r="R12" s="8"/>
      <c r="S12" s="10">
        <f t="shared" si="2"/>
        <v>7247.4</v>
      </c>
      <c r="T12" s="24">
        <f t="shared" si="3"/>
        <v>0.51335750000000002</v>
      </c>
      <c r="U12" s="24"/>
      <c r="V12" s="24">
        <f t="shared" si="4"/>
        <v>0.81744824840764319</v>
      </c>
      <c r="W12" s="24">
        <f t="shared" si="16"/>
        <v>904.12844685235029</v>
      </c>
      <c r="X12" s="24"/>
      <c r="Y12" s="10">
        <f t="shared" si="10"/>
        <v>9.15</v>
      </c>
      <c r="Z12" s="10">
        <f t="shared" si="17"/>
        <v>21.349999999999998</v>
      </c>
      <c r="AA12" s="10">
        <f t="shared" si="11"/>
        <v>30.5</v>
      </c>
      <c r="AB12" s="24"/>
      <c r="AC12" s="24">
        <f t="shared" si="12"/>
        <v>4575</v>
      </c>
      <c r="AD12" s="24">
        <f t="shared" si="13"/>
        <v>4270</v>
      </c>
      <c r="AE12" s="24">
        <f t="shared" si="14"/>
        <v>1830</v>
      </c>
      <c r="AF12" s="10">
        <f t="shared" si="15"/>
        <v>10675</v>
      </c>
    </row>
    <row r="13" spans="1:32" ht="28.5" customHeight="1" x14ac:dyDescent="0.25">
      <c r="A13" s="10">
        <v>10</v>
      </c>
      <c r="B13" s="35" t="s">
        <v>22</v>
      </c>
      <c r="C13" s="29">
        <v>29694</v>
      </c>
      <c r="D13" s="18">
        <v>1774</v>
      </c>
      <c r="E13" s="18">
        <v>4724</v>
      </c>
      <c r="F13" s="18">
        <v>414</v>
      </c>
      <c r="G13" s="18">
        <f t="shared" si="5"/>
        <v>6912</v>
      </c>
      <c r="H13" s="18">
        <v>221864</v>
      </c>
      <c r="I13" s="18">
        <v>893169</v>
      </c>
      <c r="J13" s="18">
        <v>68228.399999999994</v>
      </c>
      <c r="K13" s="21">
        <f t="shared" si="6"/>
        <v>4.2960069444444446</v>
      </c>
      <c r="L13" s="19">
        <f t="shared" si="0"/>
        <v>1183261.3999999999</v>
      </c>
      <c r="M13" s="21">
        <f t="shared" si="7"/>
        <v>109.17397638561731</v>
      </c>
      <c r="N13" s="22">
        <v>61</v>
      </c>
      <c r="O13" s="23">
        <f t="shared" si="8"/>
        <v>8.825231481481481</v>
      </c>
      <c r="P13" s="23">
        <f t="shared" si="9"/>
        <v>2.0542870613591968</v>
      </c>
      <c r="Q13" s="23">
        <f t="shared" si="1"/>
        <v>37.770491803278688</v>
      </c>
      <c r="R13" s="8"/>
      <c r="S13" s="10">
        <f t="shared" si="2"/>
        <v>8908.1999999999989</v>
      </c>
      <c r="T13" s="24">
        <f t="shared" si="3"/>
        <v>0.63099749999999999</v>
      </c>
      <c r="U13" s="24"/>
      <c r="V13" s="24">
        <f t="shared" si="4"/>
        <v>1.0047730891719744</v>
      </c>
      <c r="W13" s="24">
        <f t="shared" si="16"/>
        <v>1002.3837035646452</v>
      </c>
      <c r="X13" s="24"/>
      <c r="Y13" s="10">
        <f t="shared" si="10"/>
        <v>9.15</v>
      </c>
      <c r="Z13" s="10">
        <f t="shared" si="17"/>
        <v>21.349999999999998</v>
      </c>
      <c r="AA13" s="10">
        <f t="shared" si="11"/>
        <v>30.5</v>
      </c>
      <c r="AB13" s="24"/>
      <c r="AC13" s="24">
        <f t="shared" si="12"/>
        <v>4575</v>
      </c>
      <c r="AD13" s="24">
        <f t="shared" si="13"/>
        <v>4270</v>
      </c>
      <c r="AE13" s="24">
        <f t="shared" si="14"/>
        <v>1830</v>
      </c>
      <c r="AF13" s="10">
        <f t="shared" si="15"/>
        <v>10675</v>
      </c>
    </row>
    <row r="14" spans="1:32" ht="28.5" customHeight="1" x14ac:dyDescent="0.25">
      <c r="A14" s="17">
        <v>11</v>
      </c>
      <c r="B14" s="35" t="s">
        <v>23</v>
      </c>
      <c r="C14" s="29">
        <v>5700</v>
      </c>
      <c r="D14" s="18">
        <v>1503</v>
      </c>
      <c r="E14" s="18">
        <v>236</v>
      </c>
      <c r="F14" s="18">
        <v>143</v>
      </c>
      <c r="G14" s="18">
        <f t="shared" si="5"/>
        <v>1882</v>
      </c>
      <c r="H14" s="18">
        <v>158811</v>
      </c>
      <c r="I14" s="18">
        <v>59850</v>
      </c>
      <c r="J14" s="18">
        <v>40527</v>
      </c>
      <c r="K14" s="21">
        <f t="shared" si="6"/>
        <v>3.0286928799149839</v>
      </c>
      <c r="L14" s="19">
        <f t="shared" si="0"/>
        <v>259188</v>
      </c>
      <c r="M14" s="21">
        <f t="shared" si="7"/>
        <v>124.57966834895458</v>
      </c>
      <c r="N14" s="22">
        <v>40</v>
      </c>
      <c r="O14" s="23">
        <f t="shared" si="8"/>
        <v>21.253985122210416</v>
      </c>
      <c r="P14" s="23">
        <f t="shared" si="9"/>
        <v>7.0175438596491233</v>
      </c>
      <c r="Q14" s="23">
        <f t="shared" si="1"/>
        <v>15.683333333333334</v>
      </c>
      <c r="R14" s="8"/>
      <c r="S14" s="10">
        <f t="shared" si="2"/>
        <v>1710</v>
      </c>
      <c r="T14" s="24">
        <f t="shared" si="3"/>
        <v>0.121125</v>
      </c>
      <c r="U14" s="24"/>
      <c r="V14" s="24">
        <f t="shared" si="4"/>
        <v>0.19287420382165604</v>
      </c>
      <c r="W14" s="24">
        <f t="shared" si="16"/>
        <v>439.17445715985809</v>
      </c>
      <c r="X14" s="24"/>
      <c r="Y14" s="10">
        <f t="shared" si="10"/>
        <v>6</v>
      </c>
      <c r="Z14" s="10">
        <f t="shared" si="17"/>
        <v>14</v>
      </c>
      <c r="AA14" s="10">
        <f t="shared" si="11"/>
        <v>20</v>
      </c>
      <c r="AB14" s="24"/>
      <c r="AC14" s="24">
        <f t="shared" si="12"/>
        <v>3000</v>
      </c>
      <c r="AD14" s="24">
        <f t="shared" si="13"/>
        <v>2800</v>
      </c>
      <c r="AE14" s="24">
        <f t="shared" si="14"/>
        <v>1200</v>
      </c>
      <c r="AF14" s="10">
        <f t="shared" si="15"/>
        <v>7000</v>
      </c>
    </row>
    <row r="15" spans="1:32" ht="28.5" customHeight="1" x14ac:dyDescent="0.25">
      <c r="A15" s="10">
        <v>12</v>
      </c>
      <c r="B15" s="35" t="s">
        <v>24</v>
      </c>
      <c r="C15" s="29">
        <v>3215</v>
      </c>
      <c r="D15" s="18">
        <v>1</v>
      </c>
      <c r="E15" s="18">
        <v>877</v>
      </c>
      <c r="F15" s="18">
        <v>102</v>
      </c>
      <c r="G15" s="18">
        <f t="shared" si="5"/>
        <v>980</v>
      </c>
      <c r="H15" s="18">
        <v>0</v>
      </c>
      <c r="I15" s="18">
        <v>181323</v>
      </c>
      <c r="J15" s="18">
        <v>14091</v>
      </c>
      <c r="K15" s="21">
        <f t="shared" si="6"/>
        <v>3.2806122448979593</v>
      </c>
      <c r="L15" s="19">
        <f t="shared" si="0"/>
        <v>195414</v>
      </c>
      <c r="M15" s="21">
        <f t="shared" si="7"/>
        <v>166.52591661518142</v>
      </c>
      <c r="N15" s="22">
        <v>40</v>
      </c>
      <c r="O15" s="23">
        <f t="shared" si="8"/>
        <v>40.816326530612244</v>
      </c>
      <c r="P15" s="23">
        <f t="shared" si="9"/>
        <v>12.441679626749611</v>
      </c>
      <c r="Q15" s="23">
        <f t="shared" si="1"/>
        <v>8.1666666666666679</v>
      </c>
      <c r="R15" s="8"/>
      <c r="S15" s="10">
        <f t="shared" si="2"/>
        <v>964.5</v>
      </c>
      <c r="T15" s="24">
        <f t="shared" si="3"/>
        <v>6.8318750000000011E-2</v>
      </c>
      <c r="U15" s="24"/>
      <c r="V15" s="24">
        <f t="shared" si="4"/>
        <v>0.10878781847133759</v>
      </c>
      <c r="W15" s="24">
        <f t="shared" si="16"/>
        <v>329.82998419085186</v>
      </c>
      <c r="X15" s="24"/>
      <c r="Y15" s="10">
        <f t="shared" si="10"/>
        <v>6</v>
      </c>
      <c r="Z15" s="10">
        <f t="shared" si="17"/>
        <v>14</v>
      </c>
      <c r="AA15" s="10">
        <f t="shared" si="11"/>
        <v>20</v>
      </c>
      <c r="AB15" s="24"/>
      <c r="AC15" s="24">
        <f t="shared" si="12"/>
        <v>3000</v>
      </c>
      <c r="AD15" s="24">
        <f t="shared" si="13"/>
        <v>2800</v>
      </c>
      <c r="AE15" s="24">
        <f t="shared" si="14"/>
        <v>1200</v>
      </c>
      <c r="AF15" s="10">
        <f t="shared" si="15"/>
        <v>7000</v>
      </c>
    </row>
    <row r="16" spans="1:32" ht="28.5" customHeight="1" x14ac:dyDescent="0.25">
      <c r="A16" s="17">
        <v>13</v>
      </c>
      <c r="B16" s="35" t="s">
        <v>25</v>
      </c>
      <c r="C16" s="29">
        <v>1900</v>
      </c>
      <c r="D16" s="18">
        <v>476</v>
      </c>
      <c r="E16" s="18">
        <v>250</v>
      </c>
      <c r="F16" s="18">
        <v>79</v>
      </c>
      <c r="G16" s="18">
        <f t="shared" si="5"/>
        <v>805</v>
      </c>
      <c r="H16" s="18">
        <v>34692</v>
      </c>
      <c r="I16" s="18">
        <v>60111</v>
      </c>
      <c r="J16" s="18">
        <v>17514</v>
      </c>
      <c r="K16" s="21">
        <f t="shared" si="6"/>
        <v>2.360248447204969</v>
      </c>
      <c r="L16" s="19">
        <f t="shared" si="0"/>
        <v>112317</v>
      </c>
      <c r="M16" s="21">
        <f t="shared" si="7"/>
        <v>161.95674116798847</v>
      </c>
      <c r="N16" s="22">
        <v>15</v>
      </c>
      <c r="O16" s="23">
        <f t="shared" si="8"/>
        <v>18.633540372670808</v>
      </c>
      <c r="P16" s="23">
        <f t="shared" si="9"/>
        <v>7.8947368421052637</v>
      </c>
      <c r="Q16" s="23">
        <f t="shared" si="1"/>
        <v>17.888888888888889</v>
      </c>
      <c r="R16" s="8"/>
      <c r="S16" s="10">
        <f t="shared" si="2"/>
        <v>570</v>
      </c>
      <c r="T16" s="24">
        <f t="shared" si="3"/>
        <v>4.0375000000000008E-2</v>
      </c>
      <c r="U16" s="24"/>
      <c r="V16" s="24">
        <f t="shared" si="4"/>
        <v>6.4291401273885357E-2</v>
      </c>
      <c r="W16" s="24">
        <f t="shared" si="16"/>
        <v>253.55749106245185</v>
      </c>
      <c r="X16" s="24"/>
      <c r="Y16" s="10">
        <f t="shared" si="10"/>
        <v>2.25</v>
      </c>
      <c r="Z16" s="10">
        <f t="shared" si="17"/>
        <v>5.25</v>
      </c>
      <c r="AA16" s="10">
        <f t="shared" si="11"/>
        <v>7.5</v>
      </c>
      <c r="AB16" s="24"/>
      <c r="AC16" s="24">
        <f t="shared" si="12"/>
        <v>1125</v>
      </c>
      <c r="AD16" s="24">
        <f t="shared" si="13"/>
        <v>1050</v>
      </c>
      <c r="AE16" s="24">
        <f t="shared" si="14"/>
        <v>450</v>
      </c>
      <c r="AF16" s="10">
        <f t="shared" si="15"/>
        <v>2625</v>
      </c>
    </row>
    <row r="17" spans="1:32" ht="28.5" customHeight="1" x14ac:dyDescent="0.25">
      <c r="A17" s="10">
        <v>14</v>
      </c>
      <c r="B17" s="35" t="s">
        <v>26</v>
      </c>
      <c r="C17" s="29">
        <v>4800</v>
      </c>
      <c r="D17" s="18">
        <v>0</v>
      </c>
      <c r="E17" s="18">
        <v>1582</v>
      </c>
      <c r="F17" s="18">
        <v>132</v>
      </c>
      <c r="G17" s="18">
        <f t="shared" si="5"/>
        <v>1714</v>
      </c>
      <c r="H17" s="18">
        <v>0</v>
      </c>
      <c r="I17" s="18">
        <f>389439+25</f>
        <v>389464</v>
      </c>
      <c r="J17" s="18">
        <v>20277</v>
      </c>
      <c r="K17" s="21">
        <f t="shared" si="6"/>
        <v>2.8004667444574096</v>
      </c>
      <c r="L17" s="19">
        <f t="shared" si="0"/>
        <v>409741</v>
      </c>
      <c r="M17" s="21">
        <f t="shared" si="7"/>
        <v>233.87043378995435</v>
      </c>
      <c r="N17" s="22">
        <v>33.9</v>
      </c>
      <c r="O17" s="23">
        <f t="shared" si="8"/>
        <v>19.778296382730456</v>
      </c>
      <c r="P17" s="23">
        <f t="shared" si="9"/>
        <v>7.0624999999999991</v>
      </c>
      <c r="Q17" s="23">
        <f t="shared" si="1"/>
        <v>16.853490658800396</v>
      </c>
      <c r="R17" s="8"/>
      <c r="S17" s="10">
        <f t="shared" si="2"/>
        <v>1440</v>
      </c>
      <c r="T17" s="24">
        <f t="shared" si="3"/>
        <v>0.10200000000000001</v>
      </c>
      <c r="U17" s="24"/>
      <c r="V17" s="24">
        <f t="shared" si="4"/>
        <v>0.16242038216560509</v>
      </c>
      <c r="W17" s="24">
        <f t="shared" si="16"/>
        <v>403.01412154613774</v>
      </c>
      <c r="X17" s="24"/>
      <c r="Y17" s="10">
        <f t="shared" si="10"/>
        <v>5.085</v>
      </c>
      <c r="Z17" s="10">
        <f t="shared" si="17"/>
        <v>11.864999999999998</v>
      </c>
      <c r="AA17" s="10">
        <f t="shared" si="11"/>
        <v>16.95</v>
      </c>
      <c r="AB17" s="24"/>
      <c r="AC17" s="24">
        <f t="shared" si="12"/>
        <v>2542.5</v>
      </c>
      <c r="AD17" s="24">
        <f t="shared" si="13"/>
        <v>2372.9999999999995</v>
      </c>
      <c r="AE17" s="24">
        <f t="shared" si="14"/>
        <v>1017</v>
      </c>
      <c r="AF17" s="10">
        <f t="shared" si="15"/>
        <v>5932.5</v>
      </c>
    </row>
    <row r="18" spans="1:32" ht="28.5" customHeight="1" x14ac:dyDescent="0.25">
      <c r="A18" s="17">
        <v>15</v>
      </c>
      <c r="B18" s="35" t="s">
        <v>27</v>
      </c>
      <c r="C18" s="29">
        <v>13800</v>
      </c>
      <c r="D18" s="18">
        <v>1559</v>
      </c>
      <c r="E18" s="18">
        <v>3470</v>
      </c>
      <c r="F18" s="18">
        <v>185</v>
      </c>
      <c r="G18" s="18">
        <f t="shared" si="5"/>
        <v>5214</v>
      </c>
      <c r="H18" s="18">
        <v>73563</v>
      </c>
      <c r="I18" s="18">
        <v>752238</v>
      </c>
      <c r="J18" s="18">
        <v>14591</v>
      </c>
      <c r="K18" s="21">
        <f t="shared" si="6"/>
        <v>2.6467203682393556</v>
      </c>
      <c r="L18" s="19">
        <f t="shared" si="0"/>
        <v>840392</v>
      </c>
      <c r="M18" s="21">
        <f t="shared" si="7"/>
        <v>166.84375620408971</v>
      </c>
      <c r="N18" s="22">
        <v>120</v>
      </c>
      <c r="O18" s="23">
        <f t="shared" si="8"/>
        <v>23.014959723820485</v>
      </c>
      <c r="P18" s="23">
        <f t="shared" si="9"/>
        <v>8.695652173913043</v>
      </c>
      <c r="Q18" s="23">
        <f t="shared" si="1"/>
        <v>14.483333333333333</v>
      </c>
      <c r="R18" s="8"/>
      <c r="S18" s="10">
        <f t="shared" si="2"/>
        <v>4140</v>
      </c>
      <c r="T18" s="24">
        <f t="shared" si="3"/>
        <v>0.29325000000000001</v>
      </c>
      <c r="U18" s="24"/>
      <c r="V18" s="24">
        <f t="shared" si="4"/>
        <v>0.46695859872611467</v>
      </c>
      <c r="W18" s="24">
        <f t="shared" si="16"/>
        <v>683.34369004631537</v>
      </c>
      <c r="X18" s="24"/>
      <c r="Y18" s="10">
        <f t="shared" si="10"/>
        <v>18</v>
      </c>
      <c r="Z18" s="10">
        <f t="shared" si="17"/>
        <v>42</v>
      </c>
      <c r="AA18" s="10">
        <f t="shared" si="11"/>
        <v>60</v>
      </c>
      <c r="AB18" s="24"/>
      <c r="AC18" s="24">
        <f t="shared" si="12"/>
        <v>9000</v>
      </c>
      <c r="AD18" s="24">
        <f t="shared" si="13"/>
        <v>8400</v>
      </c>
      <c r="AE18" s="24">
        <f t="shared" si="14"/>
        <v>3600</v>
      </c>
      <c r="AF18" s="10">
        <f t="shared" si="15"/>
        <v>21000</v>
      </c>
    </row>
    <row r="19" spans="1:32" ht="28.5" customHeight="1" x14ac:dyDescent="0.25">
      <c r="A19" s="10">
        <v>16</v>
      </c>
      <c r="B19" s="35" t="s">
        <v>28</v>
      </c>
      <c r="C19" s="29">
        <v>11300</v>
      </c>
      <c r="D19" s="18">
        <v>608</v>
      </c>
      <c r="E19" s="18">
        <v>2772</v>
      </c>
      <c r="F19" s="18">
        <v>247</v>
      </c>
      <c r="G19" s="18">
        <f t="shared" si="5"/>
        <v>3627</v>
      </c>
      <c r="H19" s="18">
        <v>53591</v>
      </c>
      <c r="I19" s="18">
        <v>750816</v>
      </c>
      <c r="J19" s="18">
        <v>178303.2</v>
      </c>
      <c r="K19" s="21">
        <f t="shared" si="6"/>
        <v>3.1155224703611801</v>
      </c>
      <c r="L19" s="19">
        <f t="shared" si="0"/>
        <v>982710.2</v>
      </c>
      <c r="M19" s="21">
        <f t="shared" si="7"/>
        <v>238.26165595829798</v>
      </c>
      <c r="N19" s="22">
        <v>67.7</v>
      </c>
      <c r="O19" s="23">
        <f t="shared" si="8"/>
        <v>18.66556382685415</v>
      </c>
      <c r="P19" s="23">
        <f t="shared" si="9"/>
        <v>5.9911504424778759</v>
      </c>
      <c r="Q19" s="23">
        <f t="shared" si="1"/>
        <v>17.858197932053177</v>
      </c>
      <c r="R19" s="8"/>
      <c r="S19" s="10">
        <f t="shared" si="2"/>
        <v>3390</v>
      </c>
      <c r="T19" s="24">
        <f t="shared" si="3"/>
        <v>0.24012500000000001</v>
      </c>
      <c r="U19" s="24"/>
      <c r="V19" s="24">
        <f t="shared" si="4"/>
        <v>0.38236464968152867</v>
      </c>
      <c r="W19" s="24">
        <f t="shared" si="16"/>
        <v>618.35640991383661</v>
      </c>
      <c r="X19" s="24"/>
      <c r="Y19" s="10">
        <f t="shared" si="10"/>
        <v>10.154999999999999</v>
      </c>
      <c r="Z19" s="10">
        <f t="shared" si="17"/>
        <v>23.695</v>
      </c>
      <c r="AA19" s="10">
        <f t="shared" si="11"/>
        <v>33.85</v>
      </c>
      <c r="AB19" s="24"/>
      <c r="AC19" s="24">
        <f t="shared" si="12"/>
        <v>5077.5</v>
      </c>
      <c r="AD19" s="24">
        <f t="shared" si="13"/>
        <v>4739</v>
      </c>
      <c r="AE19" s="24">
        <f t="shared" si="14"/>
        <v>2031</v>
      </c>
      <c r="AF19" s="10">
        <f t="shared" si="15"/>
        <v>11847.5</v>
      </c>
    </row>
    <row r="20" spans="1:32" ht="28.5" customHeight="1" x14ac:dyDescent="0.25">
      <c r="A20" s="17">
        <v>17</v>
      </c>
      <c r="B20" s="35" t="s">
        <v>29</v>
      </c>
      <c r="C20" s="29">
        <v>4600</v>
      </c>
      <c r="D20" s="18">
        <v>667</v>
      </c>
      <c r="E20" s="18">
        <v>0</v>
      </c>
      <c r="F20" s="18">
        <v>47</v>
      </c>
      <c r="G20" s="18">
        <f t="shared" si="5"/>
        <v>714</v>
      </c>
      <c r="H20" s="18">
        <v>74929</v>
      </c>
      <c r="I20" s="18">
        <v>0</v>
      </c>
      <c r="J20" s="18">
        <v>14703</v>
      </c>
      <c r="K20" s="21">
        <f t="shared" si="6"/>
        <v>6.4425770308123251</v>
      </c>
      <c r="L20" s="19">
        <f t="shared" si="0"/>
        <v>89632</v>
      </c>
      <c r="M20" s="21">
        <f t="shared" si="7"/>
        <v>53.384157236450264</v>
      </c>
      <c r="N20" s="22">
        <v>17</v>
      </c>
      <c r="O20" s="23">
        <f t="shared" si="8"/>
        <v>23.809523809523807</v>
      </c>
      <c r="P20" s="23">
        <f t="shared" si="9"/>
        <v>3.6956521739130435</v>
      </c>
      <c r="Q20" s="23">
        <f t="shared" si="1"/>
        <v>14</v>
      </c>
      <c r="R20" s="8"/>
      <c r="S20" s="10">
        <f t="shared" si="2"/>
        <v>1380</v>
      </c>
      <c r="T20" s="24">
        <f t="shared" si="3"/>
        <v>9.7750000000000004E-2</v>
      </c>
      <c r="U20" s="24"/>
      <c r="V20" s="24">
        <f t="shared" si="4"/>
        <v>0.15565286624203822</v>
      </c>
      <c r="W20" s="24">
        <f t="shared" si="16"/>
        <v>394.52866339727234</v>
      </c>
      <c r="X20" s="24"/>
      <c r="Y20" s="10">
        <f t="shared" si="10"/>
        <v>2.5499999999999998</v>
      </c>
      <c r="Z20" s="10">
        <f t="shared" si="17"/>
        <v>5.9499999999999993</v>
      </c>
      <c r="AA20" s="10">
        <f t="shared" si="11"/>
        <v>8.5</v>
      </c>
      <c r="AB20" s="24"/>
      <c r="AC20" s="24">
        <f t="shared" si="12"/>
        <v>1275</v>
      </c>
      <c r="AD20" s="24">
        <f t="shared" si="13"/>
        <v>1189.9999999999998</v>
      </c>
      <c r="AE20" s="24">
        <f t="shared" si="14"/>
        <v>510</v>
      </c>
      <c r="AF20" s="10">
        <f t="shared" si="15"/>
        <v>2975</v>
      </c>
    </row>
    <row r="21" spans="1:32" ht="28.5" customHeight="1" x14ac:dyDescent="0.25">
      <c r="A21" s="10">
        <v>18</v>
      </c>
      <c r="B21" s="35" t="s">
        <v>30</v>
      </c>
      <c r="C21" s="29">
        <v>21800</v>
      </c>
      <c r="D21" s="18">
        <v>3531</v>
      </c>
      <c r="E21" s="18">
        <v>4247</v>
      </c>
      <c r="F21" s="18">
        <v>677</v>
      </c>
      <c r="G21" s="18">
        <f t="shared" si="5"/>
        <v>8455</v>
      </c>
      <c r="H21" s="18">
        <v>332661.40000000002</v>
      </c>
      <c r="I21" s="18">
        <v>838089</v>
      </c>
      <c r="J21" s="18">
        <v>93708.800000000003</v>
      </c>
      <c r="K21" s="21">
        <f t="shared" si="6"/>
        <v>2.5783560023654641</v>
      </c>
      <c r="L21" s="19">
        <f t="shared" si="0"/>
        <v>1264459.2</v>
      </c>
      <c r="M21" s="21">
        <f t="shared" si="7"/>
        <v>158.91154957898704</v>
      </c>
      <c r="N21" s="26">
        <v>64.388000000000005</v>
      </c>
      <c r="O21" s="23">
        <f t="shared" si="8"/>
        <v>7.6153755174452993</v>
      </c>
      <c r="P21" s="23">
        <f t="shared" si="9"/>
        <v>2.9535779816513763</v>
      </c>
      <c r="Q21" s="23">
        <f t="shared" si="1"/>
        <v>43.771096063448674</v>
      </c>
      <c r="R21" s="8"/>
      <c r="S21" s="10">
        <f t="shared" si="2"/>
        <v>6540</v>
      </c>
      <c r="T21" s="24">
        <f t="shared" si="3"/>
        <v>0.46325</v>
      </c>
      <c r="U21" s="24"/>
      <c r="V21" s="24">
        <f t="shared" si="4"/>
        <v>0.73765923566878966</v>
      </c>
      <c r="W21" s="24">
        <f t="shared" si="16"/>
        <v>858.87090745279625</v>
      </c>
      <c r="X21" s="24"/>
      <c r="Y21" s="10">
        <f t="shared" si="10"/>
        <v>9.6582000000000008</v>
      </c>
      <c r="Z21" s="10">
        <f t="shared" si="17"/>
        <v>22.535800000000002</v>
      </c>
      <c r="AA21" s="10">
        <f t="shared" si="11"/>
        <v>32.194000000000003</v>
      </c>
      <c r="AB21" s="24"/>
      <c r="AC21" s="24">
        <f t="shared" si="12"/>
        <v>4829.1000000000004</v>
      </c>
      <c r="AD21" s="24">
        <f t="shared" si="13"/>
        <v>4507.1600000000008</v>
      </c>
      <c r="AE21" s="24">
        <f t="shared" si="14"/>
        <v>1931.64</v>
      </c>
      <c r="AF21" s="10">
        <f t="shared" si="15"/>
        <v>11267.900000000001</v>
      </c>
    </row>
    <row r="22" spans="1:32" ht="28.5" customHeight="1" x14ac:dyDescent="0.25">
      <c r="A22" s="17">
        <v>19</v>
      </c>
      <c r="B22" s="35" t="s">
        <v>31</v>
      </c>
      <c r="C22" s="29">
        <v>2146</v>
      </c>
      <c r="D22" s="18">
        <v>971</v>
      </c>
      <c r="E22" s="18">
        <v>1034</v>
      </c>
      <c r="F22" s="18">
        <v>120</v>
      </c>
      <c r="G22" s="18">
        <f t="shared" si="5"/>
        <v>2125</v>
      </c>
      <c r="H22" s="18">
        <v>78543.100000000006</v>
      </c>
      <c r="I22" s="18">
        <v>298323</v>
      </c>
      <c r="J22" s="18">
        <v>35640</v>
      </c>
      <c r="K22" s="21">
        <f t="shared" si="6"/>
        <v>1.0098823529411765</v>
      </c>
      <c r="L22" s="19">
        <f t="shared" si="0"/>
        <v>412506.1</v>
      </c>
      <c r="M22" s="21">
        <f t="shared" si="7"/>
        <v>526.63266478571143</v>
      </c>
      <c r="N22" s="22">
        <v>49</v>
      </c>
      <c r="O22" s="23">
        <f t="shared" si="8"/>
        <v>23.058823529411764</v>
      </c>
      <c r="P22" s="23">
        <f t="shared" si="9"/>
        <v>22.833178005591797</v>
      </c>
      <c r="Q22" s="23">
        <f t="shared" si="1"/>
        <v>14.455782312925171</v>
      </c>
      <c r="R22" s="8"/>
      <c r="S22" s="10">
        <f t="shared" si="2"/>
        <v>643.79999999999995</v>
      </c>
      <c r="T22" s="24">
        <f t="shared" si="3"/>
        <v>4.5602500000000004E-2</v>
      </c>
      <c r="U22" s="24"/>
      <c r="V22" s="24">
        <f t="shared" si="4"/>
        <v>7.2615445859872604E-2</v>
      </c>
      <c r="W22" s="24">
        <f t="shared" si="16"/>
        <v>269.47253266311316</v>
      </c>
      <c r="X22" s="24"/>
      <c r="Y22" s="10">
        <f t="shared" si="10"/>
        <v>7.35</v>
      </c>
      <c r="Z22" s="10">
        <f t="shared" si="17"/>
        <v>17.149999999999999</v>
      </c>
      <c r="AA22" s="10">
        <f t="shared" si="11"/>
        <v>24.5</v>
      </c>
      <c r="AB22" s="24"/>
      <c r="AC22" s="24">
        <f t="shared" si="12"/>
        <v>3675</v>
      </c>
      <c r="AD22" s="24">
        <f t="shared" si="13"/>
        <v>3429.9999999999995</v>
      </c>
      <c r="AE22" s="24">
        <f t="shared" si="14"/>
        <v>1470</v>
      </c>
      <c r="AF22" s="10">
        <f t="shared" si="15"/>
        <v>8575</v>
      </c>
    </row>
    <row r="23" spans="1:32" ht="28.5" customHeight="1" x14ac:dyDescent="0.25">
      <c r="A23" s="10">
        <v>20</v>
      </c>
      <c r="B23" s="35" t="s">
        <v>73</v>
      </c>
      <c r="C23" s="29">
        <v>8024</v>
      </c>
      <c r="D23" s="18">
        <v>1999</v>
      </c>
      <c r="E23" s="18">
        <v>1394</v>
      </c>
      <c r="F23" s="18">
        <v>248</v>
      </c>
      <c r="G23" s="18">
        <f t="shared" si="5"/>
        <v>3641</v>
      </c>
      <c r="H23" s="18">
        <v>235845</v>
      </c>
      <c r="I23" s="18">
        <v>422811</v>
      </c>
      <c r="J23" s="18">
        <v>45152.7</v>
      </c>
      <c r="K23" s="21">
        <f t="shared" si="6"/>
        <v>2.2037901675363911</v>
      </c>
      <c r="L23" s="19">
        <f t="shared" si="0"/>
        <v>703808.7</v>
      </c>
      <c r="M23" s="21">
        <f t="shared" si="7"/>
        <v>240.30944836722708</v>
      </c>
      <c r="N23" s="22">
        <v>78</v>
      </c>
      <c r="O23" s="23">
        <f t="shared" si="8"/>
        <v>21.422686075254052</v>
      </c>
      <c r="P23" s="23">
        <f t="shared" si="9"/>
        <v>9.7208374875373877</v>
      </c>
      <c r="Q23" s="23">
        <f t="shared" si="1"/>
        <v>15.559829059829061</v>
      </c>
      <c r="R23" s="8"/>
      <c r="S23" s="10">
        <f t="shared" si="2"/>
        <v>2407.1999999999998</v>
      </c>
      <c r="T23" s="24">
        <f t="shared" si="3"/>
        <v>0.17050999999999999</v>
      </c>
      <c r="U23" s="24"/>
      <c r="V23" s="24">
        <f t="shared" ref="V23:V59" si="18">(T23/0.8)*4/3.14</f>
        <v>0.27151273885350313</v>
      </c>
      <c r="W23" s="24">
        <f t="shared" si="16"/>
        <v>521.06884271994534</v>
      </c>
      <c r="X23" s="24"/>
      <c r="Y23" s="10">
        <f t="shared" si="10"/>
        <v>11.7</v>
      </c>
      <c r="Z23" s="10">
        <f t="shared" si="17"/>
        <v>27.299999999999997</v>
      </c>
      <c r="AA23" s="10">
        <f t="shared" si="11"/>
        <v>39</v>
      </c>
      <c r="AB23" s="24"/>
      <c r="AC23" s="24">
        <f t="shared" si="12"/>
        <v>5850</v>
      </c>
      <c r="AD23" s="24">
        <f t="shared" si="13"/>
        <v>5459.9999999999991</v>
      </c>
      <c r="AE23" s="24">
        <f t="shared" si="14"/>
        <v>2340</v>
      </c>
      <c r="AF23" s="10">
        <f t="shared" si="15"/>
        <v>13650</v>
      </c>
    </row>
    <row r="24" spans="1:32" ht="28.5" customHeight="1" x14ac:dyDescent="0.25">
      <c r="A24" s="17">
        <v>21</v>
      </c>
      <c r="B24" s="35" t="s">
        <v>32</v>
      </c>
      <c r="C24" s="29">
        <v>8600</v>
      </c>
      <c r="D24" s="18">
        <v>2017</v>
      </c>
      <c r="E24" s="18">
        <v>196</v>
      </c>
      <c r="F24" s="18">
        <v>154</v>
      </c>
      <c r="G24" s="18">
        <f t="shared" si="5"/>
        <v>2367</v>
      </c>
      <c r="H24" s="18">
        <v>195082</v>
      </c>
      <c r="I24" s="18">
        <v>21672</v>
      </c>
      <c r="J24" s="18">
        <v>19284.7</v>
      </c>
      <c r="K24" s="21">
        <f t="shared" si="6"/>
        <v>3.6332910857625689</v>
      </c>
      <c r="L24" s="19">
        <f t="shared" si="0"/>
        <v>236038.7</v>
      </c>
      <c r="M24" s="21">
        <f t="shared" si="7"/>
        <v>75.195508123606245</v>
      </c>
      <c r="N24" s="22">
        <v>52</v>
      </c>
      <c r="O24" s="23">
        <f t="shared" si="8"/>
        <v>21.968736797634136</v>
      </c>
      <c r="P24" s="23">
        <f t="shared" si="9"/>
        <v>6.0465116279069768</v>
      </c>
      <c r="Q24" s="23">
        <f t="shared" si="1"/>
        <v>15.173076923076923</v>
      </c>
      <c r="R24" s="8"/>
      <c r="S24" s="10">
        <f t="shared" si="2"/>
        <v>2580</v>
      </c>
      <c r="T24" s="24">
        <f t="shared" si="3"/>
        <v>0.18275000000000002</v>
      </c>
      <c r="U24" s="24"/>
      <c r="V24" s="24">
        <f t="shared" si="18"/>
        <v>0.29100318471337583</v>
      </c>
      <c r="W24" s="24">
        <f t="shared" si="16"/>
        <v>539.4471102094958</v>
      </c>
      <c r="X24" s="24"/>
      <c r="Y24" s="10">
        <f t="shared" si="10"/>
        <v>7.8</v>
      </c>
      <c r="Z24" s="10">
        <f t="shared" si="17"/>
        <v>18.2</v>
      </c>
      <c r="AA24" s="10">
        <f t="shared" si="11"/>
        <v>26</v>
      </c>
      <c r="AB24" s="24"/>
      <c r="AC24" s="24">
        <f t="shared" si="12"/>
        <v>3900</v>
      </c>
      <c r="AD24" s="24">
        <f t="shared" si="13"/>
        <v>3640</v>
      </c>
      <c r="AE24" s="24">
        <f t="shared" si="14"/>
        <v>1560</v>
      </c>
      <c r="AF24" s="10">
        <f t="shared" si="15"/>
        <v>9100</v>
      </c>
    </row>
    <row r="25" spans="1:32" ht="28.5" customHeight="1" x14ac:dyDescent="0.25">
      <c r="A25" s="10">
        <v>22</v>
      </c>
      <c r="B25" s="35" t="s">
        <v>33</v>
      </c>
      <c r="C25" s="29">
        <v>12600</v>
      </c>
      <c r="D25" s="18">
        <v>2</v>
      </c>
      <c r="E25" s="18">
        <v>3369</v>
      </c>
      <c r="F25" s="18">
        <v>164</v>
      </c>
      <c r="G25" s="18">
        <f t="shared" si="5"/>
        <v>3535</v>
      </c>
      <c r="H25" s="18">
        <v>0</v>
      </c>
      <c r="I25" s="18">
        <v>788967</v>
      </c>
      <c r="J25" s="18">
        <v>14820</v>
      </c>
      <c r="K25" s="21">
        <f t="shared" si="6"/>
        <v>3.5643564356435644</v>
      </c>
      <c r="L25" s="19">
        <f t="shared" si="0"/>
        <v>803787</v>
      </c>
      <c r="M25" s="21">
        <f t="shared" si="7"/>
        <v>174.77429876060015</v>
      </c>
      <c r="N25" s="22">
        <v>30</v>
      </c>
      <c r="O25" s="23">
        <f t="shared" si="8"/>
        <v>8.4865629420084865</v>
      </c>
      <c r="P25" s="23">
        <f t="shared" si="9"/>
        <v>2.3809523809523814</v>
      </c>
      <c r="Q25" s="23">
        <f t="shared" si="1"/>
        <v>39.277777777777779</v>
      </c>
      <c r="R25" s="8"/>
      <c r="S25" s="10">
        <f t="shared" si="2"/>
        <v>3780</v>
      </c>
      <c r="T25" s="24">
        <f t="shared" si="3"/>
        <v>0.26775000000000004</v>
      </c>
      <c r="U25" s="24"/>
      <c r="V25" s="24">
        <f t="shared" si="18"/>
        <v>0.42635350318471338</v>
      </c>
      <c r="W25" s="24">
        <f t="shared" si="16"/>
        <v>652.95750488428678</v>
      </c>
      <c r="X25" s="24"/>
      <c r="Y25" s="10">
        <f t="shared" si="10"/>
        <v>4.5</v>
      </c>
      <c r="Z25" s="10">
        <f t="shared" si="17"/>
        <v>10.5</v>
      </c>
      <c r="AA25" s="10">
        <f t="shared" si="11"/>
        <v>15</v>
      </c>
      <c r="AB25" s="24"/>
      <c r="AC25" s="24">
        <f t="shared" si="12"/>
        <v>2250</v>
      </c>
      <c r="AD25" s="24">
        <f t="shared" si="13"/>
        <v>2100</v>
      </c>
      <c r="AE25" s="24">
        <f t="shared" si="14"/>
        <v>900</v>
      </c>
      <c r="AF25" s="10">
        <f t="shared" si="15"/>
        <v>5250</v>
      </c>
    </row>
    <row r="26" spans="1:32" ht="28.5" customHeight="1" x14ac:dyDescent="0.25">
      <c r="A26" s="17">
        <v>23</v>
      </c>
      <c r="B26" s="35" t="s">
        <v>34</v>
      </c>
      <c r="C26" s="29">
        <v>8600</v>
      </c>
      <c r="D26" s="18">
        <v>516</v>
      </c>
      <c r="E26" s="18">
        <v>1912</v>
      </c>
      <c r="F26" s="18">
        <v>193</v>
      </c>
      <c r="G26" s="18">
        <f t="shared" si="5"/>
        <v>2621</v>
      </c>
      <c r="H26" s="18">
        <v>41853</v>
      </c>
      <c r="I26" s="18">
        <v>627705</v>
      </c>
      <c r="J26" s="18">
        <v>14775.1</v>
      </c>
      <c r="K26" s="21">
        <f t="shared" si="6"/>
        <v>3.2811903853491033</v>
      </c>
      <c r="L26" s="19">
        <f t="shared" si="0"/>
        <v>684333.1</v>
      </c>
      <c r="M26" s="21">
        <f t="shared" si="7"/>
        <v>218.00990761388977</v>
      </c>
      <c r="N26" s="22">
        <v>48</v>
      </c>
      <c r="O26" s="23">
        <f t="shared" si="8"/>
        <v>18.313620755436855</v>
      </c>
      <c r="P26" s="23">
        <f t="shared" si="9"/>
        <v>5.5813953488372094</v>
      </c>
      <c r="Q26" s="23">
        <f t="shared" si="1"/>
        <v>18.201388888888889</v>
      </c>
      <c r="R26" s="8"/>
      <c r="S26" s="10">
        <f t="shared" si="2"/>
        <v>2580</v>
      </c>
      <c r="T26" s="24">
        <f t="shared" si="3"/>
        <v>0.18275000000000002</v>
      </c>
      <c r="U26" s="24"/>
      <c r="V26" s="24">
        <f t="shared" si="18"/>
        <v>0.29100318471337583</v>
      </c>
      <c r="W26" s="24">
        <f t="shared" si="16"/>
        <v>539.4471102094958</v>
      </c>
      <c r="X26" s="24"/>
      <c r="Y26" s="10">
        <f t="shared" si="10"/>
        <v>7.1999999999999993</v>
      </c>
      <c r="Z26" s="10">
        <f t="shared" si="17"/>
        <v>16.799999999999997</v>
      </c>
      <c r="AA26" s="10">
        <f t="shared" si="11"/>
        <v>24</v>
      </c>
      <c r="AB26" s="24"/>
      <c r="AC26" s="24">
        <f t="shared" si="12"/>
        <v>3599.9999999999995</v>
      </c>
      <c r="AD26" s="24">
        <f t="shared" si="13"/>
        <v>3359.9999999999995</v>
      </c>
      <c r="AE26" s="24">
        <f t="shared" si="14"/>
        <v>1440</v>
      </c>
      <c r="AF26" s="10">
        <f t="shared" si="15"/>
        <v>8400</v>
      </c>
    </row>
    <row r="27" spans="1:32" ht="28.5" customHeight="1" x14ac:dyDescent="0.25">
      <c r="A27" s="10">
        <v>24</v>
      </c>
      <c r="B27" s="35" t="s">
        <v>35</v>
      </c>
      <c r="C27" s="29">
        <v>6875</v>
      </c>
      <c r="D27" s="18">
        <v>5</v>
      </c>
      <c r="E27" s="18">
        <v>3818</v>
      </c>
      <c r="F27" s="18">
        <v>201</v>
      </c>
      <c r="G27" s="18">
        <f t="shared" si="5"/>
        <v>4024</v>
      </c>
      <c r="H27" s="18">
        <v>316</v>
      </c>
      <c r="I27" s="18">
        <v>1053288</v>
      </c>
      <c r="J27" s="18">
        <v>23884.5</v>
      </c>
      <c r="K27" s="21">
        <f t="shared" si="6"/>
        <v>1.7084990059642147</v>
      </c>
      <c r="L27" s="19">
        <f t="shared" si="0"/>
        <v>1077488.5</v>
      </c>
      <c r="M27" s="21">
        <f t="shared" si="7"/>
        <v>429.38520547945205</v>
      </c>
      <c r="N27" s="22">
        <v>67</v>
      </c>
      <c r="O27" s="23">
        <f t="shared" si="8"/>
        <v>16.65009940357853</v>
      </c>
      <c r="P27" s="23">
        <f t="shared" si="9"/>
        <v>9.7454545454545443</v>
      </c>
      <c r="Q27" s="23">
        <f t="shared" si="1"/>
        <v>20.019900497512438</v>
      </c>
      <c r="R27" s="8"/>
      <c r="S27" s="10">
        <f t="shared" si="2"/>
        <v>2062.5</v>
      </c>
      <c r="T27" s="24">
        <f t="shared" si="3"/>
        <v>0.14609374999999999</v>
      </c>
      <c r="U27" s="24"/>
      <c r="V27" s="24">
        <f t="shared" si="18"/>
        <v>0.23263335987261141</v>
      </c>
      <c r="W27" s="24">
        <f t="shared" si="16"/>
        <v>482.32080597109996</v>
      </c>
      <c r="X27" s="24"/>
      <c r="Y27" s="10">
        <f t="shared" si="10"/>
        <v>10.049999999999999</v>
      </c>
      <c r="Z27" s="10">
        <f t="shared" si="17"/>
        <v>23.45</v>
      </c>
      <c r="AA27" s="10">
        <f t="shared" si="11"/>
        <v>33.5</v>
      </c>
      <c r="AB27" s="24"/>
      <c r="AC27" s="24">
        <f t="shared" si="12"/>
        <v>5024.9999999999991</v>
      </c>
      <c r="AD27" s="24">
        <f t="shared" si="13"/>
        <v>4690</v>
      </c>
      <c r="AE27" s="24">
        <f t="shared" si="14"/>
        <v>2010</v>
      </c>
      <c r="AF27" s="10">
        <f t="shared" si="15"/>
        <v>11725</v>
      </c>
    </row>
    <row r="28" spans="1:32" ht="28.5" customHeight="1" x14ac:dyDescent="0.25">
      <c r="A28" s="17">
        <v>25</v>
      </c>
      <c r="B28" s="35" t="s">
        <v>36</v>
      </c>
      <c r="C28" s="29">
        <v>7200</v>
      </c>
      <c r="D28" s="18">
        <v>6051</v>
      </c>
      <c r="E28" s="18">
        <v>1602</v>
      </c>
      <c r="F28" s="18">
        <v>202</v>
      </c>
      <c r="G28" s="18">
        <f t="shared" si="5"/>
        <v>7855</v>
      </c>
      <c r="H28" s="18">
        <v>421331.3</v>
      </c>
      <c r="I28" s="18">
        <v>399420</v>
      </c>
      <c r="J28" s="18">
        <v>26035.4</v>
      </c>
      <c r="K28" s="21">
        <f t="shared" si="6"/>
        <v>0.916613621896881</v>
      </c>
      <c r="L28" s="19">
        <f t="shared" si="0"/>
        <v>846786.70000000007</v>
      </c>
      <c r="M28" s="21">
        <f t="shared" si="7"/>
        <v>322.21716133942164</v>
      </c>
      <c r="N28" s="22">
        <v>115</v>
      </c>
      <c r="O28" s="23">
        <f t="shared" si="8"/>
        <v>14.64035646085296</v>
      </c>
      <c r="P28" s="23">
        <f t="shared" si="9"/>
        <v>15.972222222222221</v>
      </c>
      <c r="Q28" s="23">
        <f t="shared" si="1"/>
        <v>22.768115942028988</v>
      </c>
      <c r="R28" s="8"/>
      <c r="S28" s="10">
        <f t="shared" si="2"/>
        <v>2160</v>
      </c>
      <c r="T28" s="24">
        <f t="shared" si="3"/>
        <v>0.15300000000000002</v>
      </c>
      <c r="U28" s="24"/>
      <c r="V28" s="24">
        <f t="shared" si="18"/>
        <v>0.24363057324840767</v>
      </c>
      <c r="W28" s="24">
        <f t="shared" si="16"/>
        <v>493.58947846201875</v>
      </c>
      <c r="X28" s="24"/>
      <c r="Y28" s="10">
        <f t="shared" si="10"/>
        <v>17.25</v>
      </c>
      <c r="Z28" s="10">
        <f t="shared" si="17"/>
        <v>40.25</v>
      </c>
      <c r="AA28" s="10">
        <f t="shared" si="11"/>
        <v>57.5</v>
      </c>
      <c r="AB28" s="24"/>
      <c r="AC28" s="24">
        <f t="shared" si="12"/>
        <v>8625</v>
      </c>
      <c r="AD28" s="24">
        <f t="shared" si="13"/>
        <v>8050</v>
      </c>
      <c r="AE28" s="24">
        <f t="shared" si="14"/>
        <v>3450</v>
      </c>
      <c r="AF28" s="10">
        <f t="shared" si="15"/>
        <v>20125</v>
      </c>
    </row>
    <row r="29" spans="1:32" ht="28.5" customHeight="1" x14ac:dyDescent="0.25">
      <c r="A29" s="10">
        <v>26</v>
      </c>
      <c r="B29" s="35" t="s">
        <v>37</v>
      </c>
      <c r="C29" s="29">
        <v>6009</v>
      </c>
      <c r="D29" s="18">
        <v>1441</v>
      </c>
      <c r="E29" s="18">
        <v>1164</v>
      </c>
      <c r="F29" s="18">
        <v>38</v>
      </c>
      <c r="G29" s="18">
        <f t="shared" si="5"/>
        <v>2643</v>
      </c>
      <c r="H29" s="18">
        <v>250378</v>
      </c>
      <c r="I29" s="18">
        <v>314955</v>
      </c>
      <c r="J29" s="18">
        <v>7463.3</v>
      </c>
      <c r="K29" s="21">
        <f t="shared" si="6"/>
        <v>2.2735527809307605</v>
      </c>
      <c r="L29" s="19">
        <f t="shared" si="0"/>
        <v>572796.30000000005</v>
      </c>
      <c r="M29" s="21">
        <f t="shared" si="7"/>
        <v>261.15908329286896</v>
      </c>
      <c r="N29" s="22">
        <v>70</v>
      </c>
      <c r="O29" s="23">
        <f t="shared" si="8"/>
        <v>26.485054861899357</v>
      </c>
      <c r="P29" s="23">
        <f t="shared" si="9"/>
        <v>11.649192877350641</v>
      </c>
      <c r="Q29" s="23">
        <f t="shared" si="1"/>
        <v>12.585714285714285</v>
      </c>
      <c r="R29" s="8"/>
      <c r="S29" s="10">
        <f t="shared" si="2"/>
        <v>1802.7</v>
      </c>
      <c r="T29" s="24">
        <f t="shared" si="3"/>
        <v>0.12769125000000003</v>
      </c>
      <c r="U29" s="24"/>
      <c r="V29" s="24">
        <f t="shared" si="18"/>
        <v>0.20333001592356692</v>
      </c>
      <c r="W29" s="24">
        <f t="shared" si="16"/>
        <v>450.92129681748997</v>
      </c>
      <c r="X29" s="24"/>
      <c r="Y29" s="10">
        <f t="shared" si="10"/>
        <v>10.5</v>
      </c>
      <c r="Z29" s="10">
        <f t="shared" si="17"/>
        <v>24.5</v>
      </c>
      <c r="AA29" s="10">
        <f t="shared" si="11"/>
        <v>35</v>
      </c>
      <c r="AB29" s="24"/>
      <c r="AC29" s="24">
        <f t="shared" si="12"/>
        <v>5250</v>
      </c>
      <c r="AD29" s="24">
        <f t="shared" si="13"/>
        <v>4900</v>
      </c>
      <c r="AE29" s="24">
        <f t="shared" si="14"/>
        <v>2100</v>
      </c>
      <c r="AF29" s="10">
        <f t="shared" si="15"/>
        <v>12250</v>
      </c>
    </row>
    <row r="30" spans="1:32" ht="28.5" customHeight="1" x14ac:dyDescent="0.25">
      <c r="A30" s="17">
        <v>27</v>
      </c>
      <c r="B30" s="35" t="s">
        <v>38</v>
      </c>
      <c r="C30" s="29">
        <v>4941</v>
      </c>
      <c r="D30" s="18">
        <v>1963</v>
      </c>
      <c r="E30" s="18">
        <v>949</v>
      </c>
      <c r="F30" s="18">
        <v>127</v>
      </c>
      <c r="G30" s="18">
        <f t="shared" si="5"/>
        <v>3039</v>
      </c>
      <c r="H30" s="18">
        <v>200408.5</v>
      </c>
      <c r="I30" s="18">
        <v>124569</v>
      </c>
      <c r="J30" s="18">
        <v>17600.2</v>
      </c>
      <c r="K30" s="21">
        <f t="shared" si="6"/>
        <v>1.6258637709772952</v>
      </c>
      <c r="L30" s="19">
        <f t="shared" si="0"/>
        <v>342577.7</v>
      </c>
      <c r="M30" s="21">
        <f t="shared" si="7"/>
        <v>189.95528052942532</v>
      </c>
      <c r="N30" s="22">
        <v>116</v>
      </c>
      <c r="O30" s="23">
        <f t="shared" si="8"/>
        <v>38.170450806186246</v>
      </c>
      <c r="P30" s="23">
        <f t="shared" si="9"/>
        <v>23.477028941509815</v>
      </c>
      <c r="Q30" s="23">
        <f t="shared" si="1"/>
        <v>8.7327586206896548</v>
      </c>
      <c r="R30" s="8"/>
      <c r="S30" s="10">
        <f t="shared" si="2"/>
        <v>1482.3</v>
      </c>
      <c r="T30" s="24">
        <f t="shared" si="3"/>
        <v>0.10499625</v>
      </c>
      <c r="U30" s="24"/>
      <c r="V30" s="24">
        <f t="shared" si="18"/>
        <v>0.16719148089171973</v>
      </c>
      <c r="W30" s="24">
        <f t="shared" si="16"/>
        <v>408.89054879236289</v>
      </c>
      <c r="X30" s="24"/>
      <c r="Y30" s="10">
        <f t="shared" si="10"/>
        <v>17.399999999999999</v>
      </c>
      <c r="Z30" s="10">
        <f t="shared" si="17"/>
        <v>40.599999999999994</v>
      </c>
      <c r="AA30" s="10">
        <f t="shared" si="11"/>
        <v>58</v>
      </c>
      <c r="AB30" s="24"/>
      <c r="AC30" s="24">
        <f t="shared" si="12"/>
        <v>8700</v>
      </c>
      <c r="AD30" s="24">
        <f t="shared" si="13"/>
        <v>8119.9999999999991</v>
      </c>
      <c r="AE30" s="24">
        <f t="shared" si="14"/>
        <v>3480</v>
      </c>
      <c r="AF30" s="10">
        <f t="shared" si="15"/>
        <v>20300</v>
      </c>
    </row>
    <row r="31" spans="1:32" ht="28.5" customHeight="1" x14ac:dyDescent="0.25">
      <c r="A31" s="10">
        <v>28</v>
      </c>
      <c r="B31" s="35" t="s">
        <v>72</v>
      </c>
      <c r="C31" s="29">
        <v>42998</v>
      </c>
      <c r="D31" s="18">
        <v>1312</v>
      </c>
      <c r="E31" s="18">
        <v>5220</v>
      </c>
      <c r="F31" s="18">
        <v>668</v>
      </c>
      <c r="G31" s="18">
        <f t="shared" si="5"/>
        <v>7200</v>
      </c>
      <c r="H31" s="18">
        <v>104143</v>
      </c>
      <c r="I31" s="18">
        <v>411867</v>
      </c>
      <c r="J31" s="18">
        <v>73266.5</v>
      </c>
      <c r="K31" s="21">
        <f t="shared" si="6"/>
        <v>5.9719444444444445</v>
      </c>
      <c r="L31" s="19">
        <f t="shared" si="0"/>
        <v>589276.5</v>
      </c>
      <c r="M31" s="21">
        <f t="shared" si="7"/>
        <v>37.547238578156225</v>
      </c>
      <c r="N31" s="22">
        <v>63</v>
      </c>
      <c r="O31" s="23">
        <f t="shared" si="8"/>
        <v>8.75</v>
      </c>
      <c r="P31" s="23">
        <f t="shared" si="9"/>
        <v>1.4651844271826597</v>
      </c>
      <c r="Q31" s="23">
        <f t="shared" si="1"/>
        <v>38.095238095238095</v>
      </c>
      <c r="R31" s="8"/>
      <c r="S31" s="10">
        <f t="shared" si="2"/>
        <v>12899.4</v>
      </c>
      <c r="T31" s="24">
        <f t="shared" si="3"/>
        <v>0.91370750000000001</v>
      </c>
      <c r="U31" s="24"/>
      <c r="V31" s="24">
        <f t="shared" si="18"/>
        <v>1.4549482484076433</v>
      </c>
      <c r="W31" s="24">
        <f t="shared" si="16"/>
        <v>1206.2123562655304</v>
      </c>
      <c r="X31" s="24"/>
      <c r="Y31" s="10">
        <f t="shared" si="10"/>
        <v>9.4499999999999993</v>
      </c>
      <c r="Z31" s="10">
        <f t="shared" si="17"/>
        <v>22.049999999999997</v>
      </c>
      <c r="AA31" s="10">
        <f t="shared" si="11"/>
        <v>31.5</v>
      </c>
      <c r="AB31" s="24"/>
      <c r="AC31" s="24">
        <f t="shared" si="12"/>
        <v>4725</v>
      </c>
      <c r="AD31" s="24">
        <f t="shared" si="13"/>
        <v>4409.9999999999991</v>
      </c>
      <c r="AE31" s="24">
        <f t="shared" si="14"/>
        <v>1890</v>
      </c>
      <c r="AF31" s="10">
        <f t="shared" si="15"/>
        <v>11025</v>
      </c>
    </row>
    <row r="32" spans="1:32" ht="28.5" customHeight="1" x14ac:dyDescent="0.25">
      <c r="A32" s="17">
        <v>29</v>
      </c>
      <c r="B32" s="35" t="s">
        <v>39</v>
      </c>
      <c r="C32" s="29">
        <v>5600</v>
      </c>
      <c r="D32" s="18">
        <v>1673</v>
      </c>
      <c r="E32" s="18">
        <v>719</v>
      </c>
      <c r="F32" s="18">
        <v>159</v>
      </c>
      <c r="G32" s="18">
        <f t="shared" si="5"/>
        <v>2551</v>
      </c>
      <c r="H32" s="18">
        <v>99345.8</v>
      </c>
      <c r="I32" s="18">
        <v>149877</v>
      </c>
      <c r="J32" s="18">
        <v>26364.6</v>
      </c>
      <c r="K32" s="21">
        <f t="shared" si="6"/>
        <v>2.1952175617404941</v>
      </c>
      <c r="L32" s="19">
        <f t="shared" si="0"/>
        <v>275587.39999999997</v>
      </c>
      <c r="M32" s="21">
        <f t="shared" si="7"/>
        <v>134.82749510763207</v>
      </c>
      <c r="N32" s="22">
        <v>94.870999999999995</v>
      </c>
      <c r="O32" s="23">
        <f t="shared" si="8"/>
        <v>37.189729517836142</v>
      </c>
      <c r="P32" s="23">
        <f t="shared" si="9"/>
        <v>16.941249999999997</v>
      </c>
      <c r="Q32" s="23">
        <f t="shared" si="1"/>
        <v>8.9630480687811183</v>
      </c>
      <c r="R32" s="8"/>
      <c r="S32" s="10">
        <f t="shared" si="2"/>
        <v>1680</v>
      </c>
      <c r="T32" s="24">
        <f t="shared" si="3"/>
        <v>0.11900000000000001</v>
      </c>
      <c r="U32" s="24"/>
      <c r="V32" s="24">
        <f t="shared" si="18"/>
        <v>0.1894904458598726</v>
      </c>
      <c r="W32" s="24">
        <f t="shared" si="16"/>
        <v>435.30500325619113</v>
      </c>
      <c r="X32" s="24"/>
      <c r="Y32" s="10">
        <f t="shared" si="10"/>
        <v>14.230649999999999</v>
      </c>
      <c r="Z32" s="10">
        <f t="shared" si="17"/>
        <v>33.204849999999993</v>
      </c>
      <c r="AA32" s="10">
        <f t="shared" si="11"/>
        <v>47.435499999999998</v>
      </c>
      <c r="AB32" s="24"/>
      <c r="AC32" s="24">
        <f t="shared" si="12"/>
        <v>7115.3249999999998</v>
      </c>
      <c r="AD32" s="24">
        <f t="shared" si="13"/>
        <v>6640.9699999999984</v>
      </c>
      <c r="AE32" s="24">
        <f t="shared" si="14"/>
        <v>2846.1299999999997</v>
      </c>
      <c r="AF32" s="10">
        <f t="shared" si="15"/>
        <v>16602.424999999999</v>
      </c>
    </row>
    <row r="33" spans="1:32" ht="28.5" customHeight="1" x14ac:dyDescent="0.25">
      <c r="A33" s="10">
        <v>30</v>
      </c>
      <c r="B33" s="35" t="s">
        <v>40</v>
      </c>
      <c r="C33" s="29">
        <v>5400</v>
      </c>
      <c r="D33" s="18">
        <v>1116</v>
      </c>
      <c r="E33" s="18">
        <v>340</v>
      </c>
      <c r="F33" s="18">
        <v>143</v>
      </c>
      <c r="G33" s="18">
        <f t="shared" si="5"/>
        <v>1599</v>
      </c>
      <c r="H33" s="18">
        <v>124359</v>
      </c>
      <c r="I33" s="18">
        <v>46548</v>
      </c>
      <c r="J33" s="18">
        <v>15843.599999999999</v>
      </c>
      <c r="K33" s="21">
        <f t="shared" si="6"/>
        <v>3.3771106941838651</v>
      </c>
      <c r="L33" s="19">
        <f t="shared" si="0"/>
        <v>186750.6</v>
      </c>
      <c r="M33" s="21">
        <f t="shared" si="7"/>
        <v>94.749162861491627</v>
      </c>
      <c r="N33" s="22">
        <v>56.040999999999997</v>
      </c>
      <c r="O33" s="23">
        <f t="shared" si="8"/>
        <v>35.047529706066292</v>
      </c>
      <c r="P33" s="23">
        <f t="shared" si="9"/>
        <v>10.377962962962963</v>
      </c>
      <c r="Q33" s="23">
        <f t="shared" si="1"/>
        <v>9.510893809889188</v>
      </c>
      <c r="R33" s="8"/>
      <c r="S33" s="10">
        <f t="shared" si="2"/>
        <v>1620</v>
      </c>
      <c r="T33" s="24">
        <f t="shared" si="3"/>
        <v>0.11475</v>
      </c>
      <c r="U33" s="24"/>
      <c r="V33" s="24">
        <f t="shared" si="18"/>
        <v>0.18272292993630571</v>
      </c>
      <c r="W33" s="24">
        <f t="shared" si="16"/>
        <v>427.46102738882018</v>
      </c>
      <c r="X33" s="24"/>
      <c r="Y33" s="10">
        <f t="shared" si="10"/>
        <v>8.4061499999999985</v>
      </c>
      <c r="Z33" s="10">
        <f t="shared" si="17"/>
        <v>19.614349999999998</v>
      </c>
      <c r="AA33" s="10">
        <f t="shared" si="11"/>
        <v>28.020499999999998</v>
      </c>
      <c r="AB33" s="24"/>
      <c r="AC33" s="24">
        <f t="shared" si="12"/>
        <v>4203.0749999999989</v>
      </c>
      <c r="AD33" s="24">
        <f t="shared" si="13"/>
        <v>3922.8699999999994</v>
      </c>
      <c r="AE33" s="24">
        <f t="shared" si="14"/>
        <v>1681.23</v>
      </c>
      <c r="AF33" s="10">
        <f t="shared" si="15"/>
        <v>9807.1749999999975</v>
      </c>
    </row>
    <row r="34" spans="1:32" ht="28.5" customHeight="1" x14ac:dyDescent="0.25">
      <c r="A34" s="17">
        <v>31</v>
      </c>
      <c r="B34" s="35" t="s">
        <v>41</v>
      </c>
      <c r="C34" s="29">
        <v>8900</v>
      </c>
      <c r="D34" s="18">
        <v>1501</v>
      </c>
      <c r="E34" s="18">
        <v>2426</v>
      </c>
      <c r="F34" s="18">
        <v>197</v>
      </c>
      <c r="G34" s="18">
        <f t="shared" si="5"/>
        <v>4124</v>
      </c>
      <c r="H34" s="18">
        <v>101508</v>
      </c>
      <c r="I34" s="18">
        <v>402147</v>
      </c>
      <c r="J34" s="18">
        <v>16311</v>
      </c>
      <c r="K34" s="21">
        <f t="shared" si="6"/>
        <v>2.1580989330746849</v>
      </c>
      <c r="L34" s="19">
        <f t="shared" si="0"/>
        <v>519966</v>
      </c>
      <c r="M34" s="21">
        <f t="shared" si="7"/>
        <v>160.06341388333075</v>
      </c>
      <c r="N34" s="22">
        <v>71.694999999999993</v>
      </c>
      <c r="O34" s="23">
        <f t="shared" si="8"/>
        <v>17.38482056256062</v>
      </c>
      <c r="P34" s="23">
        <f t="shared" si="9"/>
        <v>8.0556179775280885</v>
      </c>
      <c r="Q34" s="23">
        <f t="shared" si="1"/>
        <v>19.173815003370763</v>
      </c>
      <c r="R34" s="8"/>
      <c r="S34" s="10">
        <f t="shared" si="2"/>
        <v>2670</v>
      </c>
      <c r="T34" s="24">
        <f t="shared" si="3"/>
        <v>0.18912500000000002</v>
      </c>
      <c r="U34" s="24"/>
      <c r="V34" s="24">
        <f t="shared" si="18"/>
        <v>0.30115445859872614</v>
      </c>
      <c r="W34" s="24">
        <f t="shared" si="16"/>
        <v>548.77541726896447</v>
      </c>
      <c r="X34" s="24"/>
      <c r="Y34" s="10">
        <f t="shared" si="10"/>
        <v>10.754249999999999</v>
      </c>
      <c r="Z34" s="10">
        <f t="shared" si="17"/>
        <v>25.093249999999998</v>
      </c>
      <c r="AA34" s="10">
        <f t="shared" si="11"/>
        <v>35.847499999999997</v>
      </c>
      <c r="AB34" s="24"/>
      <c r="AC34" s="24">
        <f t="shared" si="12"/>
        <v>5377.1249999999991</v>
      </c>
      <c r="AD34" s="24">
        <f t="shared" si="13"/>
        <v>5018.6499999999996</v>
      </c>
      <c r="AE34" s="24">
        <f t="shared" si="14"/>
        <v>2150.85</v>
      </c>
      <c r="AF34" s="10">
        <f t="shared" si="15"/>
        <v>12546.624999999998</v>
      </c>
    </row>
    <row r="35" spans="1:32" ht="28.5" customHeight="1" x14ac:dyDescent="0.25">
      <c r="A35" s="10">
        <v>32</v>
      </c>
      <c r="B35" s="35" t="s">
        <v>42</v>
      </c>
      <c r="C35" s="29">
        <v>4242</v>
      </c>
      <c r="D35" s="18">
        <v>1811</v>
      </c>
      <c r="E35" s="18">
        <v>753</v>
      </c>
      <c r="F35" s="18">
        <v>178</v>
      </c>
      <c r="G35" s="18">
        <f t="shared" si="5"/>
        <v>2742</v>
      </c>
      <c r="H35" s="18">
        <v>172542</v>
      </c>
      <c r="I35" s="18">
        <v>128718</v>
      </c>
      <c r="J35" s="18">
        <v>31006.9</v>
      </c>
      <c r="K35" s="21">
        <f t="shared" si="6"/>
        <v>1.5470459518599562</v>
      </c>
      <c r="L35" s="19">
        <f t="shared" si="0"/>
        <v>332266.90000000002</v>
      </c>
      <c r="M35" s="21">
        <f t="shared" si="7"/>
        <v>214.59695284596953</v>
      </c>
      <c r="N35" s="22">
        <v>53.82</v>
      </c>
      <c r="O35" s="23">
        <f t="shared" si="8"/>
        <v>19.62800875273523</v>
      </c>
      <c r="P35" s="23">
        <f t="shared" si="9"/>
        <v>12.687411598302688</v>
      </c>
      <c r="Q35" s="23">
        <f t="shared" si="1"/>
        <v>16.982534373838721</v>
      </c>
      <c r="R35" s="8"/>
      <c r="S35" s="10">
        <f t="shared" si="2"/>
        <v>1272.5999999999999</v>
      </c>
      <c r="T35" s="24">
        <f t="shared" si="3"/>
        <v>9.01425E-2</v>
      </c>
      <c r="U35" s="24"/>
      <c r="V35" s="24">
        <f t="shared" si="18"/>
        <v>0.14353901273885347</v>
      </c>
      <c r="W35" s="24">
        <f t="shared" si="16"/>
        <v>378.8654282708485</v>
      </c>
      <c r="X35" s="24"/>
      <c r="Y35" s="10">
        <f t="shared" si="10"/>
        <v>8.0730000000000004</v>
      </c>
      <c r="Z35" s="10">
        <f t="shared" si="17"/>
        <v>18.837</v>
      </c>
      <c r="AA35" s="10">
        <f t="shared" si="11"/>
        <v>26.91</v>
      </c>
      <c r="AB35" s="24"/>
      <c r="AC35" s="24">
        <f t="shared" si="12"/>
        <v>4036.5</v>
      </c>
      <c r="AD35" s="24">
        <f t="shared" si="13"/>
        <v>3767.4</v>
      </c>
      <c r="AE35" s="24">
        <f t="shared" si="14"/>
        <v>1614.6</v>
      </c>
      <c r="AF35" s="10">
        <f t="shared" si="15"/>
        <v>9418.5</v>
      </c>
    </row>
    <row r="36" spans="1:32" ht="28.5" customHeight="1" x14ac:dyDescent="0.25">
      <c r="A36" s="17">
        <v>33</v>
      </c>
      <c r="B36" s="35" t="s">
        <v>71</v>
      </c>
      <c r="C36" s="29">
        <v>41700</v>
      </c>
      <c r="D36" s="18">
        <v>19674</v>
      </c>
      <c r="E36" s="18">
        <v>230</v>
      </c>
      <c r="F36" s="18">
        <v>1086</v>
      </c>
      <c r="G36" s="18">
        <f t="shared" ref="G36:G58" si="19">SUM(D36:F36)</f>
        <v>20990</v>
      </c>
      <c r="H36" s="18">
        <v>1921085.4000000004</v>
      </c>
      <c r="I36" s="18">
        <v>44082</v>
      </c>
      <c r="J36" s="18">
        <v>280076.79999999999</v>
      </c>
      <c r="K36" s="21">
        <f t="shared" si="6"/>
        <v>1.9866603144354456</v>
      </c>
      <c r="L36" s="19">
        <f t="shared" ref="L36:L59" si="20">SUM(H36:J36)</f>
        <v>2245244.2000000002</v>
      </c>
      <c r="M36" s="21">
        <f t="shared" si="7"/>
        <v>147.51448375546138</v>
      </c>
      <c r="N36" s="22">
        <v>285</v>
      </c>
      <c r="O36" s="23">
        <f t="shared" si="8"/>
        <v>13.577894235350167</v>
      </c>
      <c r="P36" s="23">
        <f t="shared" si="9"/>
        <v>6.8345323741007187</v>
      </c>
      <c r="Q36" s="23">
        <f t="shared" ref="Q36:Q59" si="21">G36/3/N36</f>
        <v>24.549707602339183</v>
      </c>
      <c r="R36" s="8"/>
      <c r="S36" s="10">
        <f t="shared" ref="S36:S59" si="22" xml:space="preserve"> C36 *0.3</f>
        <v>12510</v>
      </c>
      <c r="T36" s="24">
        <f t="shared" ref="T36:T59" si="23">S36*1.5*0.17/3600</f>
        <v>0.88612500000000005</v>
      </c>
      <c r="U36" s="24"/>
      <c r="V36" s="24">
        <f t="shared" si="18"/>
        <v>1.4110270700636942</v>
      </c>
      <c r="W36" s="24">
        <f t="shared" si="16"/>
        <v>1187.8666044904598</v>
      </c>
      <c r="X36" s="24"/>
      <c r="Y36" s="10">
        <f t="shared" si="10"/>
        <v>42.75</v>
      </c>
      <c r="Z36" s="10">
        <f t="shared" si="17"/>
        <v>99.75</v>
      </c>
      <c r="AA36" s="10">
        <f t="shared" si="11"/>
        <v>142.5</v>
      </c>
      <c r="AB36" s="24"/>
      <c r="AC36" s="24">
        <f t="shared" si="12"/>
        <v>21375</v>
      </c>
      <c r="AD36" s="24">
        <f t="shared" si="13"/>
        <v>19950</v>
      </c>
      <c r="AE36" s="24">
        <f t="shared" si="14"/>
        <v>8550</v>
      </c>
      <c r="AF36" s="10">
        <f t="shared" si="15"/>
        <v>49875</v>
      </c>
    </row>
    <row r="37" spans="1:32" ht="28.5" customHeight="1" x14ac:dyDescent="0.25">
      <c r="A37" s="10">
        <v>34</v>
      </c>
      <c r="B37" s="35" t="s">
        <v>43</v>
      </c>
      <c r="C37" s="29">
        <v>28600</v>
      </c>
      <c r="D37" s="18">
        <v>7325</v>
      </c>
      <c r="E37" s="18">
        <v>903</v>
      </c>
      <c r="F37" s="18">
        <v>495</v>
      </c>
      <c r="G37" s="18">
        <f t="shared" si="19"/>
        <v>8723</v>
      </c>
      <c r="H37" s="18">
        <v>824661.9</v>
      </c>
      <c r="I37" s="18">
        <v>136035</v>
      </c>
      <c r="J37" s="18">
        <v>739591.89999999991</v>
      </c>
      <c r="K37" s="21">
        <f t="shared" si="6"/>
        <v>3.278688524590164</v>
      </c>
      <c r="L37" s="19">
        <f t="shared" si="20"/>
        <v>1700288.7999999998</v>
      </c>
      <c r="M37" s="21">
        <f t="shared" si="7"/>
        <v>162.87851326755435</v>
      </c>
      <c r="N37" s="22">
        <v>150</v>
      </c>
      <c r="O37" s="23">
        <f t="shared" si="8"/>
        <v>17.1959188352631</v>
      </c>
      <c r="P37" s="23">
        <f t="shared" si="9"/>
        <v>5.244755244755245</v>
      </c>
      <c r="Q37" s="23">
        <f t="shared" si="21"/>
        <v>19.384444444444444</v>
      </c>
      <c r="R37" s="8"/>
      <c r="S37" s="10">
        <f t="shared" si="22"/>
        <v>8580</v>
      </c>
      <c r="T37" s="24">
        <f t="shared" si="23"/>
        <v>0.60775000000000001</v>
      </c>
      <c r="U37" s="24"/>
      <c r="V37" s="24">
        <f t="shared" si="18"/>
        <v>0.96775477707006363</v>
      </c>
      <c r="W37" s="24">
        <f t="shared" si="16"/>
        <v>983.74528058337523</v>
      </c>
      <c r="X37" s="24"/>
      <c r="Y37" s="10">
        <f t="shared" ref="Y37:Y59" si="24" xml:space="preserve"> 0.15*N37</f>
        <v>22.5</v>
      </c>
      <c r="Z37" s="10">
        <f t="shared" si="17"/>
        <v>52.5</v>
      </c>
      <c r="AA37" s="10">
        <f t="shared" si="11"/>
        <v>75</v>
      </c>
      <c r="AB37" s="24"/>
      <c r="AC37" s="24">
        <f t="shared" si="12"/>
        <v>11250</v>
      </c>
      <c r="AD37" s="24">
        <f t="shared" si="13"/>
        <v>10500</v>
      </c>
      <c r="AE37" s="24">
        <f t="shared" si="14"/>
        <v>4500</v>
      </c>
      <c r="AF37" s="10">
        <f t="shared" si="15"/>
        <v>26250</v>
      </c>
    </row>
    <row r="38" spans="1:32" ht="28.5" customHeight="1" x14ac:dyDescent="0.25">
      <c r="A38" s="17">
        <v>35</v>
      </c>
      <c r="B38" s="35" t="s">
        <v>70</v>
      </c>
      <c r="C38" s="29">
        <v>2600</v>
      </c>
      <c r="D38" s="18">
        <v>0</v>
      </c>
      <c r="E38" s="18">
        <v>0</v>
      </c>
      <c r="F38" s="18">
        <v>66</v>
      </c>
      <c r="G38" s="18">
        <f t="shared" si="19"/>
        <v>66</v>
      </c>
      <c r="H38" s="18">
        <v>0</v>
      </c>
      <c r="I38" s="18">
        <v>0</v>
      </c>
      <c r="J38" s="18">
        <v>42021.9</v>
      </c>
      <c r="K38" s="21">
        <f t="shared" si="6"/>
        <v>39.393939393939391</v>
      </c>
      <c r="L38" s="19">
        <f t="shared" si="20"/>
        <v>42021.9</v>
      </c>
      <c r="M38" s="21">
        <f t="shared" si="7"/>
        <v>44.280189673340359</v>
      </c>
      <c r="N38" s="22">
        <v>39</v>
      </c>
      <c r="O38" s="23">
        <f t="shared" si="8"/>
        <v>590.90909090909099</v>
      </c>
      <c r="P38" s="23">
        <f t="shared" si="9"/>
        <v>15</v>
      </c>
      <c r="Q38" s="23">
        <f t="shared" si="21"/>
        <v>0.5641025641025641</v>
      </c>
      <c r="R38" s="8"/>
      <c r="S38" s="10">
        <f t="shared" si="22"/>
        <v>780</v>
      </c>
      <c r="T38" s="24">
        <f t="shared" si="23"/>
        <v>5.525E-2</v>
      </c>
      <c r="U38" s="24"/>
      <c r="V38" s="24">
        <f t="shared" si="18"/>
        <v>8.7977707006369421E-2</v>
      </c>
      <c r="W38" s="24">
        <f t="shared" si="16"/>
        <v>296.61036227072282</v>
      </c>
      <c r="X38" s="24"/>
      <c r="Y38" s="10">
        <f t="shared" si="24"/>
        <v>5.85</v>
      </c>
      <c r="Z38" s="10">
        <f t="shared" si="17"/>
        <v>13.649999999999999</v>
      </c>
      <c r="AA38" s="10">
        <f t="shared" si="11"/>
        <v>19.5</v>
      </c>
      <c r="AB38" s="24"/>
      <c r="AC38" s="24">
        <f t="shared" si="12"/>
        <v>2925</v>
      </c>
      <c r="AD38" s="24">
        <f t="shared" si="13"/>
        <v>2729.9999999999995</v>
      </c>
      <c r="AE38" s="24">
        <f t="shared" si="14"/>
        <v>1170</v>
      </c>
      <c r="AF38" s="10">
        <f t="shared" si="15"/>
        <v>6825</v>
      </c>
    </row>
    <row r="39" spans="1:32" ht="28.5" customHeight="1" x14ac:dyDescent="0.25">
      <c r="A39" s="10">
        <v>36</v>
      </c>
      <c r="B39" s="35" t="s">
        <v>69</v>
      </c>
      <c r="C39" s="29">
        <v>2348</v>
      </c>
      <c r="D39" s="18">
        <v>1535</v>
      </c>
      <c r="E39" s="18">
        <v>46</v>
      </c>
      <c r="F39" s="18">
        <v>131</v>
      </c>
      <c r="G39" s="18">
        <f t="shared" si="19"/>
        <v>1712</v>
      </c>
      <c r="H39" s="18">
        <v>238110</v>
      </c>
      <c r="I39" s="18">
        <v>9522</v>
      </c>
      <c r="J39" s="18">
        <v>82895</v>
      </c>
      <c r="K39" s="21">
        <f t="shared" si="6"/>
        <v>1.3714953271028036</v>
      </c>
      <c r="L39" s="19">
        <f t="shared" si="20"/>
        <v>330527</v>
      </c>
      <c r="M39" s="21">
        <f t="shared" si="7"/>
        <v>385.67011271615598</v>
      </c>
      <c r="N39" s="22">
        <v>42</v>
      </c>
      <c r="O39" s="23">
        <f t="shared" si="8"/>
        <v>24.532710280373831</v>
      </c>
      <c r="P39" s="23">
        <f t="shared" si="9"/>
        <v>17.88756388415673</v>
      </c>
      <c r="Q39" s="23">
        <f t="shared" si="21"/>
        <v>13.587301587301587</v>
      </c>
      <c r="R39" s="8"/>
      <c r="S39" s="10">
        <f t="shared" si="22"/>
        <v>704.4</v>
      </c>
      <c r="T39" s="24">
        <f t="shared" si="23"/>
        <v>4.9894999999999995E-2</v>
      </c>
      <c r="U39" s="24"/>
      <c r="V39" s="24">
        <f t="shared" si="18"/>
        <v>7.9450636942675151E-2</v>
      </c>
      <c r="W39" s="24">
        <f t="shared" si="16"/>
        <v>281.86989364363683</v>
      </c>
      <c r="X39" s="24"/>
      <c r="Y39" s="10">
        <f t="shared" si="24"/>
        <v>6.3</v>
      </c>
      <c r="Z39" s="10">
        <f t="shared" si="17"/>
        <v>14.7</v>
      </c>
      <c r="AA39" s="10">
        <f t="shared" si="11"/>
        <v>21</v>
      </c>
      <c r="AB39" s="24"/>
      <c r="AC39" s="24">
        <f t="shared" si="12"/>
        <v>3150</v>
      </c>
      <c r="AD39" s="24">
        <f t="shared" si="13"/>
        <v>2940</v>
      </c>
      <c r="AE39" s="24">
        <f t="shared" si="14"/>
        <v>1260</v>
      </c>
      <c r="AF39" s="10">
        <f t="shared" si="15"/>
        <v>7350</v>
      </c>
    </row>
    <row r="40" spans="1:32" ht="28.5" customHeight="1" x14ac:dyDescent="0.25">
      <c r="A40" s="17">
        <v>37</v>
      </c>
      <c r="B40" s="35" t="s">
        <v>68</v>
      </c>
      <c r="C40" s="29">
        <v>10546</v>
      </c>
      <c r="D40" s="18">
        <v>3794</v>
      </c>
      <c r="E40" s="18">
        <v>4050</v>
      </c>
      <c r="F40" s="18">
        <v>271</v>
      </c>
      <c r="G40" s="18">
        <f t="shared" si="19"/>
        <v>8115</v>
      </c>
      <c r="H40" s="18">
        <v>389864.8</v>
      </c>
      <c r="I40" s="18">
        <v>628191</v>
      </c>
      <c r="J40" s="18">
        <v>113497.8</v>
      </c>
      <c r="K40" s="21">
        <f t="shared" si="6"/>
        <v>1.2995686999383858</v>
      </c>
      <c r="L40" s="19">
        <f t="shared" si="20"/>
        <v>1131553.6000000001</v>
      </c>
      <c r="M40" s="21">
        <f t="shared" si="7"/>
        <v>293.96423756069299</v>
      </c>
      <c r="N40" s="22">
        <v>100</v>
      </c>
      <c r="O40" s="23">
        <f t="shared" si="8"/>
        <v>12.322858903265557</v>
      </c>
      <c r="P40" s="23">
        <f t="shared" si="9"/>
        <v>9.4822681585435245</v>
      </c>
      <c r="Q40" s="23">
        <f t="shared" si="21"/>
        <v>27.05</v>
      </c>
      <c r="R40" s="8"/>
      <c r="S40" s="10">
        <f t="shared" si="22"/>
        <v>3163.7999999999997</v>
      </c>
      <c r="T40" s="24">
        <f t="shared" si="23"/>
        <v>0.22410250000000001</v>
      </c>
      <c r="U40" s="24"/>
      <c r="V40" s="24">
        <f t="shared" si="18"/>
        <v>0.3568511146496815</v>
      </c>
      <c r="W40" s="24">
        <f t="shared" si="16"/>
        <v>597.37016551689419</v>
      </c>
      <c r="X40" s="24"/>
      <c r="Y40" s="10">
        <f t="shared" si="24"/>
        <v>15</v>
      </c>
      <c r="Z40" s="10">
        <f t="shared" si="17"/>
        <v>35</v>
      </c>
      <c r="AA40" s="10">
        <f t="shared" si="11"/>
        <v>50</v>
      </c>
      <c r="AB40" s="24"/>
      <c r="AC40" s="24">
        <f t="shared" si="12"/>
        <v>7500</v>
      </c>
      <c r="AD40" s="24">
        <f t="shared" si="13"/>
        <v>7000</v>
      </c>
      <c r="AE40" s="24">
        <f t="shared" si="14"/>
        <v>3000</v>
      </c>
      <c r="AF40" s="10">
        <f t="shared" si="15"/>
        <v>17500</v>
      </c>
    </row>
    <row r="41" spans="1:32" ht="28.5" customHeight="1" x14ac:dyDescent="0.25">
      <c r="A41" s="10">
        <v>38</v>
      </c>
      <c r="B41" s="35" t="s">
        <v>44</v>
      </c>
      <c r="C41" s="29">
        <v>5144</v>
      </c>
      <c r="D41" s="18">
        <v>4</v>
      </c>
      <c r="E41" s="18">
        <v>2818</v>
      </c>
      <c r="F41" s="18">
        <v>131</v>
      </c>
      <c r="G41" s="18">
        <f t="shared" si="19"/>
        <v>2953</v>
      </c>
      <c r="H41" s="18">
        <v>0</v>
      </c>
      <c r="I41" s="18">
        <v>1154034</v>
      </c>
      <c r="J41" s="18">
        <v>7996</v>
      </c>
      <c r="K41" s="21">
        <f t="shared" si="6"/>
        <v>1.7419573315272605</v>
      </c>
      <c r="L41" s="19">
        <f t="shared" si="20"/>
        <v>1162030</v>
      </c>
      <c r="M41" s="21">
        <f t="shared" si="7"/>
        <v>618.90432263150058</v>
      </c>
      <c r="N41" s="22">
        <v>72</v>
      </c>
      <c r="O41" s="23">
        <f t="shared" si="8"/>
        <v>24.381984422621063</v>
      </c>
      <c r="P41" s="23">
        <f t="shared" si="9"/>
        <v>13.996889580093312</v>
      </c>
      <c r="Q41" s="23">
        <f t="shared" si="21"/>
        <v>13.671296296296298</v>
      </c>
      <c r="R41" s="8"/>
      <c r="S41" s="10">
        <f t="shared" si="22"/>
        <v>1543.2</v>
      </c>
      <c r="T41" s="24">
        <f t="shared" si="23"/>
        <v>0.10931000000000002</v>
      </c>
      <c r="U41" s="24"/>
      <c r="V41" s="24">
        <f t="shared" si="18"/>
        <v>0.17406050955414015</v>
      </c>
      <c r="W41" s="24">
        <f t="shared" si="16"/>
        <v>417.20559626416826</v>
      </c>
      <c r="X41" s="24"/>
      <c r="Y41" s="10">
        <f t="shared" si="24"/>
        <v>10.799999999999999</v>
      </c>
      <c r="Z41" s="10">
        <f t="shared" si="17"/>
        <v>25.2</v>
      </c>
      <c r="AA41" s="10">
        <f t="shared" si="11"/>
        <v>36</v>
      </c>
      <c r="AB41" s="24"/>
      <c r="AC41" s="24">
        <f t="shared" si="12"/>
        <v>5399.9999999999991</v>
      </c>
      <c r="AD41" s="24">
        <f t="shared" si="13"/>
        <v>5040</v>
      </c>
      <c r="AE41" s="24">
        <f t="shared" si="14"/>
        <v>2160</v>
      </c>
      <c r="AF41" s="10">
        <f t="shared" si="15"/>
        <v>12600</v>
      </c>
    </row>
    <row r="42" spans="1:32" ht="28.5" customHeight="1" x14ac:dyDescent="0.25">
      <c r="A42" s="17">
        <v>39</v>
      </c>
      <c r="B42" s="35" t="s">
        <v>45</v>
      </c>
      <c r="C42" s="29">
        <v>8295</v>
      </c>
      <c r="D42" s="18">
        <v>0</v>
      </c>
      <c r="E42" s="18">
        <v>8664</v>
      </c>
      <c r="F42" s="18">
        <v>92</v>
      </c>
      <c r="G42" s="18">
        <f t="shared" si="19"/>
        <v>8756</v>
      </c>
      <c r="H42" s="18">
        <v>0</v>
      </c>
      <c r="I42" s="18">
        <v>3220317</v>
      </c>
      <c r="J42" s="18">
        <v>13988</v>
      </c>
      <c r="K42" s="21">
        <f t="shared" si="6"/>
        <v>0.94735038830516216</v>
      </c>
      <c r="L42" s="19">
        <f t="shared" si="20"/>
        <v>3234305</v>
      </c>
      <c r="M42" s="21">
        <f t="shared" si="7"/>
        <v>1068.2470872864492</v>
      </c>
      <c r="N42" s="25">
        <v>65.900000000000006</v>
      </c>
      <c r="O42" s="23">
        <f t="shared" si="8"/>
        <v>7.5262677021470994</v>
      </c>
      <c r="P42" s="23">
        <f t="shared" si="9"/>
        <v>7.9445449065702229</v>
      </c>
      <c r="Q42" s="23">
        <f t="shared" si="21"/>
        <v>44.289327263530595</v>
      </c>
      <c r="R42" s="8"/>
      <c r="S42" s="10">
        <f t="shared" si="22"/>
        <v>2488.5</v>
      </c>
      <c r="T42" s="24">
        <f t="shared" si="23"/>
        <v>0.17626875</v>
      </c>
      <c r="U42" s="24"/>
      <c r="V42" s="24">
        <f t="shared" si="18"/>
        <v>0.28068272292993629</v>
      </c>
      <c r="W42" s="24">
        <f t="shared" si="16"/>
        <v>529.7949819788181</v>
      </c>
      <c r="X42" s="24"/>
      <c r="Y42" s="10">
        <f t="shared" si="24"/>
        <v>9.8849999999999998</v>
      </c>
      <c r="Z42" s="10">
        <f t="shared" si="17"/>
        <v>23.065000000000001</v>
      </c>
      <c r="AA42" s="10">
        <f t="shared" si="11"/>
        <v>32.950000000000003</v>
      </c>
      <c r="AB42" s="24"/>
      <c r="AC42" s="24">
        <f t="shared" si="12"/>
        <v>4942.5</v>
      </c>
      <c r="AD42" s="24">
        <f t="shared" si="13"/>
        <v>4613</v>
      </c>
      <c r="AE42" s="24">
        <f t="shared" si="14"/>
        <v>1977.0000000000002</v>
      </c>
      <c r="AF42" s="10">
        <f t="shared" si="15"/>
        <v>11532.5</v>
      </c>
    </row>
    <row r="43" spans="1:32" ht="28.5" customHeight="1" x14ac:dyDescent="0.25">
      <c r="A43" s="10">
        <v>40</v>
      </c>
      <c r="B43" s="35" t="s">
        <v>46</v>
      </c>
      <c r="C43" s="29">
        <v>783</v>
      </c>
      <c r="D43" s="18">
        <v>0</v>
      </c>
      <c r="E43" s="18">
        <v>780</v>
      </c>
      <c r="F43" s="18">
        <v>61</v>
      </c>
      <c r="G43" s="18">
        <f t="shared" si="19"/>
        <v>841</v>
      </c>
      <c r="H43" s="18">
        <v>0</v>
      </c>
      <c r="I43" s="18">
        <v>192897</v>
      </c>
      <c r="J43" s="18">
        <v>20614</v>
      </c>
      <c r="K43" s="21">
        <f t="shared" si="6"/>
        <v>0.93103448275862066</v>
      </c>
      <c r="L43" s="19">
        <f t="shared" si="20"/>
        <v>213511</v>
      </c>
      <c r="M43" s="21">
        <f t="shared" si="7"/>
        <v>747.07745062019978</v>
      </c>
      <c r="N43" s="22">
        <v>37.299999999999997</v>
      </c>
      <c r="O43" s="23">
        <f t="shared" si="8"/>
        <v>44.351961950059447</v>
      </c>
      <c r="P43" s="23">
        <f t="shared" si="9"/>
        <v>47.637292464878669</v>
      </c>
      <c r="Q43" s="23">
        <f t="shared" si="21"/>
        <v>7.5156389633601428</v>
      </c>
      <c r="R43" s="8"/>
      <c r="S43" s="10">
        <f t="shared" si="22"/>
        <v>234.89999999999998</v>
      </c>
      <c r="T43" s="24">
        <f t="shared" si="23"/>
        <v>1.6638749999999997E-2</v>
      </c>
      <c r="U43" s="24"/>
      <c r="V43" s="24">
        <f t="shared" si="18"/>
        <v>2.6494824840764326E-2</v>
      </c>
      <c r="W43" s="24">
        <f t="shared" si="16"/>
        <v>162.77230980963662</v>
      </c>
      <c r="X43" s="24"/>
      <c r="Y43" s="10">
        <f t="shared" si="24"/>
        <v>5.5949999999999998</v>
      </c>
      <c r="Z43" s="10">
        <f t="shared" si="17"/>
        <v>13.054999999999998</v>
      </c>
      <c r="AA43" s="10">
        <f t="shared" si="11"/>
        <v>18.649999999999999</v>
      </c>
      <c r="AB43" s="24"/>
      <c r="AC43" s="24">
        <f t="shared" si="12"/>
        <v>2797.5</v>
      </c>
      <c r="AD43" s="24">
        <f t="shared" si="13"/>
        <v>2610.9999999999995</v>
      </c>
      <c r="AE43" s="24">
        <f t="shared" si="14"/>
        <v>1119</v>
      </c>
      <c r="AF43" s="10">
        <f t="shared" si="15"/>
        <v>6527.5</v>
      </c>
    </row>
    <row r="44" spans="1:32" ht="28.5" customHeight="1" x14ac:dyDescent="0.25">
      <c r="A44" s="17">
        <v>41</v>
      </c>
      <c r="B44" s="35" t="s">
        <v>47</v>
      </c>
      <c r="C44" s="29">
        <v>2793</v>
      </c>
      <c r="D44" s="18">
        <v>0</v>
      </c>
      <c r="E44" s="18">
        <v>0</v>
      </c>
      <c r="F44" s="18">
        <v>60</v>
      </c>
      <c r="G44" s="18">
        <f t="shared" si="19"/>
        <v>60</v>
      </c>
      <c r="H44" s="18">
        <v>0</v>
      </c>
      <c r="I44" s="18">
        <v>0</v>
      </c>
      <c r="J44" s="18">
        <v>3001</v>
      </c>
      <c r="K44" s="21">
        <f t="shared" si="6"/>
        <v>46.55</v>
      </c>
      <c r="L44" s="19">
        <f t="shared" si="20"/>
        <v>3001</v>
      </c>
      <c r="M44" s="21">
        <f t="shared" si="7"/>
        <v>2.9437586137555236</v>
      </c>
      <c r="N44" s="22">
        <v>50</v>
      </c>
      <c r="O44" s="23">
        <f t="shared" si="8"/>
        <v>833.33333333333337</v>
      </c>
      <c r="P44" s="23">
        <f t="shared" si="9"/>
        <v>17.90189760114572</v>
      </c>
      <c r="Q44" s="23">
        <f t="shared" si="21"/>
        <v>0.4</v>
      </c>
      <c r="R44" s="8"/>
      <c r="S44" s="10">
        <f t="shared" si="22"/>
        <v>837.9</v>
      </c>
      <c r="T44" s="24">
        <f t="shared" si="23"/>
        <v>5.9351250000000001E-2</v>
      </c>
      <c r="U44" s="24"/>
      <c r="V44" s="24">
        <f t="shared" si="18"/>
        <v>9.4508359872611455E-2</v>
      </c>
      <c r="W44" s="24">
        <f t="shared" si="16"/>
        <v>307.42212001190069</v>
      </c>
      <c r="X44" s="24"/>
      <c r="Y44" s="10">
        <f t="shared" si="24"/>
        <v>7.5</v>
      </c>
      <c r="Z44" s="10">
        <f t="shared" si="17"/>
        <v>17.5</v>
      </c>
      <c r="AA44" s="10">
        <f t="shared" si="11"/>
        <v>25</v>
      </c>
      <c r="AB44" s="24"/>
      <c r="AC44" s="24">
        <f t="shared" si="12"/>
        <v>3750</v>
      </c>
      <c r="AD44" s="24">
        <f t="shared" si="13"/>
        <v>3500</v>
      </c>
      <c r="AE44" s="24">
        <f t="shared" si="14"/>
        <v>1500</v>
      </c>
      <c r="AF44" s="10">
        <f t="shared" si="15"/>
        <v>8750</v>
      </c>
    </row>
    <row r="45" spans="1:32" ht="28.5" customHeight="1" x14ac:dyDescent="0.25">
      <c r="A45" s="10">
        <v>42</v>
      </c>
      <c r="B45" s="35" t="s">
        <v>48</v>
      </c>
      <c r="C45" s="29">
        <v>17903</v>
      </c>
      <c r="D45" s="18">
        <v>5434</v>
      </c>
      <c r="E45" s="18">
        <v>2537</v>
      </c>
      <c r="F45" s="18">
        <v>613</v>
      </c>
      <c r="G45" s="18">
        <f t="shared" si="19"/>
        <v>8584</v>
      </c>
      <c r="H45" s="18">
        <v>525075.1</v>
      </c>
      <c r="I45" s="18">
        <v>648153</v>
      </c>
      <c r="J45" s="18">
        <v>183039.4</v>
      </c>
      <c r="K45" s="21">
        <f t="shared" si="6"/>
        <v>2.0856244175209691</v>
      </c>
      <c r="L45" s="19">
        <f t="shared" si="20"/>
        <v>1356267.5</v>
      </c>
      <c r="M45" s="21">
        <f t="shared" si="7"/>
        <v>207.55188347556353</v>
      </c>
      <c r="N45" s="22">
        <v>91.6</v>
      </c>
      <c r="O45" s="23">
        <f t="shared" si="8"/>
        <v>10.671015843429636</v>
      </c>
      <c r="P45" s="23">
        <f t="shared" si="9"/>
        <v>5.1164609283360329</v>
      </c>
      <c r="Q45" s="23">
        <f t="shared" si="21"/>
        <v>31.237263464337705</v>
      </c>
      <c r="R45" s="8"/>
      <c r="S45" s="10">
        <f t="shared" si="22"/>
        <v>5370.9</v>
      </c>
      <c r="T45" s="24">
        <f t="shared" si="23"/>
        <v>0.38043874999999999</v>
      </c>
      <c r="U45" s="24"/>
      <c r="V45" s="24">
        <f t="shared" si="18"/>
        <v>0.60579418789808914</v>
      </c>
      <c r="W45" s="24">
        <f t="shared" si="16"/>
        <v>778.32781518977538</v>
      </c>
      <c r="X45" s="24"/>
      <c r="Y45" s="10">
        <f t="shared" si="24"/>
        <v>13.739999999999998</v>
      </c>
      <c r="Z45" s="10">
        <f t="shared" si="17"/>
        <v>32.059999999999995</v>
      </c>
      <c r="AA45" s="10">
        <f t="shared" si="11"/>
        <v>45.8</v>
      </c>
      <c r="AB45" s="24"/>
      <c r="AC45" s="24">
        <f t="shared" si="12"/>
        <v>6869.9999999999991</v>
      </c>
      <c r="AD45" s="24">
        <f t="shared" si="13"/>
        <v>6411.9999999999991</v>
      </c>
      <c r="AE45" s="24">
        <f t="shared" si="14"/>
        <v>2748</v>
      </c>
      <c r="AF45" s="10">
        <f t="shared" si="15"/>
        <v>16029.999999999998</v>
      </c>
    </row>
    <row r="46" spans="1:32" ht="28.5" customHeight="1" x14ac:dyDescent="0.25">
      <c r="A46" s="17">
        <v>43</v>
      </c>
      <c r="B46" s="35" t="s">
        <v>49</v>
      </c>
      <c r="C46" s="29">
        <v>20100</v>
      </c>
      <c r="D46" s="18">
        <v>6830</v>
      </c>
      <c r="E46" s="18">
        <v>1239</v>
      </c>
      <c r="F46" s="18">
        <v>587</v>
      </c>
      <c r="G46" s="18">
        <f t="shared" si="19"/>
        <v>8656</v>
      </c>
      <c r="H46" s="18">
        <v>969382</v>
      </c>
      <c r="I46" s="18">
        <v>287496</v>
      </c>
      <c r="J46" s="18">
        <v>186560.8</v>
      </c>
      <c r="K46" s="21">
        <f t="shared" si="6"/>
        <v>2.3220887245841033</v>
      </c>
      <c r="L46" s="19">
        <f t="shared" si="20"/>
        <v>1443438.8</v>
      </c>
      <c r="M46" s="21">
        <f t="shared" si="7"/>
        <v>196.74760444353575</v>
      </c>
      <c r="N46" s="22">
        <v>101</v>
      </c>
      <c r="O46" s="23">
        <f t="shared" si="8"/>
        <v>11.668207024029575</v>
      </c>
      <c r="P46" s="23">
        <f t="shared" si="9"/>
        <v>5.0248756218905477</v>
      </c>
      <c r="Q46" s="23">
        <f t="shared" si="21"/>
        <v>28.567656765676571</v>
      </c>
      <c r="R46" s="8"/>
      <c r="S46" s="10">
        <f t="shared" si="22"/>
        <v>6030</v>
      </c>
      <c r="T46" s="24">
        <f t="shared" si="23"/>
        <v>0.42712500000000003</v>
      </c>
      <c r="U46" s="24"/>
      <c r="V46" s="24">
        <f t="shared" si="18"/>
        <v>0.68013535031847139</v>
      </c>
      <c r="W46" s="24">
        <f t="shared" si="16"/>
        <v>824.70318922535478</v>
      </c>
      <c r="X46" s="24"/>
      <c r="Y46" s="10">
        <f t="shared" si="24"/>
        <v>15.149999999999999</v>
      </c>
      <c r="Z46" s="10">
        <f t="shared" si="17"/>
        <v>35.349999999999994</v>
      </c>
      <c r="AA46" s="10">
        <f t="shared" si="11"/>
        <v>50.5</v>
      </c>
      <c r="AB46" s="24"/>
      <c r="AC46" s="24">
        <f t="shared" si="12"/>
        <v>7574.9999999999991</v>
      </c>
      <c r="AD46" s="24">
        <f t="shared" si="13"/>
        <v>7069.9999999999991</v>
      </c>
      <c r="AE46" s="24">
        <f t="shared" si="14"/>
        <v>3030</v>
      </c>
      <c r="AF46" s="10">
        <f t="shared" si="15"/>
        <v>17675</v>
      </c>
    </row>
    <row r="47" spans="1:32" ht="28.5" customHeight="1" x14ac:dyDescent="0.25">
      <c r="A47" s="10">
        <v>44</v>
      </c>
      <c r="B47" s="35" t="s">
        <v>50</v>
      </c>
      <c r="C47" s="29">
        <v>3600</v>
      </c>
      <c r="D47" s="18">
        <v>0</v>
      </c>
      <c r="E47" s="18">
        <v>2510</v>
      </c>
      <c r="F47" s="18">
        <v>111</v>
      </c>
      <c r="G47" s="18">
        <f t="shared" si="19"/>
        <v>2621</v>
      </c>
      <c r="H47" s="18">
        <v>0</v>
      </c>
      <c r="I47" s="18">
        <v>739710</v>
      </c>
      <c r="J47" s="18">
        <v>35028.1</v>
      </c>
      <c r="K47" s="21">
        <f t="shared" si="6"/>
        <v>1.3735215566577643</v>
      </c>
      <c r="L47" s="19">
        <f t="shared" si="20"/>
        <v>774738.1</v>
      </c>
      <c r="M47" s="21">
        <f t="shared" si="7"/>
        <v>589.60281582952814</v>
      </c>
      <c r="N47" s="22">
        <v>43.168999999999997</v>
      </c>
      <c r="O47" s="23">
        <f t="shared" si="8"/>
        <v>16.470431133155284</v>
      </c>
      <c r="P47" s="23">
        <f t="shared" si="9"/>
        <v>11.991388888888888</v>
      </c>
      <c r="Q47" s="23">
        <f t="shared" si="21"/>
        <v>20.238288277853709</v>
      </c>
      <c r="R47" s="8"/>
      <c r="S47" s="10">
        <f t="shared" si="22"/>
        <v>1080</v>
      </c>
      <c r="T47" s="24">
        <f t="shared" si="23"/>
        <v>7.6500000000000012E-2</v>
      </c>
      <c r="U47" s="24"/>
      <c r="V47" s="24">
        <f t="shared" si="18"/>
        <v>0.12181528662420384</v>
      </c>
      <c r="W47" s="24">
        <f t="shared" si="16"/>
        <v>349.02046734282482</v>
      </c>
      <c r="X47" s="24"/>
      <c r="Y47" s="10">
        <f t="shared" si="24"/>
        <v>6.4753499999999997</v>
      </c>
      <c r="Z47" s="10">
        <f t="shared" si="17"/>
        <v>15.109149999999998</v>
      </c>
      <c r="AA47" s="10">
        <f t="shared" si="11"/>
        <v>21.584499999999998</v>
      </c>
      <c r="AB47" s="24"/>
      <c r="AC47" s="24">
        <f t="shared" si="12"/>
        <v>3237.6749999999997</v>
      </c>
      <c r="AD47" s="24">
        <f t="shared" si="13"/>
        <v>3021.8299999999995</v>
      </c>
      <c r="AE47" s="24">
        <f t="shared" si="14"/>
        <v>1295.07</v>
      </c>
      <c r="AF47" s="10">
        <f t="shared" si="15"/>
        <v>7554.5749999999989</v>
      </c>
    </row>
    <row r="48" spans="1:32" ht="28.5" customHeight="1" x14ac:dyDescent="0.25">
      <c r="A48" s="17">
        <v>45</v>
      </c>
      <c r="B48" s="35" t="s">
        <v>51</v>
      </c>
      <c r="C48" s="29">
        <v>13800</v>
      </c>
      <c r="D48" s="18">
        <v>3463</v>
      </c>
      <c r="E48" s="18">
        <v>9544</v>
      </c>
      <c r="F48" s="18">
        <v>382</v>
      </c>
      <c r="G48" s="18">
        <f t="shared" si="19"/>
        <v>13389</v>
      </c>
      <c r="H48" s="18">
        <v>325901.8</v>
      </c>
      <c r="I48" s="18">
        <v>2412909</v>
      </c>
      <c r="J48" s="18">
        <v>817177</v>
      </c>
      <c r="K48" s="21">
        <f t="shared" si="6"/>
        <v>1.0306968406901187</v>
      </c>
      <c r="L48" s="19">
        <f t="shared" si="20"/>
        <v>3555987.8</v>
      </c>
      <c r="M48" s="21">
        <f t="shared" si="7"/>
        <v>705.97335715703787</v>
      </c>
      <c r="N48" s="22">
        <v>177</v>
      </c>
      <c r="O48" s="23">
        <f t="shared" si="8"/>
        <v>13.219807304503696</v>
      </c>
      <c r="P48" s="23">
        <f t="shared" si="9"/>
        <v>12.826086956521738</v>
      </c>
      <c r="Q48" s="23">
        <f t="shared" si="21"/>
        <v>25.214689265536723</v>
      </c>
      <c r="R48" s="8"/>
      <c r="S48" s="10">
        <f t="shared" si="22"/>
        <v>4140</v>
      </c>
      <c r="T48" s="24">
        <f t="shared" si="23"/>
        <v>0.29325000000000001</v>
      </c>
      <c r="U48" s="24"/>
      <c r="V48" s="24">
        <f t="shared" si="18"/>
        <v>0.46695859872611467</v>
      </c>
      <c r="W48" s="24">
        <f t="shared" si="16"/>
        <v>683.34369004631537</v>
      </c>
      <c r="X48" s="24"/>
      <c r="Y48" s="10">
        <f t="shared" si="24"/>
        <v>26.55</v>
      </c>
      <c r="Z48" s="10">
        <f t="shared" si="17"/>
        <v>61.949999999999996</v>
      </c>
      <c r="AA48" s="10">
        <f t="shared" si="11"/>
        <v>88.5</v>
      </c>
      <c r="AB48" s="24"/>
      <c r="AC48" s="24">
        <f t="shared" si="12"/>
        <v>13275</v>
      </c>
      <c r="AD48" s="24">
        <f t="shared" si="13"/>
        <v>12390</v>
      </c>
      <c r="AE48" s="24">
        <f t="shared" si="14"/>
        <v>5310</v>
      </c>
      <c r="AF48" s="10">
        <f t="shared" si="15"/>
        <v>30975</v>
      </c>
    </row>
    <row r="49" spans="1:32" ht="28.5" customHeight="1" x14ac:dyDescent="0.25">
      <c r="A49" s="10">
        <v>46</v>
      </c>
      <c r="B49" s="35" t="s">
        <v>52</v>
      </c>
      <c r="C49" s="29">
        <v>3800</v>
      </c>
      <c r="D49" s="18">
        <v>1068</v>
      </c>
      <c r="E49" s="18">
        <v>1613</v>
      </c>
      <c r="F49" s="18">
        <v>110</v>
      </c>
      <c r="G49" s="18">
        <f t="shared" si="19"/>
        <v>2791</v>
      </c>
      <c r="H49" s="18">
        <v>65196</v>
      </c>
      <c r="I49" s="18">
        <v>235881</v>
      </c>
      <c r="J49" s="18">
        <v>9694.9</v>
      </c>
      <c r="K49" s="21">
        <f t="shared" si="6"/>
        <v>1.3615191687567181</v>
      </c>
      <c r="L49" s="19">
        <f t="shared" si="20"/>
        <v>310771.90000000002</v>
      </c>
      <c r="M49" s="21">
        <f t="shared" si="7"/>
        <v>224.0604902667628</v>
      </c>
      <c r="N49" s="22">
        <v>103.545</v>
      </c>
      <c r="O49" s="23">
        <f t="shared" si="8"/>
        <v>37.099605876030097</v>
      </c>
      <c r="P49" s="23">
        <f t="shared" si="9"/>
        <v>27.248684210526317</v>
      </c>
      <c r="Q49" s="23">
        <f t="shared" si="21"/>
        <v>8.9848214141999456</v>
      </c>
      <c r="R49" s="8"/>
      <c r="S49" s="10">
        <f t="shared" si="22"/>
        <v>1140</v>
      </c>
      <c r="T49" s="24">
        <f t="shared" si="23"/>
        <v>8.0750000000000016E-2</v>
      </c>
      <c r="U49" s="24"/>
      <c r="V49" s="24">
        <f t="shared" si="18"/>
        <v>0.12858280254777071</v>
      </c>
      <c r="W49" s="24">
        <f t="shared" si="16"/>
        <v>358.58444270181428</v>
      </c>
      <c r="X49" s="24"/>
      <c r="Y49" s="10">
        <f t="shared" si="24"/>
        <v>15.531749999999999</v>
      </c>
      <c r="Z49" s="10">
        <f t="shared" si="17"/>
        <v>36.240749999999998</v>
      </c>
      <c r="AA49" s="10">
        <f t="shared" si="11"/>
        <v>51.772500000000001</v>
      </c>
      <c r="AB49" s="24"/>
      <c r="AC49" s="24">
        <f t="shared" si="12"/>
        <v>7765.8749999999991</v>
      </c>
      <c r="AD49" s="24">
        <f t="shared" si="13"/>
        <v>7248.15</v>
      </c>
      <c r="AE49" s="24">
        <f t="shared" si="14"/>
        <v>3106.35</v>
      </c>
      <c r="AF49" s="10">
        <f t="shared" si="15"/>
        <v>18120.374999999996</v>
      </c>
    </row>
    <row r="50" spans="1:32" ht="28.5" customHeight="1" x14ac:dyDescent="0.25">
      <c r="A50" s="17">
        <v>47</v>
      </c>
      <c r="B50" s="35" t="s">
        <v>53</v>
      </c>
      <c r="C50" s="29">
        <v>2326</v>
      </c>
      <c r="D50" s="18">
        <v>0</v>
      </c>
      <c r="E50" s="18">
        <v>1749</v>
      </c>
      <c r="F50" s="18">
        <v>70</v>
      </c>
      <c r="G50" s="18">
        <f t="shared" si="19"/>
        <v>1819</v>
      </c>
      <c r="H50" s="18">
        <v>0</v>
      </c>
      <c r="I50" s="18">
        <v>492300</v>
      </c>
      <c r="J50" s="18">
        <v>27245</v>
      </c>
      <c r="K50" s="21">
        <f t="shared" si="6"/>
        <v>1.2787245739417261</v>
      </c>
      <c r="L50" s="19">
        <f t="shared" si="20"/>
        <v>519545</v>
      </c>
      <c r="M50" s="21">
        <f t="shared" si="7"/>
        <v>611.95656014794042</v>
      </c>
      <c r="N50" s="22">
        <v>43.8</v>
      </c>
      <c r="O50" s="23">
        <f t="shared" si="8"/>
        <v>24.079164376030782</v>
      </c>
      <c r="P50" s="23">
        <f t="shared" si="9"/>
        <v>18.830610490111777</v>
      </c>
      <c r="Q50" s="23">
        <f t="shared" si="21"/>
        <v>13.84322678843227</v>
      </c>
      <c r="R50" s="8"/>
      <c r="S50" s="10">
        <f t="shared" si="22"/>
        <v>697.8</v>
      </c>
      <c r="T50" s="24">
        <f t="shared" si="23"/>
        <v>4.9427499999999999E-2</v>
      </c>
      <c r="U50" s="24"/>
      <c r="V50" s="24">
        <f t="shared" si="18"/>
        <v>7.8706210191082787E-2</v>
      </c>
      <c r="W50" s="24">
        <f t="shared" si="16"/>
        <v>280.54627103400037</v>
      </c>
      <c r="X50" s="24"/>
      <c r="Y50" s="10">
        <f t="shared" si="24"/>
        <v>6.5699999999999994</v>
      </c>
      <c r="Z50" s="10">
        <f t="shared" si="17"/>
        <v>15.329999999999998</v>
      </c>
      <c r="AA50" s="10">
        <f t="shared" si="11"/>
        <v>21.9</v>
      </c>
      <c r="AB50" s="24"/>
      <c r="AC50" s="24">
        <f t="shared" si="12"/>
        <v>3284.9999999999995</v>
      </c>
      <c r="AD50" s="24">
        <f t="shared" si="13"/>
        <v>3065.9999999999995</v>
      </c>
      <c r="AE50" s="24">
        <f t="shared" si="14"/>
        <v>1314</v>
      </c>
      <c r="AF50" s="10">
        <f t="shared" si="15"/>
        <v>7664.9999999999991</v>
      </c>
    </row>
    <row r="51" spans="1:32" ht="28.5" customHeight="1" x14ac:dyDescent="0.25">
      <c r="A51" s="10">
        <v>48</v>
      </c>
      <c r="B51" s="35" t="s">
        <v>54</v>
      </c>
      <c r="C51" s="10">
        <v>147635</v>
      </c>
      <c r="D51" s="18">
        <v>30379</v>
      </c>
      <c r="E51" s="18">
        <v>34339</v>
      </c>
      <c r="F51" s="18">
        <v>3835</v>
      </c>
      <c r="G51" s="18">
        <f t="shared" si="19"/>
        <v>68553</v>
      </c>
      <c r="H51" s="18">
        <v>4391524.0999999996</v>
      </c>
      <c r="I51" s="18">
        <v>7492491</v>
      </c>
      <c r="J51" s="18">
        <v>1592106.4000000001</v>
      </c>
      <c r="K51" s="21">
        <f t="shared" si="6"/>
        <v>2.1535891937624903</v>
      </c>
      <c r="L51" s="19">
        <f t="shared" si="20"/>
        <v>13476121.5</v>
      </c>
      <c r="M51" s="21">
        <f t="shared" si="7"/>
        <v>250.08216765616424</v>
      </c>
      <c r="N51" s="22">
        <v>526.80999999999995</v>
      </c>
      <c r="O51" s="23">
        <f t="shared" si="8"/>
        <v>7.6847110994413068</v>
      </c>
      <c r="P51" s="23">
        <f t="shared" si="9"/>
        <v>3.5683272936634265</v>
      </c>
      <c r="Q51" s="23">
        <f t="shared" si="21"/>
        <v>43.376169776579793</v>
      </c>
      <c r="R51" s="8"/>
      <c r="S51" s="10">
        <f t="shared" si="22"/>
        <v>44290.5</v>
      </c>
      <c r="T51" s="24">
        <f t="shared" si="23"/>
        <v>3.1372437500000006</v>
      </c>
      <c r="U51" s="24"/>
      <c r="V51" s="24">
        <f t="shared" si="18"/>
        <v>4.9956110668789817</v>
      </c>
      <c r="W51" s="24">
        <f t="shared" si="16"/>
        <v>2235.086366760574</v>
      </c>
      <c r="X51" s="24"/>
      <c r="Y51" s="10">
        <f t="shared" si="24"/>
        <v>79.021499999999989</v>
      </c>
      <c r="Z51" s="10">
        <f t="shared" si="17"/>
        <v>184.38349999999997</v>
      </c>
      <c r="AA51" s="10">
        <f t="shared" si="11"/>
        <v>263.40499999999997</v>
      </c>
      <c r="AB51" s="24"/>
      <c r="AC51" s="24">
        <f t="shared" si="12"/>
        <v>39510.749999999993</v>
      </c>
      <c r="AD51" s="24">
        <f t="shared" si="13"/>
        <v>36876.699999999997</v>
      </c>
      <c r="AE51" s="24">
        <f t="shared" si="14"/>
        <v>15804.3</v>
      </c>
      <c r="AF51" s="10">
        <f t="shared" si="15"/>
        <v>92191.749999999985</v>
      </c>
    </row>
    <row r="52" spans="1:32" ht="28.5" customHeight="1" x14ac:dyDescent="0.25">
      <c r="A52" s="17">
        <v>49</v>
      </c>
      <c r="B52" s="35" t="s">
        <v>55</v>
      </c>
      <c r="C52" s="29">
        <v>26135</v>
      </c>
      <c r="D52" s="18">
        <v>3620</v>
      </c>
      <c r="E52" s="18">
        <v>6145</v>
      </c>
      <c r="F52" s="18">
        <v>334</v>
      </c>
      <c r="G52" s="18">
        <f t="shared" si="19"/>
        <v>10099</v>
      </c>
      <c r="H52" s="18">
        <v>345095</v>
      </c>
      <c r="I52" s="18">
        <v>647838</v>
      </c>
      <c r="J52" s="18">
        <v>39847</v>
      </c>
      <c r="K52" s="21">
        <f t="shared" si="6"/>
        <v>2.5878799881176353</v>
      </c>
      <c r="L52" s="19">
        <f t="shared" si="20"/>
        <v>1032780</v>
      </c>
      <c r="M52" s="21">
        <f t="shared" si="7"/>
        <v>108.26608940406896</v>
      </c>
      <c r="N52" s="22">
        <v>92</v>
      </c>
      <c r="O52" s="23">
        <f t="shared" si="8"/>
        <v>9.1098128527576989</v>
      </c>
      <c r="P52" s="23">
        <f t="shared" si="9"/>
        <v>3.5201836617562656</v>
      </c>
      <c r="Q52" s="23">
        <f t="shared" si="21"/>
        <v>36.590579710144929</v>
      </c>
      <c r="R52" s="8"/>
      <c r="S52" s="10">
        <f t="shared" si="22"/>
        <v>7840.5</v>
      </c>
      <c r="T52" s="24">
        <f t="shared" si="23"/>
        <v>0.55536875000000008</v>
      </c>
      <c r="U52" s="24"/>
      <c r="V52" s="24">
        <f t="shared" si="18"/>
        <v>0.88434514331210201</v>
      </c>
      <c r="W52" s="24">
        <f t="shared" si="16"/>
        <v>940.39626929933218</v>
      </c>
      <c r="X52" s="24"/>
      <c r="Y52" s="10">
        <f t="shared" si="24"/>
        <v>13.799999999999999</v>
      </c>
      <c r="Z52" s="10">
        <f t="shared" si="17"/>
        <v>32.199999999999996</v>
      </c>
      <c r="AA52" s="10">
        <f t="shared" si="11"/>
        <v>46</v>
      </c>
      <c r="AB52" s="24"/>
      <c r="AC52" s="24">
        <f t="shared" si="12"/>
        <v>6899.9999999999991</v>
      </c>
      <c r="AD52" s="24">
        <f t="shared" si="13"/>
        <v>6439.9999999999991</v>
      </c>
      <c r="AE52" s="24">
        <f t="shared" si="14"/>
        <v>2760</v>
      </c>
      <c r="AF52" s="10">
        <f t="shared" si="15"/>
        <v>16099.999999999998</v>
      </c>
    </row>
    <row r="53" spans="1:32" ht="28.5" customHeight="1" x14ac:dyDescent="0.25">
      <c r="A53" s="10">
        <v>50</v>
      </c>
      <c r="B53" s="35" t="s">
        <v>56</v>
      </c>
      <c r="C53" s="29">
        <v>6654</v>
      </c>
      <c r="D53" s="18">
        <v>779</v>
      </c>
      <c r="E53" s="18">
        <v>1644</v>
      </c>
      <c r="F53" s="18">
        <v>124</v>
      </c>
      <c r="G53" s="18">
        <f t="shared" si="19"/>
        <v>2547</v>
      </c>
      <c r="H53" s="18">
        <v>8604</v>
      </c>
      <c r="I53" s="18">
        <v>131076</v>
      </c>
      <c r="J53" s="18">
        <v>7766</v>
      </c>
      <c r="K53" s="21">
        <f t="shared" si="6"/>
        <v>2.6124852767962308</v>
      </c>
      <c r="L53" s="19">
        <f t="shared" si="20"/>
        <v>147446</v>
      </c>
      <c r="M53" s="21">
        <f t="shared" si="7"/>
        <v>60.709594805472861</v>
      </c>
      <c r="N53" s="22">
        <v>34</v>
      </c>
      <c r="O53" s="23">
        <f t="shared" si="8"/>
        <v>13.349038084020416</v>
      </c>
      <c r="P53" s="23">
        <f t="shared" si="9"/>
        <v>5.10970844604749</v>
      </c>
      <c r="Q53" s="23">
        <f t="shared" si="21"/>
        <v>24.970588235294116</v>
      </c>
      <c r="R53" s="8"/>
      <c r="S53" s="10">
        <f t="shared" si="22"/>
        <v>1996.1999999999998</v>
      </c>
      <c r="T53" s="24">
        <f t="shared" si="23"/>
        <v>0.14139750000000001</v>
      </c>
      <c r="U53" s="24"/>
      <c r="V53" s="24">
        <f t="shared" si="18"/>
        <v>0.22515525477707005</v>
      </c>
      <c r="W53" s="24">
        <f t="shared" si="16"/>
        <v>474.50527370838574</v>
      </c>
      <c r="X53" s="24"/>
      <c r="Y53" s="10">
        <f t="shared" si="24"/>
        <v>5.0999999999999996</v>
      </c>
      <c r="Z53" s="10">
        <f t="shared" si="17"/>
        <v>11.899999999999999</v>
      </c>
      <c r="AA53" s="10">
        <f t="shared" si="11"/>
        <v>17</v>
      </c>
      <c r="AB53" s="24"/>
      <c r="AC53" s="24">
        <f t="shared" si="12"/>
        <v>2550</v>
      </c>
      <c r="AD53" s="24">
        <f t="shared" si="13"/>
        <v>2379.9999999999995</v>
      </c>
      <c r="AE53" s="24">
        <f t="shared" si="14"/>
        <v>1020</v>
      </c>
      <c r="AF53" s="10">
        <f t="shared" si="15"/>
        <v>5950</v>
      </c>
    </row>
    <row r="54" spans="1:32" ht="28.5" customHeight="1" x14ac:dyDescent="0.25">
      <c r="A54" s="17">
        <v>51</v>
      </c>
      <c r="B54" s="35" t="s">
        <v>57</v>
      </c>
      <c r="C54" s="29">
        <v>48143</v>
      </c>
      <c r="D54" s="18">
        <v>801</v>
      </c>
      <c r="E54" s="18">
        <v>14848</v>
      </c>
      <c r="F54" s="18">
        <v>1437</v>
      </c>
      <c r="G54" s="18">
        <f t="shared" si="19"/>
        <v>17086</v>
      </c>
      <c r="H54" s="18">
        <v>112641</v>
      </c>
      <c r="I54" s="18">
        <v>4192236</v>
      </c>
      <c r="J54" s="18">
        <v>314146.8</v>
      </c>
      <c r="K54" s="21">
        <f t="shared" si="6"/>
        <v>2.8176869952007491</v>
      </c>
      <c r="L54" s="19">
        <f t="shared" si="20"/>
        <v>4619023.8</v>
      </c>
      <c r="M54" s="21">
        <f t="shared" si="7"/>
        <v>262.85980778155488</v>
      </c>
      <c r="N54" s="22">
        <v>118</v>
      </c>
      <c r="O54" s="23">
        <f t="shared" si="8"/>
        <v>6.9062390261032425</v>
      </c>
      <c r="P54" s="23">
        <f t="shared" si="9"/>
        <v>2.451031302577737</v>
      </c>
      <c r="Q54" s="23">
        <f t="shared" si="21"/>
        <v>48.265536723163841</v>
      </c>
      <c r="R54" s="8"/>
      <c r="S54" s="10">
        <f t="shared" si="22"/>
        <v>14442.9</v>
      </c>
      <c r="T54" s="24">
        <f t="shared" si="23"/>
        <v>1.02303875</v>
      </c>
      <c r="U54" s="24"/>
      <c r="V54" s="24">
        <f t="shared" si="18"/>
        <v>1.629042595541401</v>
      </c>
      <c r="W54" s="24">
        <f t="shared" si="16"/>
        <v>1276.339529882782</v>
      </c>
      <c r="X54" s="24"/>
      <c r="Y54" s="10">
        <f t="shared" si="24"/>
        <v>17.7</v>
      </c>
      <c r="Z54" s="10">
        <f t="shared" si="17"/>
        <v>41.3</v>
      </c>
      <c r="AA54" s="10">
        <f t="shared" si="11"/>
        <v>59</v>
      </c>
      <c r="AB54" s="24"/>
      <c r="AC54" s="24">
        <f t="shared" si="12"/>
        <v>8850</v>
      </c>
      <c r="AD54" s="24">
        <f t="shared" si="13"/>
        <v>8260</v>
      </c>
      <c r="AE54" s="24">
        <f t="shared" si="14"/>
        <v>3540</v>
      </c>
      <c r="AF54" s="10">
        <f t="shared" si="15"/>
        <v>20650</v>
      </c>
    </row>
    <row r="55" spans="1:32" ht="28.5" customHeight="1" x14ac:dyDescent="0.25">
      <c r="A55" s="10">
        <v>52</v>
      </c>
      <c r="B55" s="35" t="s">
        <v>58</v>
      </c>
      <c r="C55" s="29">
        <v>13423</v>
      </c>
      <c r="D55" s="18">
        <v>2259</v>
      </c>
      <c r="E55" s="18">
        <v>2882</v>
      </c>
      <c r="F55" s="18">
        <v>226</v>
      </c>
      <c r="G55" s="18">
        <f t="shared" si="19"/>
        <v>5367</v>
      </c>
      <c r="H55" s="18">
        <v>182561.9</v>
      </c>
      <c r="I55" s="18">
        <v>769599</v>
      </c>
      <c r="J55" s="18">
        <v>25027.100000000002</v>
      </c>
      <c r="K55" s="21">
        <f t="shared" si="6"/>
        <v>2.501024781069499</v>
      </c>
      <c r="L55" s="19">
        <f t="shared" si="20"/>
        <v>977188</v>
      </c>
      <c r="M55" s="21">
        <f t="shared" si="7"/>
        <v>199.4507485107855</v>
      </c>
      <c r="N55" s="22">
        <v>72</v>
      </c>
      <c r="O55" s="23">
        <f t="shared" si="8"/>
        <v>13.415315818893237</v>
      </c>
      <c r="P55" s="23">
        <f t="shared" si="9"/>
        <v>5.3639275869775762</v>
      </c>
      <c r="Q55" s="23">
        <f t="shared" si="21"/>
        <v>24.847222222222221</v>
      </c>
      <c r="R55" s="8"/>
      <c r="S55" s="10">
        <f t="shared" si="22"/>
        <v>4026.8999999999996</v>
      </c>
      <c r="T55" s="24">
        <f t="shared" si="23"/>
        <v>0.28523874999999999</v>
      </c>
      <c r="U55" s="24"/>
      <c r="V55" s="24">
        <f t="shared" si="18"/>
        <v>0.45420183121019103</v>
      </c>
      <c r="W55" s="24">
        <f t="shared" si="16"/>
        <v>673.94497639658312</v>
      </c>
      <c r="X55" s="24"/>
      <c r="Y55" s="10">
        <f t="shared" si="24"/>
        <v>10.799999999999999</v>
      </c>
      <c r="Z55" s="10">
        <f t="shared" si="17"/>
        <v>25.2</v>
      </c>
      <c r="AA55" s="10">
        <f t="shared" si="11"/>
        <v>36</v>
      </c>
      <c r="AB55" s="24"/>
      <c r="AC55" s="24">
        <f t="shared" si="12"/>
        <v>5399.9999999999991</v>
      </c>
      <c r="AD55" s="24">
        <f t="shared" si="13"/>
        <v>5040</v>
      </c>
      <c r="AE55" s="24">
        <f t="shared" si="14"/>
        <v>2160</v>
      </c>
      <c r="AF55" s="10">
        <f t="shared" si="15"/>
        <v>12600</v>
      </c>
    </row>
    <row r="56" spans="1:32" ht="28.5" customHeight="1" x14ac:dyDescent="0.25">
      <c r="A56" s="17">
        <v>53</v>
      </c>
      <c r="B56" s="35" t="s">
        <v>67</v>
      </c>
      <c r="C56" s="29">
        <v>7940</v>
      </c>
      <c r="D56" s="18">
        <v>799</v>
      </c>
      <c r="E56" s="18">
        <v>925</v>
      </c>
      <c r="F56" s="18">
        <v>70</v>
      </c>
      <c r="G56" s="18">
        <f t="shared" si="19"/>
        <v>1794</v>
      </c>
      <c r="H56" s="18">
        <v>106212</v>
      </c>
      <c r="I56" s="18">
        <v>330273</v>
      </c>
      <c r="J56" s="18">
        <v>683293.2</v>
      </c>
      <c r="K56" s="21">
        <f t="shared" si="6"/>
        <v>4.425863991081382</v>
      </c>
      <c r="L56" s="19">
        <f t="shared" si="20"/>
        <v>1119778.2</v>
      </c>
      <c r="M56" s="21">
        <f t="shared" si="7"/>
        <v>386.38356164383566</v>
      </c>
      <c r="N56" s="22">
        <v>112</v>
      </c>
      <c r="O56" s="23">
        <f t="shared" si="8"/>
        <v>62.430323299888521</v>
      </c>
      <c r="P56" s="23">
        <f t="shared" si="9"/>
        <v>14.105793450881611</v>
      </c>
      <c r="Q56" s="23">
        <f t="shared" si="21"/>
        <v>5.3392857142857144</v>
      </c>
      <c r="R56" s="8"/>
      <c r="S56" s="10">
        <f t="shared" si="22"/>
        <v>2382</v>
      </c>
      <c r="T56" s="24">
        <f t="shared" si="23"/>
        <v>0.16872500000000001</v>
      </c>
      <c r="U56" s="24"/>
      <c r="V56" s="24">
        <f t="shared" si="18"/>
        <v>0.26867038216560513</v>
      </c>
      <c r="W56" s="24">
        <f t="shared" si="16"/>
        <v>518.33423788671837</v>
      </c>
      <c r="X56" s="24"/>
      <c r="Y56" s="10">
        <f t="shared" si="24"/>
        <v>16.8</v>
      </c>
      <c r="Z56" s="10">
        <f t="shared" si="17"/>
        <v>39.199999999999996</v>
      </c>
      <c r="AA56" s="10">
        <f t="shared" si="11"/>
        <v>56</v>
      </c>
      <c r="AB56" s="24"/>
      <c r="AC56" s="24">
        <f t="shared" si="12"/>
        <v>8400</v>
      </c>
      <c r="AD56" s="24">
        <f t="shared" si="13"/>
        <v>7839.9999999999991</v>
      </c>
      <c r="AE56" s="24">
        <f t="shared" si="14"/>
        <v>3360</v>
      </c>
      <c r="AF56" s="10">
        <f t="shared" si="15"/>
        <v>19600</v>
      </c>
    </row>
    <row r="57" spans="1:32" ht="28.5" customHeight="1" x14ac:dyDescent="0.25">
      <c r="A57" s="10">
        <v>54</v>
      </c>
      <c r="B57" s="35" t="s">
        <v>59</v>
      </c>
      <c r="C57" s="29">
        <v>4600</v>
      </c>
      <c r="D57" s="18">
        <v>3527</v>
      </c>
      <c r="E57" s="18">
        <v>596</v>
      </c>
      <c r="F57" s="18">
        <v>151</v>
      </c>
      <c r="G57" s="18">
        <f t="shared" si="19"/>
        <v>4274</v>
      </c>
      <c r="H57" s="18">
        <v>279246</v>
      </c>
      <c r="I57" s="18">
        <v>115704</v>
      </c>
      <c r="J57" s="18">
        <v>27671.1</v>
      </c>
      <c r="K57" s="21">
        <f t="shared" si="6"/>
        <v>1.0762751520823584</v>
      </c>
      <c r="L57" s="19">
        <f t="shared" si="20"/>
        <v>422621.1</v>
      </c>
      <c r="M57" s="21">
        <f t="shared" si="7"/>
        <v>251.71000595592614</v>
      </c>
      <c r="N57" s="22">
        <v>54.23</v>
      </c>
      <c r="O57" s="23">
        <f t="shared" si="8"/>
        <v>12.688348151614413</v>
      </c>
      <c r="P57" s="23">
        <f t="shared" si="9"/>
        <v>11.789130434782608</v>
      </c>
      <c r="Q57" s="23">
        <f t="shared" si="21"/>
        <v>26.270821808347165</v>
      </c>
      <c r="R57" s="8"/>
      <c r="S57" s="10">
        <f t="shared" si="22"/>
        <v>1380</v>
      </c>
      <c r="T57" s="24">
        <f t="shared" si="23"/>
        <v>9.7750000000000004E-2</v>
      </c>
      <c r="U57" s="24"/>
      <c r="V57" s="24">
        <f t="shared" si="18"/>
        <v>0.15565286624203822</v>
      </c>
      <c r="W57" s="24">
        <f t="shared" si="16"/>
        <v>394.52866339727234</v>
      </c>
      <c r="X57" s="24"/>
      <c r="Y57" s="10">
        <f t="shared" si="24"/>
        <v>8.1344999999999992</v>
      </c>
      <c r="Z57" s="10">
        <f t="shared" si="17"/>
        <v>18.980499999999999</v>
      </c>
      <c r="AA57" s="10">
        <f t="shared" si="11"/>
        <v>27.114999999999998</v>
      </c>
      <c r="AB57" s="24"/>
      <c r="AC57" s="24">
        <f t="shared" si="12"/>
        <v>4067.2499999999995</v>
      </c>
      <c r="AD57" s="24">
        <f t="shared" si="13"/>
        <v>3796.1</v>
      </c>
      <c r="AE57" s="24">
        <f t="shared" si="14"/>
        <v>1626.8999999999999</v>
      </c>
      <c r="AF57" s="10">
        <f t="shared" si="15"/>
        <v>9490.25</v>
      </c>
    </row>
    <row r="58" spans="1:32" ht="28.5" customHeight="1" x14ac:dyDescent="0.25">
      <c r="A58" s="17">
        <v>55</v>
      </c>
      <c r="B58" s="35" t="s">
        <v>60</v>
      </c>
      <c r="C58" s="29">
        <v>2479</v>
      </c>
      <c r="D58" s="18">
        <v>0</v>
      </c>
      <c r="E58" s="18">
        <v>0</v>
      </c>
      <c r="F58" s="18">
        <v>70</v>
      </c>
      <c r="G58" s="18">
        <f t="shared" si="19"/>
        <v>70</v>
      </c>
      <c r="H58" s="18">
        <v>0</v>
      </c>
      <c r="I58" s="18">
        <v>0</v>
      </c>
      <c r="J58" s="18">
        <v>8934.9</v>
      </c>
      <c r="K58" s="21">
        <f t="shared" si="6"/>
        <v>35.414285714285711</v>
      </c>
      <c r="L58" s="19">
        <f t="shared" si="20"/>
        <v>8934.9</v>
      </c>
      <c r="M58" s="21">
        <f t="shared" si="7"/>
        <v>9.8746180242806698</v>
      </c>
      <c r="N58" s="22">
        <v>13</v>
      </c>
      <c r="O58" s="23">
        <f t="shared" si="8"/>
        <v>185.71428571428572</v>
      </c>
      <c r="P58" s="23">
        <f t="shared" si="9"/>
        <v>5.2440500201694231</v>
      </c>
      <c r="Q58" s="23">
        <f t="shared" si="21"/>
        <v>1.7948717948717947</v>
      </c>
      <c r="R58" s="8"/>
      <c r="S58" s="10">
        <f t="shared" si="22"/>
        <v>743.69999999999993</v>
      </c>
      <c r="T58" s="24">
        <f t="shared" si="23"/>
        <v>5.2678750000000003E-2</v>
      </c>
      <c r="U58" s="24"/>
      <c r="V58" s="24">
        <f t="shared" si="18"/>
        <v>8.388335987261146E-2</v>
      </c>
      <c r="W58" s="24">
        <f t="shared" si="16"/>
        <v>289.62624168505766</v>
      </c>
      <c r="X58" s="24"/>
      <c r="Y58" s="10">
        <f t="shared" si="24"/>
        <v>1.95</v>
      </c>
      <c r="Z58" s="10">
        <f t="shared" si="17"/>
        <v>4.55</v>
      </c>
      <c r="AA58" s="10">
        <f t="shared" si="11"/>
        <v>6.5</v>
      </c>
      <c r="AB58" s="24"/>
      <c r="AC58" s="24">
        <f t="shared" si="12"/>
        <v>975</v>
      </c>
      <c r="AD58" s="24">
        <f t="shared" si="13"/>
        <v>910</v>
      </c>
      <c r="AE58" s="24">
        <f t="shared" si="14"/>
        <v>390</v>
      </c>
      <c r="AF58" s="10">
        <f t="shared" si="15"/>
        <v>2275</v>
      </c>
    </row>
    <row r="59" spans="1:32" ht="28.5" customHeight="1" x14ac:dyDescent="0.25">
      <c r="A59" s="10">
        <v>56</v>
      </c>
      <c r="B59" s="35" t="s">
        <v>61</v>
      </c>
      <c r="C59" s="29">
        <v>3795</v>
      </c>
      <c r="D59" s="18">
        <v>0</v>
      </c>
      <c r="E59" s="18">
        <v>0</v>
      </c>
      <c r="F59" s="18">
        <v>43</v>
      </c>
      <c r="G59" s="18">
        <v>43</v>
      </c>
      <c r="H59" s="18">
        <v>0</v>
      </c>
      <c r="I59" s="18">
        <v>0</v>
      </c>
      <c r="J59" s="18">
        <v>40364.9</v>
      </c>
      <c r="K59" s="21">
        <f t="shared" si="6"/>
        <v>88.255813953488371</v>
      </c>
      <c r="L59" s="19">
        <f t="shared" si="20"/>
        <v>40364.9</v>
      </c>
      <c r="M59" s="21">
        <f t="shared" si="7"/>
        <v>29.140650098363025</v>
      </c>
      <c r="N59" s="22">
        <v>16.899999999999999</v>
      </c>
      <c r="O59" s="23">
        <f>N59/G59*1000</f>
        <v>393.02325581395348</v>
      </c>
      <c r="P59" s="23">
        <f>N59/C59*1000</f>
        <v>4.4532279314888008</v>
      </c>
      <c r="Q59" s="23">
        <f t="shared" si="21"/>
        <v>0.84812623274161747</v>
      </c>
      <c r="R59" s="8"/>
      <c r="S59" s="10">
        <f t="shared" si="22"/>
        <v>1138.5</v>
      </c>
      <c r="T59" s="24">
        <f t="shared" si="23"/>
        <v>8.064375E-2</v>
      </c>
      <c r="U59" s="24"/>
      <c r="V59" s="24">
        <f t="shared" si="18"/>
        <v>0.12841361464968151</v>
      </c>
      <c r="W59" s="24">
        <f t="shared" si="16"/>
        <v>358.34845423090849</v>
      </c>
      <c r="X59" s="24"/>
      <c r="Y59" s="10">
        <f t="shared" si="24"/>
        <v>2.5349999999999997</v>
      </c>
      <c r="Z59" s="10">
        <f t="shared" si="17"/>
        <v>5.9149999999999991</v>
      </c>
      <c r="AA59" s="10">
        <f t="shared" si="11"/>
        <v>8.4499999999999993</v>
      </c>
      <c r="AB59" s="24"/>
      <c r="AC59" s="24">
        <f t="shared" si="12"/>
        <v>1267.4999999999998</v>
      </c>
      <c r="AD59" s="24">
        <f t="shared" si="13"/>
        <v>1182.9999999999998</v>
      </c>
      <c r="AE59" s="24">
        <f t="shared" si="14"/>
        <v>506.99999999999994</v>
      </c>
      <c r="AF59" s="10">
        <f t="shared" si="15"/>
        <v>2957.4999999999995</v>
      </c>
    </row>
    <row r="60" spans="1:32" ht="31.15" customHeight="1" x14ac:dyDescent="0.25">
      <c r="A60" s="7"/>
      <c r="B60" s="7"/>
      <c r="C60" s="7"/>
      <c r="D60" s="7"/>
      <c r="E60" s="7"/>
      <c r="F60" s="7"/>
      <c r="G60" s="27">
        <f>SUM(G4:G59)</f>
        <v>314439</v>
      </c>
      <c r="H60" s="27"/>
      <c r="I60" s="27"/>
      <c r="J60" s="27"/>
      <c r="K60" s="32"/>
      <c r="L60" s="27"/>
      <c r="M60" s="32"/>
      <c r="N60" s="33">
        <f>SUM(N4:N59)</f>
        <v>4361.7039999999997</v>
      </c>
      <c r="O60" s="32"/>
      <c r="P60" s="32"/>
      <c r="Q60" s="32"/>
      <c r="R60" s="32"/>
      <c r="S60" s="27"/>
      <c r="T60" s="32"/>
      <c r="U60" s="32"/>
      <c r="V60" s="32"/>
      <c r="W60" s="32"/>
      <c r="X60" s="32"/>
      <c r="Y60" s="27"/>
      <c r="Z60" s="27"/>
      <c r="AA60" s="27"/>
      <c r="AB60" s="32"/>
      <c r="AC60" s="32"/>
      <c r="AD60" s="32"/>
      <c r="AE60" s="32"/>
      <c r="AF60" s="27">
        <f>SUM(AF4:AF59)</f>
        <v>763298.2</v>
      </c>
    </row>
    <row r="61" spans="1:32" ht="27" customHeight="1" x14ac:dyDescent="0.25">
      <c r="B61" s="38"/>
      <c r="C61" s="38"/>
      <c r="D61" s="38"/>
      <c r="E61" s="38" t="s">
        <v>2</v>
      </c>
      <c r="F61" s="38"/>
      <c r="H61" s="1" t="s">
        <v>5</v>
      </c>
      <c r="I61" s="1" t="s">
        <v>6</v>
      </c>
    </row>
    <row r="62" spans="1:32" ht="27" customHeight="1" x14ac:dyDescent="0.25">
      <c r="E62" s="1" t="s">
        <v>3</v>
      </c>
      <c r="F62" s="1" t="s">
        <v>4</v>
      </c>
      <c r="H62" s="1">
        <v>210</v>
      </c>
      <c r="I62" s="1">
        <v>137</v>
      </c>
    </row>
    <row r="63" spans="1:32" ht="27" customHeight="1" x14ac:dyDescent="0.25">
      <c r="E63" s="1">
        <v>87</v>
      </c>
      <c r="F63" s="1">
        <v>25</v>
      </c>
    </row>
    <row r="64" spans="1:32" ht="27" customHeight="1" x14ac:dyDescent="0.25"/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</sheetData>
  <mergeCells count="6">
    <mergeCell ref="A2:AF2"/>
    <mergeCell ref="A1:AF1"/>
    <mergeCell ref="B61:D61"/>
    <mergeCell ref="E61:F61"/>
    <mergeCell ref="H3:J3"/>
    <mergeCell ref="D3:F3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2017-03-20T10:22:18Z</dcterms:modified>
</cp:coreProperties>
</file>