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770" windowHeight="12360"/>
  </bookViews>
  <sheets>
    <sheet name="Anti-corruption" sheetId="2" r:id="rId1"/>
  </sheets>
  <definedNames>
    <definedName name="_xlnm._FilterDatabase" localSheetId="0" hidden="1">'Anti-corruption'!$AN$1:$AN$40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40" i="2" l="1"/>
  <c r="AH40" i="2"/>
  <c r="AE40" i="2"/>
  <c r="AB40" i="2"/>
  <c r="Y40" i="2"/>
  <c r="V40" i="2"/>
  <c r="S40" i="2"/>
  <c r="K40" i="2"/>
  <c r="AK39" i="2"/>
  <c r="AH39" i="2"/>
  <c r="AE39" i="2"/>
  <c r="AB39" i="2"/>
  <c r="Y39" i="2"/>
  <c r="V39" i="2"/>
  <c r="S39" i="2"/>
  <c r="K39" i="2"/>
  <c r="AK38" i="2"/>
  <c r="AH38" i="2"/>
  <c r="AE38" i="2"/>
  <c r="AB38" i="2"/>
  <c r="Y38" i="2"/>
  <c r="V38" i="2"/>
  <c r="S38" i="2"/>
  <c r="K38" i="2"/>
  <c r="AK37" i="2"/>
  <c r="AH37" i="2"/>
  <c r="AE37" i="2"/>
  <c r="AB37" i="2"/>
  <c r="Y37" i="2"/>
  <c r="V37" i="2"/>
  <c r="S37" i="2"/>
  <c r="K37" i="2"/>
  <c r="AK36" i="2"/>
  <c r="AH36" i="2"/>
  <c r="AE36" i="2"/>
  <c r="AB36" i="2"/>
  <c r="Y36" i="2"/>
  <c r="V36" i="2"/>
  <c r="S36" i="2"/>
  <c r="K36" i="2"/>
  <c r="AK35" i="2"/>
  <c r="AH35" i="2"/>
  <c r="AE35" i="2"/>
  <c r="AB35" i="2"/>
  <c r="Y35" i="2"/>
  <c r="V35" i="2"/>
  <c r="S35" i="2"/>
  <c r="K35" i="2"/>
  <c r="AK34" i="2"/>
  <c r="AH34" i="2"/>
  <c r="AE34" i="2"/>
  <c r="AB34" i="2"/>
  <c r="Y34" i="2"/>
  <c r="V34" i="2"/>
  <c r="S34" i="2"/>
  <c r="K34" i="2"/>
  <c r="AK33" i="2"/>
  <c r="AH33" i="2"/>
  <c r="AE33" i="2"/>
  <c r="AB33" i="2"/>
  <c r="Y33" i="2"/>
  <c r="V33" i="2"/>
  <c r="S33" i="2"/>
  <c r="K33" i="2"/>
  <c r="AK32" i="2"/>
  <c r="AH32" i="2"/>
  <c r="AE32" i="2"/>
  <c r="AB32" i="2"/>
  <c r="Y32" i="2"/>
  <c r="V32" i="2"/>
  <c r="S32" i="2"/>
  <c r="K32" i="2"/>
  <c r="BA31" i="2"/>
  <c r="AK31" i="2"/>
  <c r="AH31" i="2"/>
  <c r="AE31" i="2"/>
  <c r="AB31" i="2"/>
  <c r="Y31" i="2"/>
  <c r="V31" i="2"/>
  <c r="S31" i="2"/>
  <c r="K31" i="2"/>
  <c r="AK30" i="2"/>
  <c r="AH30" i="2"/>
  <c r="AE30" i="2"/>
  <c r="AB30" i="2"/>
  <c r="Y30" i="2"/>
  <c r="V30" i="2"/>
  <c r="S30" i="2"/>
  <c r="K30" i="2"/>
  <c r="AK29" i="2"/>
  <c r="AH29" i="2"/>
  <c r="AE29" i="2"/>
  <c r="AB29" i="2"/>
  <c r="Y29" i="2"/>
  <c r="V29" i="2"/>
  <c r="S29" i="2"/>
  <c r="K29" i="2"/>
  <c r="BA28" i="2"/>
  <c r="AK28" i="2"/>
  <c r="AH28" i="2"/>
  <c r="AE28" i="2"/>
  <c r="AB28" i="2"/>
  <c r="Y28" i="2"/>
  <c r="V28" i="2"/>
  <c r="S28" i="2"/>
  <c r="K28" i="2"/>
  <c r="AK27" i="2"/>
  <c r="AH27" i="2"/>
  <c r="AE27" i="2"/>
  <c r="AB27" i="2"/>
  <c r="Y27" i="2"/>
  <c r="V27" i="2"/>
  <c r="S27" i="2"/>
  <c r="K27" i="2"/>
  <c r="AK26" i="2"/>
  <c r="AH26" i="2"/>
  <c r="AE26" i="2"/>
  <c r="AB26" i="2"/>
  <c r="Y26" i="2"/>
  <c r="V26" i="2"/>
  <c r="S26" i="2"/>
  <c r="K26" i="2"/>
  <c r="AK25" i="2"/>
  <c r="AH25" i="2"/>
  <c r="AE25" i="2"/>
  <c r="AB25" i="2"/>
  <c r="Y25" i="2"/>
  <c r="V25" i="2"/>
  <c r="S25" i="2"/>
  <c r="K25" i="2"/>
  <c r="AK24" i="2"/>
  <c r="AH24" i="2"/>
  <c r="AE24" i="2"/>
  <c r="AB24" i="2"/>
  <c r="Y24" i="2"/>
  <c r="V24" i="2"/>
  <c r="S24" i="2"/>
  <c r="K24" i="2"/>
  <c r="AK23" i="2"/>
  <c r="AH23" i="2"/>
  <c r="AE23" i="2"/>
  <c r="AB23" i="2"/>
  <c r="Y23" i="2"/>
  <c r="V23" i="2"/>
  <c r="S23" i="2"/>
  <c r="K23" i="2"/>
  <c r="AK22" i="2"/>
  <c r="AH22" i="2"/>
  <c r="AE22" i="2"/>
  <c r="AB22" i="2"/>
  <c r="Y22" i="2"/>
  <c r="V22" i="2"/>
  <c r="S22" i="2"/>
  <c r="K22" i="2"/>
  <c r="AK21" i="2"/>
  <c r="AH21" i="2"/>
  <c r="AE21" i="2"/>
  <c r="AB21" i="2"/>
  <c r="Y21" i="2"/>
  <c r="V21" i="2"/>
  <c r="S21" i="2"/>
  <c r="K21" i="2"/>
  <c r="AK20" i="2"/>
  <c r="AH20" i="2"/>
  <c r="AE20" i="2"/>
  <c r="AB20" i="2"/>
  <c r="Y20" i="2"/>
  <c r="V20" i="2"/>
  <c r="S20" i="2"/>
  <c r="K20" i="2"/>
  <c r="AK19" i="2"/>
  <c r="AH19" i="2"/>
  <c r="AE19" i="2"/>
  <c r="AB19" i="2"/>
  <c r="Y19" i="2"/>
  <c r="V19" i="2"/>
  <c r="S19" i="2"/>
  <c r="K19" i="2"/>
  <c r="AK18" i="2"/>
  <c r="AH18" i="2"/>
  <c r="AE18" i="2"/>
  <c r="AB18" i="2"/>
  <c r="Y18" i="2"/>
  <c r="V18" i="2"/>
  <c r="S18" i="2"/>
  <c r="K18" i="2"/>
  <c r="AK17" i="2"/>
  <c r="AH17" i="2"/>
  <c r="AE17" i="2"/>
  <c r="AB17" i="2"/>
  <c r="Y17" i="2"/>
  <c r="V17" i="2"/>
  <c r="S17" i="2"/>
  <c r="K17" i="2"/>
  <c r="AK16" i="2"/>
  <c r="AH16" i="2"/>
  <c r="AE16" i="2"/>
  <c r="AB16" i="2"/>
  <c r="Y16" i="2"/>
  <c r="V16" i="2"/>
  <c r="S16" i="2"/>
  <c r="K16" i="2"/>
  <c r="AK15" i="2"/>
  <c r="AH15" i="2"/>
  <c r="AE15" i="2"/>
  <c r="AB15" i="2"/>
  <c r="Y15" i="2"/>
  <c r="V15" i="2"/>
  <c r="S15" i="2"/>
  <c r="K15" i="2"/>
  <c r="AK14" i="2"/>
  <c r="AH14" i="2"/>
  <c r="AE14" i="2"/>
  <c r="AB14" i="2"/>
  <c r="Y14" i="2"/>
  <c r="V14" i="2"/>
  <c r="S14" i="2"/>
  <c r="K14" i="2"/>
  <c r="AK13" i="2"/>
  <c r="AH13" i="2"/>
  <c r="AE13" i="2"/>
  <c r="AB13" i="2"/>
  <c r="Y13" i="2"/>
  <c r="V13" i="2"/>
  <c r="S13" i="2"/>
  <c r="K13" i="2"/>
  <c r="AK12" i="2"/>
  <c r="AH12" i="2"/>
  <c r="AE12" i="2"/>
  <c r="AB12" i="2"/>
  <c r="Y12" i="2"/>
  <c r="V12" i="2"/>
  <c r="S12" i="2"/>
  <c r="K12" i="2"/>
  <c r="AK11" i="2"/>
  <c r="AH11" i="2"/>
  <c r="AE11" i="2"/>
  <c r="AB11" i="2"/>
  <c r="Y11" i="2"/>
  <c r="V11" i="2"/>
  <c r="S11" i="2"/>
  <c r="K11" i="2"/>
  <c r="AM30" i="2" l="1"/>
  <c r="AM11" i="2"/>
  <c r="AM12" i="2"/>
  <c r="AM14" i="2"/>
  <c r="AM15" i="2"/>
  <c r="AM19" i="2"/>
  <c r="AM23" i="2"/>
  <c r="AM26" i="2"/>
  <c r="AM34" i="2"/>
  <c r="AM36" i="2"/>
  <c r="AM37" i="2"/>
  <c r="AM20" i="2"/>
  <c r="AM18" i="2"/>
  <c r="AP18" i="2" s="1"/>
  <c r="AM24" i="2"/>
  <c r="AP24" i="2" s="1"/>
  <c r="AM35" i="2"/>
  <c r="AP35" i="2" s="1"/>
  <c r="AM16" i="2"/>
  <c r="AM22" i="2"/>
  <c r="AM25" i="2"/>
  <c r="AM28" i="2"/>
  <c r="AM31" i="2"/>
  <c r="AM40" i="2"/>
  <c r="AP40" i="2" s="1"/>
  <c r="AM27" i="2"/>
  <c r="AM29" i="2"/>
  <c r="AM32" i="2"/>
  <c r="AM38" i="2"/>
  <c r="AM13" i="2"/>
  <c r="AP13" i="2" s="1"/>
  <c r="AM33" i="2"/>
  <c r="AM17" i="2"/>
  <c r="AM39" i="2"/>
  <c r="AM21" i="2"/>
  <c r="AP14" i="2" l="1"/>
  <c r="AT14" i="2" s="1"/>
  <c r="AP36" i="2"/>
  <c r="AP28" i="2"/>
  <c r="AS28" i="2" s="1"/>
  <c r="AX28" i="2" s="1"/>
  <c r="AP11" i="2"/>
  <c r="AT36" i="2"/>
  <c r="AS36" i="2"/>
  <c r="AX36" i="2" s="1"/>
  <c r="AS14" i="2"/>
  <c r="AX14" i="2" s="1"/>
  <c r="AT24" i="2"/>
  <c r="AS24" i="2"/>
  <c r="AX24" i="2" s="1"/>
  <c r="AP25" i="2"/>
  <c r="AT18" i="2"/>
  <c r="AS18" i="2"/>
  <c r="AX18" i="2" s="1"/>
  <c r="AT40" i="2"/>
  <c r="AS40" i="2"/>
  <c r="AX40" i="2" s="1"/>
  <c r="AP21" i="2"/>
  <c r="AT13" i="2"/>
  <c r="AS13" i="2"/>
  <c r="AX13" i="2" s="1"/>
  <c r="AP31" i="2"/>
  <c r="AT35" i="2"/>
  <c r="AS35" i="2"/>
  <c r="AX35" i="2" s="1"/>
  <c r="AT28" i="2" l="1"/>
  <c r="AS11" i="2"/>
  <c r="AX11" i="2" s="1"/>
  <c r="AT11" i="2"/>
  <c r="AT21" i="2"/>
  <c r="AS21" i="2"/>
  <c r="AX21" i="2" s="1"/>
  <c r="AT25" i="2"/>
  <c r="AS25" i="2"/>
  <c r="AX25" i="2" s="1"/>
  <c r="AT31" i="2"/>
  <c r="AS31" i="2"/>
  <c r="AX31" i="2" s="1"/>
</calcChain>
</file>

<file path=xl/comments1.xml><?xml version="1.0" encoding="utf-8"?>
<comments xmlns="http://schemas.openxmlformats.org/spreadsheetml/2006/main">
  <authors>
    <author>Author</author>
  </authors>
  <commentList>
    <comment ref="AL3" authorId="0">
      <text>
        <r>
          <rPr>
            <sz val="9"/>
            <color indexed="81"/>
            <rFont val="Tahoma"/>
            <family val="2"/>
          </rPr>
          <t xml:space="preserve">In this column include other potential costs for implementation of the actions, which are not calculated in the other sections of the table e.g study tours. 
Also, in this column is adviced to include the amount of the 'reserved fund' that is calculated as an amount of 10-20% of the activity, always depending from its nature. </t>
        </r>
      </text>
    </comment>
    <comment ref="E4" authorId="0">
      <text>
        <r>
          <rPr>
            <sz val="9"/>
            <color indexed="81"/>
            <rFont val="Tahoma"/>
            <family val="2"/>
          </rPr>
          <t>-  If there are activities that will be implemented with available human resources of the unit, then in this column put the note ''</t>
        </r>
        <r>
          <rPr>
            <b/>
            <sz val="9"/>
            <color indexed="81"/>
            <rFont val="Tahoma"/>
            <family val="2"/>
          </rPr>
          <t xml:space="preserve"> no additional cost needed'' 
-</t>
        </r>
        <r>
          <rPr>
            <sz val="9"/>
            <color indexed="81"/>
            <rFont val="Tahoma"/>
            <family val="2"/>
          </rPr>
          <t xml:space="preserve"> If a specific activity could not start if a previous one is not completed than include the note </t>
        </r>
        <r>
          <rPr>
            <b/>
            <sz val="9"/>
            <color indexed="81"/>
            <rFont val="Tahoma"/>
            <family val="2"/>
          </rPr>
          <t xml:space="preserve">'' cost could not be calculated at this stage, but after the activity x.x.x (include the number of the activity) is completed. 
E.g. If there are two activities foreseen: 
1. Development of the new remuneration system, based on performance system - 2015; 
2. Implementation of a new remuneration system in central administration - 2016 
</t>
        </r>
        <r>
          <rPr>
            <sz val="9"/>
            <color indexed="81"/>
            <rFont val="Tahoma"/>
            <family val="2"/>
          </rPr>
          <t xml:space="preserve">Then, at this stage you can calculate the cost for development of the new remuneration system (which could be simply Technical assistance cost. While the cost of the second action can be calculated only when the first action is completed and the new remuneration scheme is approved by the Government, </t>
        </r>
      </text>
    </comment>
    <comment ref="J6" authorId="0">
      <text>
        <r>
          <rPr>
            <sz val="9"/>
            <color indexed="81"/>
            <rFont val="Tahoma"/>
            <family val="2"/>
          </rPr>
          <t xml:space="preserve">When you calculate the cost of the new staff, keep in mind the timing when the new staff could start working, so the salaries are added to the wage bill. This time for a 2 years programme might not necessary be 24 months. Make a roughly calculation on when you except that all preliminary procedures are completed (including establishment of the office, recruitment process etc. This will help on defining an accurate and realistic cost. 
</t>
        </r>
        <r>
          <rPr>
            <b/>
            <sz val="9"/>
            <color indexed="81"/>
            <rFont val="Tahoma"/>
            <family val="2"/>
          </rPr>
          <t>Example</t>
        </r>
        <r>
          <rPr>
            <sz val="9"/>
            <color indexed="81"/>
            <rFont val="Tahoma"/>
            <family val="2"/>
          </rPr>
          <t xml:space="preserve"> If a new office will be established, there will be some time spent on approving the decision for its establishment. If the activity for establishment (i.e. approving the decree) is forseen to be implemented in the first 5 months of the Action - Plan, than you need to start the reqruitment process in May 2015. TThe reqruitment process takes 3 other additional months. So in total the staff could potentially start on September, 2015. Therefore their salaries must be calculated for a period 4 months (2015) + 12 months (2016). In total you need to plan for a cost of 16 months salaries for the staff , insted of 24 months. </t>
        </r>
      </text>
    </comment>
    <comment ref="L6" authorId="0">
      <text>
        <r>
          <rPr>
            <sz val="9"/>
            <color indexed="81"/>
            <rFont val="Tahoma"/>
            <family val="2"/>
          </rPr>
          <t xml:space="preserve">When calculating the training activities, consider also the number of persons to be trained in one group. If for the same topics you need to train a large number of staff than programme the training activities considering that each training group will have no more than 20-25 staff to be trained. Having training activities organised with a large number of people make the training not too efficient. If you have more than 20 people to train, please divide them evenly by groups with no more than 20 people in each group. 
This rule does not apply in case of the workshops or conferences. </t>
        </r>
      </text>
    </comment>
    <comment ref="M6" authorId="0">
      <text>
        <r>
          <rPr>
            <sz val="9"/>
            <color indexed="81"/>
            <rFont val="Tahoma"/>
            <family val="2"/>
          </rPr>
          <t xml:space="preserve">The total number of training days for one group. Please consider that some trainings might need only 1 day event and others multiple days.
</t>
        </r>
      </text>
    </comment>
    <comment ref="N6" authorId="0">
      <text>
        <r>
          <rPr>
            <sz val="9"/>
            <color indexed="81"/>
            <rFont val="Tahoma"/>
            <family val="2"/>
          </rPr>
          <t xml:space="preserve">Please keep in mind that in order to have an effective training session the number of people attending the traning should not be more than 20-25 people. 
If you have more than this number than devide the total number of potential attendies, by 20 or 25, to calculate how many trainings you need to organise. 
Eg. The total number of staff to be traindes is 47. Than you need to plan for 2 training activities. </t>
        </r>
      </text>
    </comment>
    <comment ref="O6" authorId="0">
      <text>
        <r>
          <rPr>
            <sz val="9"/>
            <color indexed="81"/>
            <rFont val="Tahoma"/>
            <family val="2"/>
          </rPr>
          <t xml:space="preserve">The cost per person inlcude the cost of matrials produced for the traning/workshop/conferences and the cost of lunch &amp; coffe breakes
</t>
        </r>
      </text>
    </comment>
    <comment ref="P6" authorId="0">
      <text>
        <r>
          <rPr>
            <sz val="9"/>
            <color indexed="81"/>
            <rFont val="Tahoma"/>
            <family val="2"/>
          </rPr>
          <t xml:space="preserve">Please, indicate the total cost of accomodation needed to accommodate the right number of participants (who come from different cities and require accomodation, some may not need it) for right number of nights (they might need to stay only for 1 night in case of two days training or for 2 nights, for your consideration).
</t>
        </r>
      </text>
    </comment>
    <comment ref="E9" authorId="0">
      <text>
        <r>
          <rPr>
            <sz val="9"/>
            <color indexed="81"/>
            <rFont val="Tahoma"/>
            <family val="2"/>
          </rPr>
          <t>-  If there are activities that will be implemented with available human resources of the unit, then in this column put the note ''</t>
        </r>
        <r>
          <rPr>
            <b/>
            <sz val="9"/>
            <color indexed="81"/>
            <rFont val="Tahoma"/>
            <family val="2"/>
          </rPr>
          <t xml:space="preserve"> no additional cost needed'' 
-</t>
        </r>
        <r>
          <rPr>
            <sz val="9"/>
            <color indexed="81"/>
            <rFont val="Tahoma"/>
            <family val="2"/>
          </rPr>
          <t xml:space="preserve"> If a specific activity could not start if a previous one is not completed than include the note </t>
        </r>
        <r>
          <rPr>
            <b/>
            <sz val="9"/>
            <color indexed="81"/>
            <rFont val="Tahoma"/>
            <family val="2"/>
          </rPr>
          <t xml:space="preserve">'' cost could not be calculated at this stage, but after the activity x.x.x (include the number of the activity) is completed. 
E.g. If there are two activities foreseen: 
1. Development of the new remuneration system, based on performance system - 2015; 
2. Implementation of a new remuneration system in central administration - 2016 
</t>
        </r>
        <r>
          <rPr>
            <sz val="9"/>
            <color indexed="81"/>
            <rFont val="Tahoma"/>
            <family val="2"/>
          </rPr>
          <t xml:space="preserve">Then, at this stage you can calculate the cost for development of the new remuneration system (which could be simply Technical assistance cost. While the cost of the second action can be calculated only when the first action is completed and the new remuneration scheme is approved by the Government, </t>
        </r>
      </text>
    </comment>
    <comment ref="J10" authorId="0">
      <text>
        <r>
          <rPr>
            <sz val="9"/>
            <color indexed="81"/>
            <rFont val="Tahoma"/>
            <family val="2"/>
          </rPr>
          <t xml:space="preserve">When you calculate the cost of the new staff, keep in mind the timing when the new staff could start working, so the salaries are added to the wage bill. This time for a 2 years programme might not necessary be 24 months. Make a roughly calculation on when you except that all preliminary procedures are completed (including establishment of the office, recruitment process etc. This will help on defining an accurate and realistic cost. 
</t>
        </r>
        <r>
          <rPr>
            <b/>
            <sz val="9"/>
            <color indexed="81"/>
            <rFont val="Tahoma"/>
            <family val="2"/>
          </rPr>
          <t>Example</t>
        </r>
        <r>
          <rPr>
            <sz val="9"/>
            <color indexed="81"/>
            <rFont val="Tahoma"/>
            <family val="2"/>
          </rPr>
          <t xml:space="preserve"> If a new office will be established, there will be some time spent on approving the decision for its establishment. If the activity for establishment (i.e. approving the decree) is foreseen to be implemented in the first 5 months of the Action - Plan, than you need to start the recruitment process in May 2015. The recruitment process takes 3 other additional months. So in total the staff could potentially start on September, 2015. Therefore their salaries must be calculated for a period 4 months (2015) + 12 months (2016). In total you need to plan for a cost of 16 months salaries for the staff , instead of 24 months. </t>
        </r>
      </text>
    </comment>
    <comment ref="L10" authorId="0">
      <text>
        <r>
          <rPr>
            <sz val="9"/>
            <color indexed="81"/>
            <rFont val="Tahoma"/>
            <family val="2"/>
          </rPr>
          <t xml:space="preserve">When calculating the training activities, consider also the number of persons to be trained in one group. If for the same topics you need to train a large number of staff than programme the training activities considering that each training group will have no more than 20-25 staff to be trained. Having training activities organised with a large number of people make the training not too efficient. If you have more than 20 people to train, please divide them evenly by groups with no more than 20 people in each group. 
This rule does not apply in case of the workshops or conferences. </t>
        </r>
      </text>
    </comment>
    <comment ref="M10" authorId="0">
      <text>
        <r>
          <rPr>
            <sz val="9"/>
            <color indexed="81"/>
            <rFont val="Tahoma"/>
            <family val="2"/>
          </rPr>
          <t xml:space="preserve">The total number of training days for one group. Please consider that some trainings might need only 1 day event and others multiple days.
</t>
        </r>
      </text>
    </comment>
    <comment ref="N10" authorId="0">
      <text>
        <r>
          <rPr>
            <sz val="9"/>
            <color indexed="81"/>
            <rFont val="Tahoma"/>
            <family val="2"/>
          </rPr>
          <t xml:space="preserve">Please keep in mind that in order to have an effective training session the number of people attending the traning should not be more than 20-25 people. 
If you have more than this number than devide the total number of potential attendies, by 20 or 25, to calculate how many trainings you need to organise. 
Eg. The total number of staff to be traindes is 47. Than you need to plan for 2 training activities. </t>
        </r>
      </text>
    </comment>
    <comment ref="O10" authorId="0">
      <text>
        <r>
          <rPr>
            <sz val="9"/>
            <color indexed="81"/>
            <rFont val="Tahoma"/>
            <family val="2"/>
          </rPr>
          <t xml:space="preserve">The cost per person inlcude the cost of matrials produced for the traning/workshop/conferences and the cost of lunch &amp; coffe breakes
</t>
        </r>
      </text>
    </comment>
    <comment ref="P10" authorId="0">
      <text>
        <r>
          <rPr>
            <sz val="9"/>
            <color indexed="81"/>
            <rFont val="Tahoma"/>
            <family val="2"/>
          </rPr>
          <t xml:space="preserve">Please, indicate the total cost of accomodation needed to accommodate the right number of participants (who come from different cities and require accomodation, some may not need it) for right number of nights (they might need to stay only for 1 night in case of two days training or for 2 nights, for your consideration).
</t>
        </r>
      </text>
    </comment>
  </commentList>
</comments>
</file>

<file path=xl/sharedStrings.xml><?xml version="1.0" encoding="utf-8"?>
<sst xmlns="http://schemas.openxmlformats.org/spreadsheetml/2006/main" count="220" uniqueCount="126">
  <si>
    <t xml:space="preserve"> Expenditure under the economic category "Wages and Salaries"</t>
  </si>
  <si>
    <t>Expenditures under good and service category</t>
  </si>
  <si>
    <t>expenditures under the "investments category"</t>
  </si>
  <si>
    <t xml:space="preserve">Other costs </t>
  </si>
  <si>
    <t>Total output cost</t>
  </si>
  <si>
    <t>Total cost of activity</t>
  </si>
  <si>
    <t>Financial Sources</t>
  </si>
  <si>
    <t>Net Cost</t>
  </si>
  <si>
    <t>Notes</t>
  </si>
  <si>
    <t>Financial Gap Analysis</t>
  </si>
  <si>
    <t>Annual Budget Allocations</t>
  </si>
  <si>
    <t xml:space="preserve">N0.  </t>
  </si>
  <si>
    <t>Responsible institution</t>
  </si>
  <si>
    <t>Description of Action</t>
  </si>
  <si>
    <t xml:space="preserve">Description of Output(s) </t>
  </si>
  <si>
    <t>Comments</t>
  </si>
  <si>
    <t>Breakdown of activities required for realization of the output</t>
  </si>
  <si>
    <t>Wage funds for new employees</t>
  </si>
  <si>
    <t xml:space="preserve">Workshops/training costs </t>
  </si>
  <si>
    <t>Technical Assistance Cost</t>
  </si>
  <si>
    <t xml:space="preserve">Office equipment </t>
  </si>
  <si>
    <t xml:space="preserve">Publications </t>
  </si>
  <si>
    <t>Deadline</t>
  </si>
  <si>
    <t>Partner Body</t>
  </si>
  <si>
    <t>2017-2019</t>
  </si>
  <si>
    <t xml:space="preserve">Local expertise </t>
  </si>
  <si>
    <t>international expertise</t>
  </si>
  <si>
    <t>Computers</t>
  </si>
  <si>
    <t>Office furniture</t>
  </si>
  <si>
    <t>Nr</t>
  </si>
  <si>
    <t>average monthly salary</t>
  </si>
  <si>
    <t>months</t>
  </si>
  <si>
    <t>total value</t>
  </si>
  <si>
    <t>Day/ event</t>
  </si>
  <si>
    <t>participants</t>
  </si>
  <si>
    <t>Costs per person</t>
  </si>
  <si>
    <t>accommodation cost/night</t>
  </si>
  <si>
    <t xml:space="preserve">Conf. / training room rent </t>
  </si>
  <si>
    <t>Trainer fee</t>
  </si>
  <si>
    <t>days</t>
  </si>
  <si>
    <t>fee</t>
  </si>
  <si>
    <t xml:space="preserve">Total </t>
  </si>
  <si>
    <t>Total</t>
  </si>
  <si>
    <t>piece</t>
  </si>
  <si>
    <t>average price</t>
  </si>
  <si>
    <t>ITC systems (development of on-line systems)</t>
  </si>
  <si>
    <t>Potential cost of new premises</t>
  </si>
  <si>
    <t>Total investment costs</t>
  </si>
  <si>
    <t>Gov. Budget</t>
  </si>
  <si>
    <t>Donor Support</t>
  </si>
  <si>
    <t>Financial Gap</t>
  </si>
  <si>
    <t>a</t>
  </si>
  <si>
    <t>b</t>
  </si>
  <si>
    <t>c</t>
  </si>
  <si>
    <t>d</t>
  </si>
  <si>
    <t>e</t>
  </si>
  <si>
    <t>Resp. instit.</t>
  </si>
  <si>
    <t>Nr. Of W/Training Groups</t>
  </si>
  <si>
    <t>No Additional Funds Needed</t>
  </si>
  <si>
    <t>USAID</t>
  </si>
  <si>
    <t>4.2 Accountability - Anti-Corruption</t>
  </si>
  <si>
    <t>2015-2016</t>
  </si>
  <si>
    <t>Civil Society</t>
  </si>
  <si>
    <t>no additional cost needed</t>
  </si>
  <si>
    <t> Legislative framework improved</t>
  </si>
  <si>
    <t xml:space="preserve">Transparent management system of state-financed healthcare programs is developed and monitoring mechanism is strengthened </t>
  </si>
  <si>
    <t>4.2.138</t>
  </si>
  <si>
    <t>Ministry of Labour, Health and Social Affairs of Georgia, LEPL Social Service Agency of Georgia</t>
  </si>
  <si>
    <t>10.1.1. Assessment of healthcare state-financed programs</t>
  </si>
  <si>
    <t> Programs assesed</t>
  </si>
  <si>
    <t>External expertice</t>
  </si>
  <si>
    <t xml:space="preserve">WRF, USAID, WHO, World Bank, UNICEF, UNFPA, Civil Society, Experts </t>
  </si>
  <si>
    <t>Publication and launching of the report</t>
  </si>
  <si>
    <t>4.2.139</t>
  </si>
  <si>
    <t xml:space="preserve">10.1.2. Conducting health utilization and Household expenditure survey  </t>
  </si>
  <si>
    <t> Research conducted</t>
  </si>
  <si>
    <t>USAID, WHO, World Bank</t>
  </si>
  <si>
    <t>4.2.140</t>
  </si>
  <si>
    <t>10.1.3. Conducting research on assessment of corruption risks in healthcare establishments</t>
  </si>
  <si>
    <t>Local expertise</t>
  </si>
  <si>
    <t>training of interviewers</t>
  </si>
  <si>
    <t>Compiuters, internet, office expences, publication of materials</t>
  </si>
  <si>
    <t>New staff (interviewers)</t>
  </si>
  <si>
    <t>4.2.141</t>
  </si>
  <si>
    <t>10.2.1. Improving administration mechanisms of healthcare (disease oriented) state-financed programs; Developing and implementing monitoring mechanisms</t>
  </si>
  <si>
    <t> Administration mechanisms improved</t>
  </si>
  <si>
    <t>Trainning of staff</t>
  </si>
  <si>
    <t>USAID, WHO, World Bank, UNICEF, UNFPA, NGOs, (field) Experts</t>
  </si>
  <si>
    <t>Local Expertise</t>
  </si>
  <si>
    <t>External expert</t>
  </si>
  <si>
    <t>4.2.142</t>
  </si>
  <si>
    <t xml:space="preserve">10.2.2. Improving mechanisms of state universal healthcare program; Developing and implementing monitoring mechanisms </t>
  </si>
  <si>
    <t> Mechanisms improved</t>
  </si>
  <si>
    <t>Training of staff</t>
  </si>
  <si>
    <t>4.2.143</t>
  </si>
  <si>
    <t>10.2.3. Assessment of state-financed healthcare programs performance based on framework of indicators</t>
  </si>
  <si>
    <t> Program performance assesed</t>
  </si>
  <si>
    <t>4.2.144</t>
  </si>
  <si>
    <t xml:space="preserve">10.3.1. Planning and implementation awareness raising campaign on commitments of the state-financed healthcare programs </t>
  </si>
  <si>
    <t> Awareness raising campaign planned and implemented</t>
  </si>
  <si>
    <t>Media;  Civil Society</t>
  </si>
  <si>
    <t>Printing booklets and flyers</t>
  </si>
  <si>
    <t>Advertisement in mass media</t>
  </si>
  <si>
    <t>4.2.145</t>
  </si>
  <si>
    <t>10.3.2. Creating patient portal</t>
  </si>
  <si>
    <t> Portal created</t>
  </si>
  <si>
    <t>New specialist hired</t>
  </si>
  <si>
    <t>New staff for Preparation of materials</t>
  </si>
  <si>
    <t>IT system and Equipment</t>
  </si>
  <si>
    <t>4.2.146</t>
  </si>
  <si>
    <t xml:space="preserve">10.3.3. Conducting patient satisfaction assessment survey  </t>
  </si>
  <si>
    <t> Survey conducted</t>
  </si>
  <si>
    <t>Local Expertise (training, analyse of data and report preparation )</t>
  </si>
  <si>
    <t>Compiuters, internet, office expences, publication materials</t>
  </si>
  <si>
    <t>4.2.147</t>
  </si>
  <si>
    <t>10.4.1. improving family social-economic conditions' assessment mechanism to minimize subjective factors.</t>
  </si>
  <si>
    <t> Assessment mechanism improved</t>
  </si>
  <si>
    <t>4.2.148</t>
  </si>
  <si>
    <t>LEPL Social Service Agency of Georgia</t>
  </si>
  <si>
    <t>10.5.1. Improving child and family assessment and decision making mechanism in order to minimize subjectivism</t>
  </si>
  <si>
    <t xml:space="preserve">Civil Society involved in Regional Council </t>
  </si>
  <si>
    <t>External expertise</t>
  </si>
  <si>
    <t>4.2.149</t>
  </si>
  <si>
    <t>Ministry of Labour Health and Social Affairs of Georgia, LEPL Social Service Agency; Parliament of Georgia</t>
  </si>
  <si>
    <t xml:space="preserve"> no additional cost needed</t>
  </si>
  <si>
    <t>10.5.2. Improving legislative framework on adoption and foster care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</si>
</sst>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0.00_);_(&quot;$&quot;* \(#,##0.00\);_(&quot;$&quot;* &quot;-&quot;??_);_(@_)"/>
    <numFmt numFmtId="165" formatCode="_(* #,##0.00_);_(* \(#,##0.00\);_(* &quot;-&quot;??_);_(@_)"/>
    <numFmt numFmtId="166" formatCode="_(* #,##0_);_(* \(#,##0\);_(* &quot;-&quot;??_);_(@_)"/>
  </numFmts>
  <fonts count="27" x14ac:knownFonts="1">
    <font>
      <sz val="11"/>
      <color theme="1"/>
      <name val="Calibri"/>
      <family val="2"/>
      <scheme val="minor"/>
    </font>
    <font>
      <sz val="8"/>
      <color indexed="8"/>
      <name val="Arial"/>
      <family val="2"/>
    </font>
    <font>
      <sz val="8"/>
      <color theme="3" tint="-0.249977111117893"/>
      <name val="Arial"/>
      <family val="2"/>
    </font>
    <font>
      <sz val="11"/>
      <color indexed="8"/>
      <name val="Calibri"/>
      <family val="2"/>
    </font>
    <font>
      <sz val="8"/>
      <color rgb="FFFF0000"/>
      <name val="Arial"/>
      <family val="2"/>
    </font>
    <font>
      <sz val="8"/>
      <name val="Arial"/>
      <family val="2"/>
    </font>
    <font>
      <b/>
      <sz val="8"/>
      <color rgb="FFFF0000"/>
      <name val="Arial"/>
      <family val="2"/>
    </font>
    <font>
      <sz val="8"/>
      <color theme="5" tint="-0.499984740745262"/>
      <name val="Arial"/>
      <family val="2"/>
    </font>
    <font>
      <sz val="8"/>
      <color rgb="FF0070C0"/>
      <name val="Arial"/>
      <family val="2"/>
    </font>
    <font>
      <b/>
      <sz val="8"/>
      <name val="Calibri Light"/>
      <family val="1"/>
      <scheme val="major"/>
    </font>
    <font>
      <sz val="8"/>
      <color indexed="8"/>
      <name val="Calibri Light"/>
      <family val="1"/>
      <scheme val="major"/>
    </font>
    <font>
      <b/>
      <sz val="8"/>
      <color rgb="FFFF0000"/>
      <name val="Calibri Light"/>
      <family val="1"/>
      <scheme val="major"/>
    </font>
    <font>
      <sz val="8"/>
      <color theme="5" tint="-0.499984740745262"/>
      <name val="Calibri Light"/>
      <family val="1"/>
      <scheme val="major"/>
    </font>
    <font>
      <sz val="8"/>
      <color rgb="FF0070C0"/>
      <name val="Calibri Light"/>
      <family val="1"/>
      <scheme val="major"/>
    </font>
    <font>
      <sz val="8"/>
      <name val="Calibri Light"/>
      <family val="1"/>
      <scheme val="major"/>
    </font>
    <font>
      <b/>
      <i/>
      <sz val="8"/>
      <name val="Calibri Light"/>
      <family val="1"/>
      <scheme val="major"/>
    </font>
    <font>
      <b/>
      <i/>
      <sz val="8"/>
      <color theme="1"/>
      <name val="Calibri Light"/>
      <family val="1"/>
      <scheme val="major"/>
    </font>
    <font>
      <b/>
      <i/>
      <sz val="8"/>
      <color theme="5" tint="-0.499984740745262"/>
      <name val="Calibri Light"/>
      <family val="1"/>
      <scheme val="major"/>
    </font>
    <font>
      <b/>
      <i/>
      <sz val="8"/>
      <color theme="3"/>
      <name val="Calibri Light"/>
      <family val="1"/>
      <scheme val="major"/>
    </font>
    <font>
      <b/>
      <i/>
      <sz val="8"/>
      <name val="Arial"/>
      <family val="2"/>
    </font>
    <font>
      <b/>
      <i/>
      <sz val="8"/>
      <color rgb="FFFF0000"/>
      <name val="Calibri Light"/>
      <family val="1"/>
      <scheme val="major"/>
    </font>
    <font>
      <i/>
      <sz val="8"/>
      <name val="Arial"/>
      <family val="2"/>
    </font>
    <font>
      <i/>
      <sz val="8"/>
      <name val="Calibri Light"/>
      <family val="1"/>
      <scheme val="major"/>
    </font>
    <font>
      <b/>
      <sz val="8"/>
      <color indexed="10"/>
      <name val="Calibri Light"/>
      <family val="1"/>
      <scheme val="major"/>
    </font>
    <font>
      <sz val="8"/>
      <color rgb="FFFF0000"/>
      <name val="Calibri Light"/>
      <family val="1"/>
      <scheme val="major"/>
    </font>
    <font>
      <sz val="9"/>
      <color indexed="81"/>
      <name val="Tahoma"/>
      <family val="2"/>
    </font>
    <font>
      <b/>
      <sz val="9"/>
      <color indexed="81"/>
      <name val="Tahoma"/>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5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s>
  <cellStyleXfs count="3">
    <xf numFmtId="0" fontId="0" fillId="0" borderId="0"/>
    <xf numFmtId="165" fontId="3" fillId="0" borderId="0" applyFont="0" applyFill="0" applyBorder="0" applyAlignment="0" applyProtection="0"/>
    <xf numFmtId="164" fontId="3" fillId="0" borderId="0" applyFont="0" applyFill="0" applyBorder="0" applyAlignment="0" applyProtection="0"/>
  </cellStyleXfs>
  <cellXfs count="229">
    <xf numFmtId="0" fontId="0" fillId="0" borderId="0" xfId="0"/>
    <xf numFmtId="0" fontId="2" fillId="0" borderId="0" xfId="0" applyFont="1" applyFill="1" applyBorder="1" applyAlignment="1" applyProtection="1">
      <alignment vertical="center"/>
      <protection locked="0"/>
    </xf>
    <xf numFmtId="0" fontId="1" fillId="0" borderId="0" xfId="0" applyFont="1" applyFill="1" applyBorder="1" applyAlignment="1" applyProtection="1">
      <alignment horizontal="center" vertical="center" wrapText="1"/>
      <protection locked="0"/>
    </xf>
    <xf numFmtId="0" fontId="1" fillId="0" borderId="0" xfId="0" applyFont="1" applyFill="1" applyBorder="1" applyAlignment="1" applyProtection="1">
      <protection locked="0"/>
    </xf>
    <xf numFmtId="49" fontId="9" fillId="0" borderId="0" xfId="0" applyNumberFormat="1" applyFont="1" applyFill="1" applyBorder="1" applyAlignment="1" applyProtection="1">
      <alignment vertical="center" wrapText="1"/>
    </xf>
    <xf numFmtId="0" fontId="9" fillId="0" borderId="0" xfId="0" applyFont="1" applyFill="1" applyBorder="1" applyAlignment="1" applyProtection="1">
      <alignment vertical="center" wrapText="1"/>
    </xf>
    <xf numFmtId="0" fontId="10" fillId="0" borderId="0" xfId="0" applyFont="1" applyFill="1" applyBorder="1" applyAlignment="1" applyProtection="1"/>
    <xf numFmtId="0" fontId="11" fillId="0" borderId="0" xfId="0" applyFont="1" applyFill="1" applyBorder="1" applyAlignment="1" applyProtection="1">
      <alignment wrapText="1"/>
    </xf>
    <xf numFmtId="0" fontId="9" fillId="0" borderId="0" xfId="0" applyFont="1" applyFill="1" applyBorder="1" applyAlignment="1" applyProtection="1">
      <alignment wrapText="1"/>
    </xf>
    <xf numFmtId="166" fontId="12" fillId="0" borderId="0" xfId="1" applyNumberFormat="1" applyFont="1" applyFill="1" applyBorder="1" applyAlignment="1" applyProtection="1">
      <alignment horizontal="right" wrapText="1"/>
    </xf>
    <xf numFmtId="166" fontId="13" fillId="0" borderId="0" xfId="1" applyNumberFormat="1" applyFont="1" applyFill="1" applyBorder="1" applyAlignment="1" applyProtection="1">
      <alignment horizontal="right" wrapText="1"/>
    </xf>
    <xf numFmtId="166" fontId="14" fillId="0" borderId="0" xfId="1" applyNumberFormat="1" applyFont="1" applyFill="1" applyBorder="1" applyAlignment="1" applyProtection="1">
      <alignment horizontal="right" wrapText="1"/>
    </xf>
    <xf numFmtId="166" fontId="10" fillId="0" borderId="0" xfId="1" applyNumberFormat="1" applyFont="1" applyFill="1" applyBorder="1" applyAlignment="1" applyProtection="1">
      <alignment horizontal="right" wrapText="1"/>
    </xf>
    <xf numFmtId="0" fontId="19" fillId="0" borderId="0" xfId="0" applyFont="1" applyFill="1" applyBorder="1" applyAlignment="1" applyProtection="1">
      <alignment horizontal="center"/>
      <protection locked="0"/>
    </xf>
    <xf numFmtId="0" fontId="19" fillId="0" borderId="0" xfId="0" applyFont="1" applyFill="1" applyBorder="1" applyAlignment="1" applyProtection="1">
      <alignment horizontal="center" wrapText="1"/>
      <protection locked="0"/>
    </xf>
    <xf numFmtId="166" fontId="15" fillId="0" borderId="27" xfId="1" applyNumberFormat="1" applyFont="1" applyFill="1" applyBorder="1" applyAlignment="1" applyProtection="1">
      <alignment horizontal="center" wrapText="1"/>
    </xf>
    <xf numFmtId="0" fontId="15" fillId="0" borderId="25" xfId="0" applyFont="1" applyFill="1" applyBorder="1" applyAlignment="1" applyProtection="1">
      <alignment horizontal="center" wrapText="1"/>
    </xf>
    <xf numFmtId="0" fontId="20" fillId="0" borderId="19" xfId="0" applyFont="1" applyFill="1" applyBorder="1" applyAlignment="1" applyProtection="1">
      <alignment horizontal="center" wrapText="1"/>
    </xf>
    <xf numFmtId="0" fontId="15" fillId="0" borderId="27" xfId="0" applyFont="1" applyFill="1" applyBorder="1" applyAlignment="1" applyProtection="1">
      <alignment horizontal="center" wrapText="1"/>
    </xf>
    <xf numFmtId="0" fontId="15" fillId="0" borderId="19" xfId="0" applyFont="1" applyFill="1" applyBorder="1" applyAlignment="1" applyProtection="1">
      <alignment horizontal="center" wrapText="1"/>
    </xf>
    <xf numFmtId="166" fontId="20" fillId="0" borderId="26" xfId="1" applyNumberFormat="1" applyFont="1" applyFill="1" applyBorder="1" applyAlignment="1" applyProtection="1">
      <alignment horizontal="center" wrapText="1"/>
    </xf>
    <xf numFmtId="0" fontId="15" fillId="0" borderId="18" xfId="0" applyFont="1" applyFill="1" applyBorder="1" applyAlignment="1" applyProtection="1">
      <alignment horizontal="center" wrapText="1"/>
    </xf>
    <xf numFmtId="166" fontId="15" fillId="0" borderId="25" xfId="1" applyNumberFormat="1" applyFont="1" applyFill="1" applyBorder="1" applyAlignment="1" applyProtection="1">
      <alignment horizontal="center" wrapText="1"/>
    </xf>
    <xf numFmtId="166" fontId="20" fillId="0" borderId="25" xfId="1" applyNumberFormat="1" applyFont="1" applyFill="1" applyBorder="1" applyAlignment="1" applyProtection="1">
      <alignment horizontal="center" wrapText="1"/>
    </xf>
    <xf numFmtId="166" fontId="20" fillId="0" borderId="25" xfId="1" applyNumberFormat="1" applyFont="1" applyFill="1" applyBorder="1" applyAlignment="1" applyProtection="1">
      <alignment wrapText="1"/>
    </xf>
    <xf numFmtId="166" fontId="15" fillId="0" borderId="37" xfId="1" applyNumberFormat="1" applyFont="1" applyFill="1" applyBorder="1" applyAlignment="1" applyProtection="1">
      <alignment horizontal="center" vertical="center" wrapText="1"/>
      <protection locked="0"/>
    </xf>
    <xf numFmtId="166" fontId="15" fillId="0" borderId="38" xfId="1" applyNumberFormat="1" applyFont="1" applyFill="1" applyBorder="1" applyAlignment="1" applyProtection="1">
      <alignment horizontal="center" vertical="center" wrapText="1"/>
      <protection locked="0"/>
    </xf>
    <xf numFmtId="166" fontId="15" fillId="0" borderId="26" xfId="1" applyNumberFormat="1" applyFont="1" applyFill="1" applyBorder="1" applyAlignment="1" applyProtection="1">
      <alignment horizontal="center" wrapText="1"/>
    </xf>
    <xf numFmtId="0" fontId="19" fillId="0" borderId="0"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xf>
    <xf numFmtId="0" fontId="15" fillId="0" borderId="13" xfId="0" applyFont="1" applyFill="1" applyBorder="1" applyAlignment="1" applyProtection="1">
      <alignment horizontal="center" wrapText="1"/>
    </xf>
    <xf numFmtId="0" fontId="9" fillId="0" borderId="12" xfId="0" applyFont="1" applyFill="1" applyBorder="1" applyAlignment="1" applyProtection="1">
      <alignment horizontal="center" vertical="center"/>
    </xf>
    <xf numFmtId="0" fontId="9" fillId="0" borderId="21" xfId="0" applyFont="1" applyFill="1" applyBorder="1" applyAlignment="1" applyProtection="1">
      <alignment horizontal="center" vertical="center"/>
    </xf>
    <xf numFmtId="0" fontId="21" fillId="0" borderId="0" xfId="0" applyFont="1" applyFill="1" applyBorder="1" applyAlignment="1" applyProtection="1">
      <protection locked="0"/>
    </xf>
    <xf numFmtId="0" fontId="19" fillId="3" borderId="5" xfId="0" applyFont="1" applyFill="1" applyBorder="1" applyAlignment="1" applyProtection="1">
      <alignment horizontal="center"/>
      <protection locked="0"/>
    </xf>
    <xf numFmtId="0" fontId="19" fillId="3" borderId="0" xfId="0" applyFont="1" applyFill="1" applyBorder="1" applyAlignment="1" applyProtection="1">
      <alignment horizontal="center" wrapText="1"/>
      <protection locked="0"/>
    </xf>
    <xf numFmtId="49" fontId="14" fillId="0" borderId="39" xfId="0" applyNumberFormat="1" applyFont="1" applyFill="1" applyBorder="1" applyAlignment="1" applyProtection="1">
      <alignment horizontal="center" vertical="center" wrapText="1"/>
      <protection locked="0"/>
    </xf>
    <xf numFmtId="0" fontId="14" fillId="0" borderId="40" xfId="0" applyFont="1" applyFill="1" applyBorder="1" applyAlignment="1" applyProtection="1">
      <alignment horizontal="center" vertical="center" wrapText="1"/>
      <protection locked="0"/>
    </xf>
    <xf numFmtId="0" fontId="14" fillId="0" borderId="40" xfId="0" applyFont="1" applyFill="1" applyBorder="1" applyAlignment="1" applyProtection="1">
      <alignment horizontal="left" vertical="center" wrapText="1"/>
      <protection locked="0"/>
    </xf>
    <xf numFmtId="0" fontId="9" fillId="0" borderId="40" xfId="0" applyFont="1" applyFill="1" applyBorder="1" applyAlignment="1" applyProtection="1">
      <alignment horizontal="right"/>
      <protection locked="0"/>
    </xf>
    <xf numFmtId="166" fontId="20" fillId="0" borderId="40" xfId="0" applyNumberFormat="1" applyFont="1" applyFill="1" applyBorder="1" applyAlignment="1" applyProtection="1">
      <alignment horizontal="right"/>
    </xf>
    <xf numFmtId="166" fontId="15" fillId="0" borderId="40" xfId="0" applyNumberFormat="1" applyFont="1" applyFill="1" applyBorder="1" applyAlignment="1" applyProtection="1">
      <alignment horizontal="right"/>
      <protection locked="0"/>
    </xf>
    <xf numFmtId="0" fontId="15" fillId="0" borderId="40" xfId="0" applyFont="1" applyFill="1" applyBorder="1" applyAlignment="1" applyProtection="1">
      <alignment horizontal="right"/>
      <protection locked="0"/>
    </xf>
    <xf numFmtId="0" fontId="22" fillId="0" borderId="40" xfId="0" applyFont="1" applyFill="1" applyBorder="1" applyAlignment="1" applyProtection="1">
      <alignment horizontal="right" wrapText="1"/>
      <protection locked="0"/>
    </xf>
    <xf numFmtId="166" fontId="20" fillId="0" borderId="40" xfId="1" applyNumberFormat="1" applyFont="1" applyFill="1" applyBorder="1" applyAlignment="1" applyProtection="1">
      <alignment horizontal="right"/>
    </xf>
    <xf numFmtId="166" fontId="22" fillId="0" borderId="40" xfId="1" applyNumberFormat="1" applyFont="1" applyFill="1" applyBorder="1" applyAlignment="1" applyProtection="1">
      <alignment horizontal="right" wrapText="1"/>
      <protection locked="0"/>
    </xf>
    <xf numFmtId="166" fontId="20" fillId="0" borderId="40" xfId="1" applyNumberFormat="1" applyFont="1" applyFill="1" applyBorder="1" applyAlignment="1" applyProtection="1">
      <alignment horizontal="right"/>
      <protection locked="0"/>
    </xf>
    <xf numFmtId="166" fontId="17" fillId="0" borderId="40" xfId="1" applyNumberFormat="1" applyFont="1" applyFill="1" applyBorder="1" applyAlignment="1" applyProtection="1">
      <alignment horizontal="right"/>
    </xf>
    <xf numFmtId="166" fontId="18" fillId="0" borderId="40" xfId="1" applyNumberFormat="1" applyFont="1" applyFill="1" applyBorder="1" applyAlignment="1" applyProtection="1">
      <alignment horizontal="center" vertical="center"/>
    </xf>
    <xf numFmtId="166" fontId="18" fillId="0" borderId="40" xfId="1" applyNumberFormat="1" applyFont="1" applyFill="1" applyBorder="1" applyAlignment="1" applyProtection="1">
      <alignment horizontal="center" vertical="center"/>
      <protection locked="0"/>
    </xf>
    <xf numFmtId="166" fontId="18" fillId="0" borderId="43" xfId="1" applyNumberFormat="1" applyFont="1" applyFill="1" applyBorder="1" applyAlignment="1" applyProtection="1">
      <alignment horizontal="center" vertical="center"/>
    </xf>
    <xf numFmtId="166" fontId="18" fillId="4" borderId="43" xfId="1" applyNumberFormat="1" applyFont="1" applyFill="1" applyBorder="1" applyAlignment="1" applyProtection="1">
      <alignment horizontal="center" vertical="center"/>
    </xf>
    <xf numFmtId="166" fontId="1" fillId="0" borderId="0" xfId="0" applyNumberFormat="1" applyFont="1" applyFill="1" applyBorder="1" applyAlignment="1" applyProtection="1">
      <protection locked="0"/>
    </xf>
    <xf numFmtId="166" fontId="15" fillId="0" borderId="39" xfId="1" applyNumberFormat="1" applyFont="1" applyFill="1" applyBorder="1" applyAlignment="1" applyProtection="1">
      <alignment horizontal="center" wrapText="1"/>
      <protection locked="0"/>
    </xf>
    <xf numFmtId="0" fontId="15" fillId="0" borderId="40" xfId="0" applyFont="1" applyFill="1" applyBorder="1" applyAlignment="1" applyProtection="1">
      <alignment horizontal="center" wrapText="1"/>
      <protection locked="0"/>
    </xf>
    <xf numFmtId="0" fontId="20" fillId="0" borderId="48" xfId="0" applyFont="1" applyFill="1" applyBorder="1" applyAlignment="1" applyProtection="1">
      <alignment horizontal="center" wrapText="1"/>
      <protection locked="0"/>
    </xf>
    <xf numFmtId="0" fontId="15" fillId="0" borderId="39" xfId="0" applyFont="1" applyFill="1" applyBorder="1" applyAlignment="1" applyProtection="1">
      <alignment horizontal="center" wrapText="1"/>
    </xf>
    <xf numFmtId="0" fontId="15" fillId="0" borderId="40" xfId="0" applyFont="1" applyFill="1" applyBorder="1" applyAlignment="1" applyProtection="1">
      <alignment horizontal="center" wrapText="1"/>
    </xf>
    <xf numFmtId="0" fontId="15" fillId="0" borderId="48" xfId="0" applyFont="1" applyFill="1" applyBorder="1" applyAlignment="1" applyProtection="1">
      <alignment horizontal="center" wrapText="1"/>
    </xf>
    <xf numFmtId="166" fontId="20" fillId="0" borderId="43" xfId="1" applyNumberFormat="1" applyFont="1" applyFill="1" applyBorder="1" applyAlignment="1" applyProtection="1">
      <alignment horizontal="center" wrapText="1"/>
    </xf>
    <xf numFmtId="0" fontId="15" fillId="0" borderId="49" xfId="0" applyFont="1" applyFill="1" applyBorder="1" applyAlignment="1" applyProtection="1">
      <alignment horizontal="center" wrapText="1"/>
      <protection locked="0"/>
    </xf>
    <xf numFmtId="166" fontId="15" fillId="0" borderId="40" xfId="1" applyNumberFormat="1" applyFont="1" applyFill="1" applyBorder="1" applyAlignment="1" applyProtection="1">
      <alignment horizontal="center" wrapText="1"/>
      <protection locked="0"/>
    </xf>
    <xf numFmtId="166" fontId="20" fillId="0" borderId="40" xfId="1" applyNumberFormat="1" applyFont="1" applyFill="1" applyBorder="1" applyAlignment="1" applyProtection="1">
      <alignment horizontal="center" wrapText="1"/>
      <protection locked="0"/>
    </xf>
    <xf numFmtId="166" fontId="20" fillId="0" borderId="40" xfId="1" applyNumberFormat="1" applyFont="1" applyFill="1" applyBorder="1" applyAlignment="1" applyProtection="1">
      <alignment wrapText="1"/>
      <protection locked="0"/>
    </xf>
    <xf numFmtId="166" fontId="15" fillId="0" borderId="43" xfId="1" applyNumberFormat="1" applyFont="1" applyFill="1" applyBorder="1" applyAlignment="1" applyProtection="1">
      <alignment horizontal="center" vertical="center" wrapText="1"/>
      <protection locked="0"/>
    </xf>
    <xf numFmtId="0" fontId="23" fillId="0" borderId="40" xfId="0" applyFont="1" applyFill="1" applyBorder="1" applyAlignment="1" applyProtection="1">
      <alignment horizontal="center" vertical="center"/>
      <protection locked="0"/>
    </xf>
    <xf numFmtId="49" fontId="5" fillId="3" borderId="0" xfId="0" applyNumberFormat="1" applyFont="1" applyFill="1" applyBorder="1" applyAlignment="1" applyProtection="1">
      <alignment vertical="center"/>
    </xf>
    <xf numFmtId="0" fontId="5" fillId="3" borderId="0" xfId="0" applyFont="1" applyFill="1" applyBorder="1" applyAlignment="1" applyProtection="1">
      <alignment vertical="center" wrapText="1"/>
    </xf>
    <xf numFmtId="0" fontId="5" fillId="3" borderId="0" xfId="0" applyFont="1" applyFill="1" applyBorder="1" applyAlignment="1" applyProtection="1">
      <alignment vertical="center"/>
    </xf>
    <xf numFmtId="0" fontId="2" fillId="3" borderId="0" xfId="0" applyFont="1" applyFill="1" applyBorder="1" applyAlignment="1" applyProtection="1">
      <alignment vertical="center"/>
    </xf>
    <xf numFmtId="0" fontId="1" fillId="3" borderId="0" xfId="0" applyFont="1" applyFill="1" applyBorder="1" applyAlignment="1" applyProtection="1">
      <alignment horizontal="center" vertical="center" wrapText="1"/>
    </xf>
    <xf numFmtId="166" fontId="1" fillId="3" borderId="0" xfId="1" applyNumberFormat="1" applyFont="1" applyFill="1" applyBorder="1" applyAlignment="1" applyProtection="1">
      <alignment horizontal="right"/>
    </xf>
    <xf numFmtId="0" fontId="1" fillId="3" borderId="0" xfId="0" applyFont="1" applyFill="1" applyBorder="1" applyAlignment="1" applyProtection="1">
      <alignment horizontal="right"/>
    </xf>
    <xf numFmtId="166" fontId="4" fillId="3" borderId="0" xfId="1" applyNumberFormat="1" applyFont="1" applyFill="1" applyBorder="1" applyAlignment="1" applyProtection="1">
      <alignment horizontal="right"/>
    </xf>
    <xf numFmtId="0" fontId="5" fillId="3" borderId="0" xfId="0" applyFont="1" applyFill="1" applyBorder="1" applyAlignment="1" applyProtection="1">
      <alignment horizontal="right"/>
    </xf>
    <xf numFmtId="166" fontId="5" fillId="3" borderId="0" xfId="1" applyNumberFormat="1" applyFont="1" applyFill="1" applyBorder="1" applyAlignment="1" applyProtection="1">
      <alignment horizontal="right"/>
    </xf>
    <xf numFmtId="166" fontId="5" fillId="3" borderId="0" xfId="1" applyNumberFormat="1" applyFont="1" applyFill="1" applyBorder="1" applyAlignment="1" applyProtection="1">
      <alignment horizontal="right" wrapText="1"/>
    </xf>
    <xf numFmtId="166" fontId="4" fillId="3" borderId="0" xfId="1" applyNumberFormat="1" applyFont="1" applyFill="1" applyBorder="1" applyAlignment="1" applyProtection="1">
      <alignment horizontal="right" wrapText="1"/>
    </xf>
    <xf numFmtId="166" fontId="6" fillId="3" borderId="0" xfId="1" applyNumberFormat="1" applyFont="1" applyFill="1" applyBorder="1" applyAlignment="1" applyProtection="1">
      <alignment horizontal="right" wrapText="1"/>
    </xf>
    <xf numFmtId="166" fontId="7" fillId="3" borderId="0" xfId="1" applyNumberFormat="1" applyFont="1" applyFill="1" applyBorder="1" applyAlignment="1" applyProtection="1">
      <alignment horizontal="right" wrapText="1"/>
    </xf>
    <xf numFmtId="0" fontId="5" fillId="3" borderId="0" xfId="1" applyNumberFormat="1" applyFont="1" applyFill="1" applyBorder="1" applyAlignment="1" applyProtection="1">
      <alignment horizontal="center" vertical="center" wrapText="1"/>
    </xf>
    <xf numFmtId="166" fontId="8" fillId="3" borderId="0" xfId="1" applyNumberFormat="1" applyFont="1" applyFill="1" applyBorder="1" applyAlignment="1" applyProtection="1">
      <alignment horizontal="right" wrapText="1"/>
    </xf>
    <xf numFmtId="166" fontId="1" fillId="3" borderId="0" xfId="1" applyNumberFormat="1" applyFont="1" applyFill="1" applyBorder="1" applyAlignment="1" applyProtection="1">
      <alignment horizontal="right" wrapText="1"/>
    </xf>
    <xf numFmtId="0" fontId="1" fillId="3" borderId="0" xfId="0" applyFont="1" applyFill="1" applyBorder="1" applyAlignment="1" applyProtection="1"/>
    <xf numFmtId="0" fontId="1" fillId="3" borderId="0" xfId="0" applyFont="1" applyFill="1" applyBorder="1" applyAlignment="1" applyProtection="1">
      <protection locked="0"/>
    </xf>
    <xf numFmtId="0" fontId="9" fillId="0" borderId="0" xfId="0" applyFont="1" applyFill="1" applyBorder="1" applyAlignment="1" applyProtection="1">
      <alignment horizontal="center" wrapText="1"/>
    </xf>
    <xf numFmtId="0" fontId="14" fillId="0" borderId="0" xfId="1" applyNumberFormat="1" applyFont="1" applyFill="1" applyBorder="1" applyAlignment="1" applyProtection="1">
      <alignment horizontal="center" vertical="center" wrapText="1"/>
    </xf>
    <xf numFmtId="0" fontId="16" fillId="0" borderId="0" xfId="0" applyFont="1" applyFill="1" applyBorder="1" applyAlignment="1" applyProtection="1"/>
    <xf numFmtId="0" fontId="15" fillId="0" borderId="27" xfId="1" applyNumberFormat="1" applyFont="1" applyFill="1" applyBorder="1" applyAlignment="1" applyProtection="1">
      <alignment horizontal="center" wrapText="1"/>
    </xf>
    <xf numFmtId="0" fontId="15" fillId="0" borderId="25" xfId="1" applyNumberFormat="1" applyFont="1" applyFill="1" applyBorder="1" applyAlignment="1" applyProtection="1">
      <alignment horizontal="center" wrapText="1"/>
    </xf>
    <xf numFmtId="49" fontId="15" fillId="0" borderId="12"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50" xfId="0" applyNumberFormat="1" applyFont="1" applyFill="1" applyBorder="1" applyAlignment="1" applyProtection="1">
      <alignment horizontal="center" vertical="center" wrapText="1"/>
    </xf>
    <xf numFmtId="0" fontId="9" fillId="0" borderId="13" xfId="0" applyFont="1" applyFill="1" applyBorder="1" applyAlignment="1" applyProtection="1">
      <alignment horizontal="center" vertical="center"/>
    </xf>
    <xf numFmtId="0" fontId="18" fillId="0" borderId="43" xfId="1" applyNumberFormat="1" applyFont="1" applyFill="1" applyBorder="1" applyAlignment="1" applyProtection="1">
      <alignment horizontal="center" vertical="center" wrapText="1"/>
      <protection locked="0"/>
    </xf>
    <xf numFmtId="0" fontId="9" fillId="0" borderId="39" xfId="0" applyFont="1" applyFill="1" applyBorder="1" applyAlignment="1" applyProtection="1">
      <alignment horizontal="center" vertical="center"/>
    </xf>
    <xf numFmtId="166" fontId="15" fillId="0" borderId="39" xfId="1" applyNumberFormat="1" applyFont="1" applyFill="1" applyBorder="1" applyAlignment="1" applyProtection="1">
      <alignment horizontal="right"/>
      <protection locked="0"/>
    </xf>
    <xf numFmtId="0" fontId="22" fillId="0" borderId="40" xfId="0" applyFont="1" applyFill="1" applyBorder="1" applyAlignment="1" applyProtection="1">
      <alignment wrapText="1"/>
      <protection locked="0"/>
    </xf>
    <xf numFmtId="0" fontId="18" fillId="0" borderId="40" xfId="1" applyNumberFormat="1" applyFont="1" applyFill="1" applyBorder="1" applyAlignment="1" applyProtection="1">
      <alignment horizontal="center" vertical="center" wrapText="1"/>
      <protection locked="0"/>
    </xf>
    <xf numFmtId="166" fontId="18" fillId="0" borderId="40" xfId="1" applyNumberFormat="1" applyFont="1" applyFill="1" applyBorder="1" applyAlignment="1" applyProtection="1">
      <alignment horizontal="center" vertical="center" wrapText="1"/>
      <protection locked="0"/>
    </xf>
    <xf numFmtId="166" fontId="14" fillId="0" borderId="40" xfId="1" applyNumberFormat="1" applyFont="1" applyFill="1" applyBorder="1" applyAlignment="1" applyProtection="1">
      <alignment horizontal="right" wrapText="1"/>
      <protection locked="0"/>
    </xf>
    <xf numFmtId="0" fontId="16" fillId="2" borderId="45" xfId="0" applyFont="1" applyFill="1" applyBorder="1" applyAlignment="1" applyProtection="1">
      <protection locked="0"/>
    </xf>
    <xf numFmtId="0" fontId="15" fillId="2" borderId="39" xfId="1" applyNumberFormat="1" applyFont="1" applyFill="1" applyBorder="1" applyAlignment="1" applyProtection="1">
      <alignment horizontal="center" wrapText="1"/>
      <protection locked="0"/>
    </xf>
    <xf numFmtId="0" fontId="15" fillId="2" borderId="43" xfId="1" applyNumberFormat="1" applyFont="1" applyFill="1" applyBorder="1" applyAlignment="1" applyProtection="1">
      <alignment horizontal="center" wrapText="1"/>
      <protection locked="0"/>
    </xf>
    <xf numFmtId="0" fontId="16" fillId="0" borderId="45" xfId="0" applyFont="1" applyFill="1" applyBorder="1" applyAlignment="1" applyProtection="1">
      <protection locked="0"/>
    </xf>
    <xf numFmtId="166" fontId="15" fillId="0" borderId="39" xfId="1" applyNumberFormat="1" applyFont="1" applyFill="1" applyBorder="1" applyAlignment="1" applyProtection="1">
      <alignment horizontal="center" vertical="center"/>
      <protection locked="0"/>
    </xf>
    <xf numFmtId="166" fontId="15" fillId="0" borderId="43" xfId="1" applyNumberFormat="1" applyFont="1" applyFill="1" applyBorder="1" applyAlignment="1" applyProtection="1">
      <alignment horizontal="center" vertical="center"/>
      <protection locked="0"/>
    </xf>
    <xf numFmtId="0" fontId="16" fillId="0" borderId="45" xfId="0" applyFont="1" applyFill="1" applyBorder="1" applyAlignment="1" applyProtection="1"/>
    <xf numFmtId="0" fontId="9" fillId="0" borderId="43" xfId="0" applyFont="1" applyFill="1" applyBorder="1" applyAlignment="1" applyProtection="1">
      <alignment horizontal="center" vertical="center"/>
    </xf>
    <xf numFmtId="0" fontId="24" fillId="0" borderId="40" xfId="0" applyFont="1" applyFill="1" applyBorder="1" applyAlignment="1" applyProtection="1">
      <alignment horizontal="center" vertical="center" wrapText="1"/>
      <protection locked="0"/>
    </xf>
    <xf numFmtId="0" fontId="24" fillId="0" borderId="40" xfId="0" quotePrefix="1" applyFont="1" applyFill="1" applyBorder="1" applyAlignment="1" applyProtection="1">
      <alignment horizontal="center" vertical="center" wrapText="1"/>
      <protection locked="0"/>
    </xf>
    <xf numFmtId="49" fontId="5" fillId="0" borderId="0" xfId="0" applyNumberFormat="1" applyFont="1" applyFill="1" applyBorder="1" applyAlignment="1" applyProtection="1">
      <alignment vertical="center"/>
      <protection locked="0"/>
    </xf>
    <xf numFmtId="0" fontId="5" fillId="0" borderId="0" xfId="0" applyFont="1" applyFill="1" applyBorder="1" applyAlignment="1" applyProtection="1">
      <alignment vertical="center" wrapText="1"/>
      <protection locked="0"/>
    </xf>
    <xf numFmtId="0" fontId="5" fillId="0" borderId="0" xfId="0" applyFont="1" applyFill="1" applyBorder="1" applyAlignment="1" applyProtection="1">
      <alignment vertical="center"/>
      <protection locked="0"/>
    </xf>
    <xf numFmtId="166" fontId="1" fillId="3" borderId="0" xfId="1" applyNumberFormat="1" applyFont="1" applyFill="1" applyBorder="1" applyAlignment="1" applyProtection="1">
      <alignment horizontal="right"/>
      <protection locked="0"/>
    </xf>
    <xf numFmtId="0" fontId="1" fillId="3" borderId="0" xfId="0" applyFont="1" applyFill="1" applyBorder="1" applyAlignment="1" applyProtection="1">
      <alignment horizontal="right"/>
      <protection locked="0"/>
    </xf>
    <xf numFmtId="166" fontId="4" fillId="3" borderId="0" xfId="1" applyNumberFormat="1" applyFont="1" applyFill="1" applyBorder="1" applyAlignment="1" applyProtection="1">
      <alignment horizontal="right"/>
      <protection locked="0"/>
    </xf>
    <xf numFmtId="0" fontId="5" fillId="3" borderId="0" xfId="0" applyFont="1" applyFill="1" applyBorder="1" applyAlignment="1" applyProtection="1">
      <alignment horizontal="right"/>
      <protection locked="0"/>
    </xf>
    <xf numFmtId="166" fontId="5" fillId="3" borderId="0" xfId="1" applyNumberFormat="1" applyFont="1" applyFill="1" applyBorder="1" applyAlignment="1" applyProtection="1">
      <alignment horizontal="right"/>
      <protection locked="0"/>
    </xf>
    <xf numFmtId="166" fontId="5" fillId="3" borderId="0" xfId="1" applyNumberFormat="1" applyFont="1" applyFill="1" applyBorder="1" applyAlignment="1" applyProtection="1">
      <alignment horizontal="right" wrapText="1"/>
      <protection locked="0"/>
    </xf>
    <xf numFmtId="166" fontId="4" fillId="3" borderId="0" xfId="1" applyNumberFormat="1" applyFont="1" applyFill="1" applyBorder="1" applyAlignment="1" applyProtection="1">
      <alignment horizontal="right" wrapText="1"/>
      <protection locked="0"/>
    </xf>
    <xf numFmtId="166" fontId="6" fillId="3" borderId="0" xfId="1" applyNumberFormat="1" applyFont="1" applyFill="1" applyBorder="1" applyAlignment="1" applyProtection="1">
      <alignment horizontal="right" wrapText="1"/>
      <protection locked="0"/>
    </xf>
    <xf numFmtId="166" fontId="7" fillId="3" borderId="0" xfId="1" applyNumberFormat="1" applyFont="1" applyFill="1" applyBorder="1" applyAlignment="1" applyProtection="1">
      <alignment horizontal="right" wrapText="1"/>
      <protection locked="0"/>
    </xf>
    <xf numFmtId="0" fontId="5" fillId="3" borderId="0" xfId="1" applyNumberFormat="1" applyFont="1" applyFill="1" applyBorder="1" applyAlignment="1" applyProtection="1">
      <alignment horizontal="center" vertical="center" wrapText="1"/>
      <protection locked="0"/>
    </xf>
    <xf numFmtId="166" fontId="8" fillId="3" borderId="0" xfId="1" applyNumberFormat="1" applyFont="1" applyFill="1" applyBorder="1" applyAlignment="1" applyProtection="1">
      <alignment horizontal="right" wrapText="1"/>
      <protection locked="0"/>
    </xf>
    <xf numFmtId="166" fontId="1" fillId="3" borderId="0" xfId="1" applyNumberFormat="1" applyFont="1" applyFill="1" applyBorder="1" applyAlignment="1" applyProtection="1">
      <alignment horizontal="right" wrapText="1"/>
      <protection locked="0"/>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xf>
    <xf numFmtId="0" fontId="15" fillId="0" borderId="3" xfId="0" applyFont="1" applyFill="1" applyBorder="1" applyAlignment="1" applyProtection="1">
      <alignment horizontal="center" vertical="center" wrapText="1"/>
    </xf>
    <xf numFmtId="49" fontId="15" fillId="0" borderId="12" xfId="0" applyNumberFormat="1" applyFont="1" applyFill="1" applyBorder="1" applyAlignment="1" applyProtection="1">
      <alignment horizontal="center" vertical="center" wrapText="1"/>
    </xf>
    <xf numFmtId="49" fontId="15" fillId="0" borderId="28" xfId="0" applyNumberFormat="1" applyFont="1" applyFill="1" applyBorder="1" applyAlignment="1" applyProtection="1">
      <alignment horizontal="center" vertical="center" wrapText="1"/>
    </xf>
    <xf numFmtId="49" fontId="15" fillId="0" borderId="35" xfId="0" applyNumberFormat="1"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wrapText="1"/>
    </xf>
    <xf numFmtId="0" fontId="15" fillId="0" borderId="24" xfId="0" applyFont="1" applyFill="1" applyBorder="1" applyAlignment="1" applyProtection="1">
      <alignment horizontal="center" vertical="center" wrapText="1"/>
    </xf>
    <xf numFmtId="0" fontId="15" fillId="0" borderId="36" xfId="0" applyFont="1" applyFill="1" applyBorder="1" applyAlignment="1" applyProtection="1">
      <alignment horizontal="center" vertical="center" wrapText="1"/>
    </xf>
    <xf numFmtId="0" fontId="15" fillId="0" borderId="14" xfId="0" applyFont="1" applyFill="1" applyBorder="1" applyAlignment="1" applyProtection="1">
      <alignment horizontal="center" vertical="center" wrapText="1"/>
    </xf>
    <xf numFmtId="0" fontId="15" fillId="0" borderId="15" xfId="0" applyFont="1" applyFill="1" applyBorder="1" applyAlignment="1" applyProtection="1">
      <alignment horizontal="center" vertical="center" wrapText="1"/>
    </xf>
    <xf numFmtId="0" fontId="15" fillId="0" borderId="22" xfId="0" applyFont="1" applyFill="1" applyBorder="1" applyAlignment="1" applyProtection="1">
      <alignment horizontal="center" vertical="center" wrapText="1"/>
    </xf>
    <xf numFmtId="0" fontId="15" fillId="0" borderId="29" xfId="0" applyFont="1" applyFill="1" applyBorder="1" applyAlignment="1" applyProtection="1">
      <alignment horizontal="center" vertical="center" wrapText="1"/>
    </xf>
    <xf numFmtId="0" fontId="15" fillId="0" borderId="33" xfId="0" applyFont="1" applyFill="1" applyBorder="1" applyAlignment="1" applyProtection="1">
      <alignment horizontal="center" vertical="center" wrapText="1"/>
    </xf>
    <xf numFmtId="0" fontId="15" fillId="0" borderId="32" xfId="0" applyFont="1" applyFill="1" applyBorder="1" applyAlignment="1" applyProtection="1">
      <alignment horizontal="center" vertical="center" wrapText="1"/>
    </xf>
    <xf numFmtId="0" fontId="15" fillId="0" borderId="16" xfId="0" applyFont="1" applyFill="1" applyBorder="1" applyAlignment="1" applyProtection="1">
      <alignment horizontal="center" wrapText="1"/>
    </xf>
    <xf numFmtId="0" fontId="15" fillId="0" borderId="5" xfId="0" applyFont="1" applyFill="1" applyBorder="1" applyAlignment="1" applyProtection="1">
      <alignment horizontal="center" wrapText="1"/>
    </xf>
    <xf numFmtId="0" fontId="15" fillId="0" borderId="30" xfId="0" applyFont="1" applyFill="1" applyBorder="1" applyAlignment="1" applyProtection="1">
      <alignment horizontal="center" wrapText="1"/>
    </xf>
    <xf numFmtId="0" fontId="15" fillId="0" borderId="31" xfId="0" applyFont="1" applyFill="1" applyBorder="1" applyAlignment="1" applyProtection="1">
      <alignment horizontal="center" wrapText="1"/>
    </xf>
    <xf numFmtId="166" fontId="15" fillId="0" borderId="17" xfId="1" applyNumberFormat="1" applyFont="1" applyFill="1" applyBorder="1" applyAlignment="1" applyProtection="1">
      <alignment horizontal="center" wrapText="1"/>
    </xf>
    <xf numFmtId="166" fontId="15" fillId="0" borderId="18" xfId="1" applyNumberFormat="1" applyFont="1" applyFill="1" applyBorder="1" applyAlignment="1" applyProtection="1">
      <alignment horizontal="center" wrapText="1"/>
    </xf>
    <xf numFmtId="166" fontId="17" fillId="0" borderId="7" xfId="1" applyNumberFormat="1" applyFont="1" applyFill="1" applyBorder="1" applyAlignment="1" applyProtection="1">
      <alignment horizontal="center" wrapText="1"/>
    </xf>
    <xf numFmtId="166" fontId="17" fillId="0" borderId="24" xfId="1" applyNumberFormat="1" applyFont="1" applyFill="1" applyBorder="1" applyAlignment="1" applyProtection="1">
      <alignment horizontal="center" wrapText="1"/>
    </xf>
    <xf numFmtId="166" fontId="17" fillId="0" borderId="36" xfId="1" applyNumberFormat="1" applyFont="1" applyFill="1" applyBorder="1" applyAlignment="1" applyProtection="1">
      <alignment horizontal="center" wrapText="1"/>
    </xf>
    <xf numFmtId="166" fontId="18" fillId="0" borderId="7" xfId="1" applyNumberFormat="1" applyFont="1" applyFill="1" applyBorder="1" applyAlignment="1" applyProtection="1">
      <alignment horizontal="center" wrapText="1"/>
    </xf>
    <xf numFmtId="166" fontId="18" fillId="0" borderId="24" xfId="1" applyNumberFormat="1" applyFont="1" applyFill="1" applyBorder="1" applyAlignment="1" applyProtection="1">
      <alignment horizontal="center" wrapText="1"/>
    </xf>
    <xf numFmtId="166" fontId="18" fillId="0" borderId="36" xfId="1" applyNumberFormat="1" applyFont="1" applyFill="1" applyBorder="1" applyAlignment="1" applyProtection="1">
      <alignment horizontal="center" wrapText="1"/>
    </xf>
    <xf numFmtId="166" fontId="15" fillId="0" borderId="8" xfId="1" applyNumberFormat="1" applyFont="1" applyFill="1" applyBorder="1" applyAlignment="1" applyProtection="1">
      <alignment horizontal="center" wrapText="1"/>
    </xf>
    <xf numFmtId="166" fontId="15" fillId="0" borderId="9" xfId="1" applyNumberFormat="1" applyFont="1" applyFill="1" applyBorder="1" applyAlignment="1" applyProtection="1">
      <alignment horizontal="center" wrapText="1"/>
    </xf>
    <xf numFmtId="166" fontId="15" fillId="0" borderId="25" xfId="1" applyNumberFormat="1" applyFont="1" applyFill="1" applyBorder="1" applyAlignment="1" applyProtection="1">
      <alignment horizontal="center" wrapText="1"/>
    </xf>
    <xf numFmtId="166" fontId="15" fillId="0" borderId="26" xfId="1" applyNumberFormat="1" applyFont="1" applyFill="1" applyBorder="1" applyAlignment="1" applyProtection="1">
      <alignment horizontal="center" wrapText="1"/>
    </xf>
    <xf numFmtId="0" fontId="17" fillId="0" borderId="7" xfId="1" applyNumberFormat="1" applyFont="1" applyFill="1" applyBorder="1" applyAlignment="1" applyProtection="1">
      <alignment horizontal="center" vertical="center" wrapText="1"/>
    </xf>
    <xf numFmtId="0" fontId="17" fillId="0" borderId="24" xfId="1" applyNumberFormat="1" applyFont="1" applyFill="1" applyBorder="1" applyAlignment="1" applyProtection="1">
      <alignment horizontal="center" vertical="center" wrapText="1"/>
    </xf>
    <xf numFmtId="0" fontId="17" fillId="0" borderId="36" xfId="1" applyNumberFormat="1" applyFont="1" applyFill="1" applyBorder="1" applyAlignment="1" applyProtection="1">
      <alignment horizontal="center" vertical="center" wrapText="1"/>
    </xf>
    <xf numFmtId="166" fontId="15" fillId="0" borderId="19" xfId="1" applyNumberFormat="1" applyFont="1" applyFill="1" applyBorder="1" applyAlignment="1" applyProtection="1">
      <alignment horizontal="center" wrapText="1"/>
    </xf>
    <xf numFmtId="166" fontId="15" fillId="0" borderId="14" xfId="1" applyNumberFormat="1" applyFont="1" applyFill="1" applyBorder="1" applyAlignment="1" applyProtection="1">
      <alignment horizontal="center" vertical="center" wrapText="1"/>
    </xf>
    <xf numFmtId="166" fontId="15" fillId="0" borderId="20" xfId="1" applyNumberFormat="1" applyFont="1" applyFill="1" applyBorder="1" applyAlignment="1" applyProtection="1">
      <alignment horizontal="center" vertical="center" wrapText="1"/>
    </xf>
    <xf numFmtId="166" fontId="15" fillId="0" borderId="21" xfId="1" applyNumberFormat="1" applyFont="1" applyFill="1" applyBorder="1" applyAlignment="1" applyProtection="1">
      <alignment horizontal="center" vertical="center" wrapText="1"/>
    </xf>
    <xf numFmtId="166" fontId="15" fillId="0" borderId="33" xfId="1" applyNumberFormat="1" applyFont="1" applyFill="1" applyBorder="1" applyAlignment="1" applyProtection="1">
      <alignment horizontal="center" vertical="center" wrapText="1"/>
    </xf>
    <xf numFmtId="166" fontId="15" fillId="0" borderId="31" xfId="1" applyNumberFormat="1" applyFont="1" applyFill="1" applyBorder="1" applyAlignment="1" applyProtection="1">
      <alignment horizontal="center" vertical="center" wrapText="1"/>
    </xf>
    <xf numFmtId="166" fontId="15" fillId="0" borderId="34" xfId="1" applyNumberFormat="1" applyFont="1" applyFill="1" applyBorder="1" applyAlignment="1" applyProtection="1">
      <alignment horizontal="center" vertical="center" wrapText="1"/>
    </xf>
    <xf numFmtId="166" fontId="15" fillId="0" borderId="7" xfId="1" applyNumberFormat="1" applyFont="1" applyFill="1" applyBorder="1" applyAlignment="1" applyProtection="1">
      <alignment horizontal="center" vertical="center" wrapText="1"/>
    </xf>
    <xf numFmtId="166" fontId="15" fillId="0" borderId="24" xfId="1" applyNumberFormat="1" applyFont="1" applyFill="1" applyBorder="1" applyAlignment="1" applyProtection="1">
      <alignment horizontal="center" vertical="center" wrapText="1"/>
    </xf>
    <xf numFmtId="166" fontId="15" fillId="0" borderId="36" xfId="1" applyNumberFormat="1" applyFont="1" applyFill="1" applyBorder="1" applyAlignment="1" applyProtection="1">
      <alignment horizontal="center" vertical="center" wrapText="1"/>
    </xf>
    <xf numFmtId="166" fontId="15" fillId="0" borderId="4" xfId="1" applyNumberFormat="1" applyFont="1" applyFill="1" applyBorder="1" applyAlignment="1" applyProtection="1">
      <alignment horizontal="center" vertical="center" wrapText="1"/>
    </xf>
    <xf numFmtId="166" fontId="15" fillId="0" borderId="5" xfId="1" applyNumberFormat="1" applyFont="1" applyFill="1" applyBorder="1" applyAlignment="1" applyProtection="1">
      <alignment horizontal="center" vertical="center" wrapText="1"/>
    </xf>
    <xf numFmtId="166" fontId="15" fillId="0" borderId="6" xfId="1" applyNumberFormat="1" applyFont="1" applyFill="1" applyBorder="1" applyAlignment="1" applyProtection="1">
      <alignment horizontal="center" vertical="center" wrapText="1"/>
    </xf>
    <xf numFmtId="166" fontId="15" fillId="0" borderId="22" xfId="1" applyNumberFormat="1" applyFont="1" applyFill="1" applyBorder="1" applyAlignment="1" applyProtection="1">
      <alignment horizontal="center" vertical="center" wrapText="1"/>
    </xf>
    <xf numFmtId="166" fontId="15" fillId="0" borderId="0" xfId="1" applyNumberFormat="1" applyFont="1" applyFill="1" applyBorder="1" applyAlignment="1" applyProtection="1">
      <alignment horizontal="center" vertical="center" wrapText="1"/>
    </xf>
    <xf numFmtId="166" fontId="15" fillId="0" borderId="23" xfId="1" applyNumberFormat="1" applyFont="1" applyFill="1" applyBorder="1" applyAlignment="1" applyProtection="1">
      <alignment horizontal="center" vertical="center" wrapText="1"/>
    </xf>
    <xf numFmtId="0" fontId="17" fillId="0" borderId="40" xfId="1" applyNumberFormat="1" applyFont="1" applyFill="1" applyBorder="1" applyAlignment="1" applyProtection="1">
      <alignment horizontal="center" vertical="center" wrapText="1"/>
      <protection locked="0"/>
    </xf>
    <xf numFmtId="49" fontId="14" fillId="0" borderId="39" xfId="0" applyNumberFormat="1" applyFont="1" applyFill="1" applyBorder="1" applyAlignment="1" applyProtection="1">
      <alignment horizontal="center" vertical="center" wrapText="1"/>
      <protection locked="0"/>
    </xf>
    <xf numFmtId="0" fontId="14" fillId="0" borderId="40" xfId="0" applyFont="1" applyFill="1" applyBorder="1" applyAlignment="1" applyProtection="1">
      <alignment horizontal="center" vertical="center" wrapText="1"/>
      <protection locked="0"/>
    </xf>
    <xf numFmtId="166" fontId="18" fillId="0" borderId="40" xfId="1" applyNumberFormat="1" applyFont="1" applyFill="1" applyBorder="1" applyAlignment="1" applyProtection="1">
      <alignment horizontal="center" vertical="center" wrapText="1"/>
      <protection locked="0"/>
    </xf>
    <xf numFmtId="166" fontId="15" fillId="0" borderId="48" xfId="1" applyNumberFormat="1" applyFont="1" applyFill="1" applyBorder="1" applyAlignment="1" applyProtection="1">
      <alignment horizontal="center" vertical="center" wrapText="1"/>
      <protection locked="0"/>
    </xf>
    <xf numFmtId="166" fontId="15" fillId="0" borderId="45" xfId="1" applyNumberFormat="1" applyFont="1" applyFill="1" applyBorder="1" applyAlignment="1" applyProtection="1">
      <alignment horizontal="center" vertical="center" wrapText="1"/>
      <protection locked="0"/>
    </xf>
    <xf numFmtId="166" fontId="15" fillId="0" borderId="46" xfId="1" applyNumberFormat="1" applyFont="1" applyFill="1" applyBorder="1" applyAlignment="1" applyProtection="1">
      <alignment horizontal="center" vertical="center" wrapText="1"/>
      <protection locked="0"/>
    </xf>
    <xf numFmtId="166" fontId="15" fillId="0" borderId="48" xfId="1" applyNumberFormat="1" applyFont="1" applyFill="1" applyBorder="1" applyAlignment="1" applyProtection="1">
      <alignment horizontal="center" wrapText="1"/>
      <protection locked="0"/>
    </xf>
    <xf numFmtId="166" fontId="15" fillId="0" borderId="45" xfId="1" applyNumberFormat="1" applyFont="1" applyFill="1" applyBorder="1" applyAlignment="1" applyProtection="1">
      <alignment horizontal="center" wrapText="1"/>
      <protection locked="0"/>
    </xf>
    <xf numFmtId="166" fontId="15" fillId="0" borderId="49" xfId="1" applyNumberFormat="1" applyFont="1" applyFill="1" applyBorder="1" applyAlignment="1" applyProtection="1">
      <alignment horizontal="center" wrapText="1"/>
      <protection locked="0"/>
    </xf>
    <xf numFmtId="166" fontId="15" fillId="0" borderId="49" xfId="1" applyNumberFormat="1" applyFont="1" applyFill="1" applyBorder="1" applyAlignment="1" applyProtection="1">
      <alignment horizontal="center" vertical="center" wrapText="1"/>
      <protection locked="0"/>
    </xf>
    <xf numFmtId="0" fontId="15" fillId="0" borderId="39" xfId="0" applyFont="1" applyFill="1" applyBorder="1" applyAlignment="1" applyProtection="1">
      <alignment horizontal="center" vertical="center" wrapText="1"/>
      <protection locked="0"/>
    </xf>
    <xf numFmtId="0" fontId="15" fillId="0" borderId="40" xfId="0" applyFont="1" applyFill="1" applyBorder="1" applyAlignment="1" applyProtection="1">
      <alignment horizontal="center" vertical="center" wrapText="1"/>
      <protection locked="0"/>
    </xf>
    <xf numFmtId="166" fontId="18" fillId="0" borderId="40" xfId="1" applyNumberFormat="1" applyFont="1" applyFill="1" applyBorder="1" applyAlignment="1" applyProtection="1">
      <alignment horizontal="center" vertical="center"/>
    </xf>
    <xf numFmtId="166" fontId="18" fillId="0" borderId="40" xfId="1" applyNumberFormat="1" applyFont="1" applyFill="1" applyBorder="1" applyAlignment="1" applyProtection="1">
      <alignment horizontal="center" vertical="center"/>
      <protection locked="0"/>
    </xf>
    <xf numFmtId="0" fontId="16" fillId="0" borderId="4" xfId="0" applyFont="1" applyFill="1" applyBorder="1" applyAlignment="1" applyProtection="1">
      <alignment horizontal="center" vertical="center" wrapText="1"/>
    </xf>
    <xf numFmtId="0" fontId="16" fillId="0" borderId="5" xfId="0" applyFont="1" applyFill="1" applyBorder="1" applyAlignment="1" applyProtection="1">
      <alignment horizontal="center" vertical="center" wrapText="1"/>
    </xf>
    <xf numFmtId="0" fontId="16" fillId="0" borderId="6" xfId="0" applyFont="1" applyFill="1" applyBorder="1" applyAlignment="1" applyProtection="1">
      <alignment horizontal="center" vertical="center" wrapText="1"/>
    </xf>
    <xf numFmtId="0" fontId="15" fillId="0" borderId="44" xfId="0" applyFont="1" applyFill="1" applyBorder="1" applyAlignment="1" applyProtection="1">
      <alignment horizontal="center" wrapText="1"/>
      <protection locked="0"/>
    </xf>
    <xf numFmtId="0" fontId="15" fillId="0" borderId="45" xfId="0" applyFont="1" applyFill="1" applyBorder="1" applyAlignment="1" applyProtection="1">
      <alignment horizontal="center" wrapText="1"/>
      <protection locked="0"/>
    </xf>
    <xf numFmtId="0" fontId="15" fillId="0" borderId="46" xfId="0" applyFont="1" applyFill="1" applyBorder="1" applyAlignment="1" applyProtection="1">
      <alignment horizontal="center" wrapText="1"/>
      <protection locked="0"/>
    </xf>
    <xf numFmtId="0" fontId="9" fillId="0" borderId="0" xfId="0" applyFont="1" applyFill="1" applyBorder="1" applyAlignment="1" applyProtection="1">
      <alignment horizontal="center" wrapText="1"/>
    </xf>
    <xf numFmtId="0" fontId="15" fillId="0" borderId="16" xfId="0" applyFont="1" applyFill="1" applyBorder="1" applyAlignment="1" applyProtection="1">
      <alignment horizontal="center" vertical="center" wrapText="1"/>
    </xf>
    <xf numFmtId="0" fontId="15" fillId="0" borderId="5" xfId="0"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15" fillId="0" borderId="30" xfId="0" applyFont="1" applyFill="1" applyBorder="1" applyAlignment="1" applyProtection="1">
      <alignment horizontal="center" vertical="center" wrapText="1"/>
    </xf>
    <xf numFmtId="0" fontId="15" fillId="0" borderId="31" xfId="0" applyFont="1" applyFill="1" applyBorder="1" applyAlignment="1" applyProtection="1">
      <alignment horizontal="center" vertical="center" wrapText="1"/>
    </xf>
    <xf numFmtId="0" fontId="15" fillId="0" borderId="48" xfId="0" applyFont="1" applyFill="1" applyBorder="1" applyAlignment="1" applyProtection="1">
      <alignment horizontal="center" vertical="center" wrapText="1"/>
      <protection locked="0"/>
    </xf>
    <xf numFmtId="0" fontId="15" fillId="0" borderId="46" xfId="0" applyFont="1" applyFill="1" applyBorder="1" applyAlignment="1" applyProtection="1">
      <alignment horizontal="center" vertical="center" wrapText="1"/>
      <protection locked="0"/>
    </xf>
    <xf numFmtId="0" fontId="15" fillId="0" borderId="24" xfId="1" applyNumberFormat="1" applyFont="1" applyFill="1" applyBorder="1" applyAlignment="1" applyProtection="1">
      <alignment horizontal="center" vertical="center" wrapText="1"/>
    </xf>
    <xf numFmtId="0" fontId="15" fillId="0" borderId="36" xfId="1" applyNumberFormat="1" applyFont="1" applyFill="1" applyBorder="1" applyAlignment="1" applyProtection="1">
      <alignment horizontal="center" vertical="center" wrapText="1"/>
    </xf>
    <xf numFmtId="0" fontId="15" fillId="0" borderId="41" xfId="1" applyNumberFormat="1" applyFont="1" applyFill="1" applyBorder="1" applyAlignment="1" applyProtection="1">
      <alignment horizontal="center" vertical="center" wrapText="1"/>
    </xf>
    <xf numFmtId="0" fontId="15" fillId="0" borderId="42" xfId="1" applyNumberFormat="1" applyFont="1" applyFill="1" applyBorder="1" applyAlignment="1" applyProtection="1">
      <alignment horizontal="center" vertical="center" wrapText="1"/>
    </xf>
    <xf numFmtId="0" fontId="15" fillId="0" borderId="47" xfId="1" applyNumberFormat="1" applyFont="1" applyFill="1" applyBorder="1" applyAlignment="1" applyProtection="1">
      <alignment horizontal="center" vertical="center" wrapText="1"/>
    </xf>
    <xf numFmtId="0" fontId="15" fillId="0" borderId="4" xfId="1" applyNumberFormat="1" applyFont="1" applyFill="1" applyBorder="1" applyAlignment="1" applyProtection="1">
      <alignment horizontal="center" vertical="center" wrapText="1"/>
    </xf>
    <xf numFmtId="0" fontId="15" fillId="0" borderId="5" xfId="1" applyNumberFormat="1" applyFont="1" applyFill="1" applyBorder="1" applyAlignment="1" applyProtection="1">
      <alignment horizontal="center" vertical="center" wrapText="1"/>
    </xf>
    <xf numFmtId="0" fontId="15" fillId="0" borderId="10" xfId="1" applyNumberFormat="1" applyFont="1" applyFill="1" applyBorder="1" applyAlignment="1" applyProtection="1">
      <alignment horizontal="center" vertical="center" wrapText="1"/>
    </xf>
    <xf numFmtId="166" fontId="15" fillId="0" borderId="11" xfId="1" applyNumberFormat="1" applyFont="1" applyFill="1" applyBorder="1" applyAlignment="1" applyProtection="1">
      <alignment horizontal="center" wrapText="1"/>
    </xf>
    <xf numFmtId="166" fontId="15" fillId="0" borderId="27" xfId="1" applyNumberFormat="1" applyFont="1" applyFill="1" applyBorder="1" applyAlignment="1" applyProtection="1">
      <alignment horizontal="center" wrapText="1"/>
    </xf>
    <xf numFmtId="0" fontId="15" fillId="0" borderId="7" xfId="1" applyNumberFormat="1" applyFont="1" applyFill="1" applyBorder="1" applyAlignment="1" applyProtection="1">
      <alignment horizontal="center" vertical="center" wrapText="1"/>
    </xf>
    <xf numFmtId="0" fontId="17" fillId="0" borderId="43" xfId="1" applyNumberFormat="1" applyFont="1" applyFill="1" applyBorder="1" applyAlignment="1" applyProtection="1">
      <alignment horizontal="center" vertical="center" wrapText="1"/>
      <protection locked="0"/>
    </xf>
    <xf numFmtId="166" fontId="17" fillId="0" borderId="40" xfId="1" applyNumberFormat="1" applyFont="1" applyFill="1" applyBorder="1" applyAlignment="1" applyProtection="1">
      <alignment horizontal="center" wrapText="1"/>
      <protection locked="0"/>
    </xf>
    <xf numFmtId="166" fontId="15" fillId="0" borderId="40" xfId="1" applyNumberFormat="1" applyFont="1" applyFill="1" applyBorder="1" applyAlignment="1" applyProtection="1">
      <alignment horizontal="center" vertical="center" wrapText="1"/>
      <protection locked="0"/>
    </xf>
    <xf numFmtId="0" fontId="18" fillId="0" borderId="40" xfId="1" applyNumberFormat="1" applyFont="1" applyFill="1" applyBorder="1" applyAlignment="1" applyProtection="1">
      <alignment horizontal="center" vertical="center" wrapText="1"/>
      <protection locked="0"/>
    </xf>
    <xf numFmtId="166" fontId="18" fillId="4" borderId="43" xfId="1" applyNumberFormat="1" applyFont="1" applyFill="1" applyBorder="1" applyAlignment="1" applyProtection="1">
      <alignment horizontal="center" vertical="center"/>
    </xf>
    <xf numFmtId="0" fontId="18" fillId="0" borderId="43" xfId="1" applyNumberFormat="1" applyFont="1" applyFill="1" applyBorder="1" applyAlignment="1" applyProtection="1">
      <alignment horizontal="center" vertical="center" wrapText="1"/>
      <protection locked="0"/>
    </xf>
    <xf numFmtId="166" fontId="15" fillId="2" borderId="39" xfId="1" applyNumberFormat="1" applyFont="1" applyFill="1" applyBorder="1" applyAlignment="1" applyProtection="1">
      <alignment horizontal="center" wrapText="1"/>
      <protection locked="0"/>
    </xf>
    <xf numFmtId="166" fontId="15" fillId="2" borderId="43" xfId="1" applyNumberFormat="1" applyFont="1" applyFill="1" applyBorder="1" applyAlignment="1" applyProtection="1">
      <alignment horizontal="center" wrapText="1"/>
      <protection locked="0"/>
    </xf>
    <xf numFmtId="166" fontId="15" fillId="0" borderId="43" xfId="1" applyNumberFormat="1" applyFont="1" applyFill="1" applyBorder="1" applyAlignment="1" applyProtection="1">
      <alignment horizontal="center" vertical="center"/>
      <protection locked="0"/>
    </xf>
    <xf numFmtId="166" fontId="15" fillId="0" borderId="39" xfId="1" applyNumberFormat="1" applyFont="1" applyFill="1" applyBorder="1" applyAlignment="1" applyProtection="1">
      <alignment horizontal="center" vertical="center"/>
      <protection locked="0"/>
    </xf>
    <xf numFmtId="0" fontId="15" fillId="0" borderId="44" xfId="0" applyFont="1" applyFill="1" applyBorder="1" applyAlignment="1" applyProtection="1">
      <alignment horizontal="center" vertical="center" wrapText="1"/>
    </xf>
    <xf numFmtId="0" fontId="15" fillId="0" borderId="45" xfId="0" applyFont="1" applyFill="1" applyBorder="1" applyAlignment="1" applyProtection="1">
      <alignment horizontal="center" vertical="center" wrapText="1"/>
    </xf>
    <xf numFmtId="0" fontId="15" fillId="0" borderId="46" xfId="0" applyFont="1" applyFill="1" applyBorder="1" applyAlignment="1" applyProtection="1">
      <alignment horizontal="center" vertical="center" wrapText="1"/>
    </xf>
  </cellXfs>
  <cellStyles count="3">
    <cellStyle name="Comma 2" xfId="1"/>
    <cellStyle name="Currency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40"/>
  <sheetViews>
    <sheetView tabSelected="1" zoomScale="115" zoomScaleNormal="115" workbookViewId="0">
      <pane xSplit="7" ySplit="7" topLeftCell="AN8" activePane="bottomRight" state="frozen"/>
      <selection pane="topRight" activeCell="F1" sqref="F1"/>
      <selection pane="bottomLeft" activeCell="A8" sqref="A8"/>
      <selection pane="bottomRight" activeCell="D47" sqref="D47"/>
    </sheetView>
  </sheetViews>
  <sheetFormatPr defaultColWidth="20.7109375" defaultRowHeight="11.25" x14ac:dyDescent="0.2"/>
  <cols>
    <col min="1" max="1" width="6.5703125" style="111" customWidth="1"/>
    <col min="2" max="2" width="17.7109375" style="112" customWidth="1"/>
    <col min="3" max="3" width="14.85546875" style="113" customWidth="1"/>
    <col min="4" max="4" width="11.85546875" style="113" customWidth="1"/>
    <col min="5" max="5" width="10.28515625" style="1" hidden="1" customWidth="1"/>
    <col min="6" max="6" width="3.140625" style="1" hidden="1" customWidth="1"/>
    <col min="7" max="7" width="23.85546875" style="2" hidden="1" customWidth="1"/>
    <col min="8" max="8" width="9" style="114" hidden="1" customWidth="1"/>
    <col min="9" max="9" width="10.85546875" style="115" hidden="1" customWidth="1"/>
    <col min="10" max="10" width="7.28515625" style="115" hidden="1" customWidth="1"/>
    <col min="11" max="11" width="11.7109375" style="116" hidden="1" customWidth="1"/>
    <col min="12" max="12" width="9.7109375" style="114" hidden="1" customWidth="1"/>
    <col min="13" max="13" width="7.5703125" style="117" hidden="1" customWidth="1"/>
    <col min="14" max="14" width="10" style="117" hidden="1" customWidth="1"/>
    <col min="15" max="15" width="11" style="117" hidden="1" customWidth="1"/>
    <col min="16" max="16" width="14.42578125" style="117" hidden="1" customWidth="1"/>
    <col min="17" max="17" width="9.42578125" style="117" hidden="1" customWidth="1"/>
    <col min="18" max="18" width="10.7109375" style="117" hidden="1" customWidth="1"/>
    <col min="19" max="19" width="10.7109375" style="116" hidden="1" customWidth="1"/>
    <col min="20" max="21" width="6" style="118" hidden="1" customWidth="1"/>
    <col min="22" max="22" width="8" style="116" hidden="1" customWidth="1"/>
    <col min="23" max="23" width="5.7109375" style="119" hidden="1" customWidth="1"/>
    <col min="24" max="24" width="6.85546875" style="119" hidden="1" customWidth="1"/>
    <col min="25" max="25" width="10.28515625" style="120" hidden="1" customWidth="1"/>
    <col min="26" max="26" width="7.28515625" style="119" hidden="1" customWidth="1"/>
    <col min="27" max="27" width="9.28515625" style="119" hidden="1" customWidth="1"/>
    <col min="28" max="28" width="9.28515625" style="121" hidden="1" customWidth="1"/>
    <col min="29" max="29" width="6.85546875" style="119" hidden="1" customWidth="1"/>
    <col min="30" max="30" width="11" style="119" hidden="1" customWidth="1"/>
    <col min="31" max="31" width="10.7109375" style="121" hidden="1" customWidth="1"/>
    <col min="32" max="32" width="8.28515625" style="119" hidden="1" customWidth="1"/>
    <col min="33" max="33" width="10.28515625" style="119" hidden="1" customWidth="1"/>
    <col min="34" max="34" width="11.5703125" style="120" hidden="1" customWidth="1"/>
    <col min="35" max="35" width="15.28515625" style="119" hidden="1" customWidth="1"/>
    <col min="36" max="36" width="12.5703125" style="119" hidden="1" customWidth="1"/>
    <col min="37" max="38" width="11.85546875" style="120" hidden="1" customWidth="1"/>
    <col min="39" max="39" width="12.85546875" style="122" hidden="1" customWidth="1"/>
    <col min="40" max="40" width="11.140625" style="123" customWidth="1"/>
    <col min="41" max="41" width="14.140625" style="123" customWidth="1"/>
    <col min="42" max="42" width="12.140625" style="124" customWidth="1"/>
    <col min="43" max="43" width="10.85546875" style="119" customWidth="1"/>
    <col min="44" max="44" width="10" style="119" customWidth="1"/>
    <col min="45" max="45" width="19.5703125" style="125" customWidth="1"/>
    <col min="46" max="46" width="12.140625" style="124" customWidth="1"/>
    <col min="47" max="47" width="11.140625" style="123" customWidth="1"/>
    <col min="48" max="48" width="2.5703125" style="84" customWidth="1"/>
    <col min="49" max="49" width="10.140625" style="123" customWidth="1"/>
    <col min="50" max="51" width="10" style="123" customWidth="1"/>
    <col min="52" max="52" width="10.7109375" style="119" customWidth="1"/>
    <col min="53" max="53" width="10.140625" style="119" customWidth="1"/>
    <col min="54" max="255" width="20.7109375" style="3" customWidth="1"/>
    <col min="256" max="256" width="16.5703125" style="3" customWidth="1"/>
    <col min="257" max="257" width="14.28515625" style="3" customWidth="1"/>
    <col min="258" max="258" width="13.28515625" style="3" customWidth="1"/>
    <col min="259" max="259" width="12.7109375" style="3" customWidth="1"/>
    <col min="260" max="260" width="14" style="3" customWidth="1"/>
    <col min="261" max="261" width="8.5703125" style="3" customWidth="1"/>
    <col min="262" max="16384" width="20.7109375" style="3"/>
  </cols>
  <sheetData>
    <row r="1" spans="1:54" s="84" customFormat="1" x14ac:dyDescent="0.2">
      <c r="A1" s="66"/>
      <c r="B1" s="67"/>
      <c r="C1" s="68"/>
      <c r="D1" s="68"/>
      <c r="E1" s="69"/>
      <c r="F1" s="69"/>
      <c r="G1" s="70"/>
      <c r="H1" s="71"/>
      <c r="I1" s="72"/>
      <c r="J1" s="72"/>
      <c r="K1" s="73"/>
      <c r="L1" s="71"/>
      <c r="M1" s="74"/>
      <c r="N1" s="74"/>
      <c r="O1" s="74"/>
      <c r="P1" s="74"/>
      <c r="Q1" s="74"/>
      <c r="R1" s="74"/>
      <c r="S1" s="73"/>
      <c r="T1" s="75"/>
      <c r="U1" s="75"/>
      <c r="V1" s="73"/>
      <c r="W1" s="76"/>
      <c r="X1" s="76"/>
      <c r="Y1" s="77"/>
      <c r="Z1" s="76"/>
      <c r="AA1" s="76"/>
      <c r="AB1" s="78"/>
      <c r="AC1" s="76"/>
      <c r="AD1" s="76"/>
      <c r="AE1" s="78"/>
      <c r="AF1" s="76"/>
      <c r="AG1" s="76"/>
      <c r="AH1" s="77"/>
      <c r="AI1" s="76"/>
      <c r="AJ1" s="76"/>
      <c r="AK1" s="77"/>
      <c r="AL1" s="77"/>
      <c r="AM1" s="79"/>
      <c r="AN1" s="80"/>
      <c r="AO1" s="80"/>
      <c r="AP1" s="81"/>
      <c r="AQ1" s="76"/>
      <c r="AR1" s="76"/>
      <c r="AS1" s="82"/>
      <c r="AT1" s="81"/>
      <c r="AU1" s="80"/>
      <c r="AV1" s="83"/>
      <c r="AW1" s="80"/>
      <c r="AX1" s="80"/>
      <c r="AY1" s="80"/>
      <c r="AZ1" s="76"/>
      <c r="BA1" s="76"/>
    </row>
    <row r="2" spans="1:54" s="84" customFormat="1" ht="12" thickBot="1" x14ac:dyDescent="0.25">
      <c r="A2" s="4"/>
      <c r="B2" s="5"/>
      <c r="C2" s="197" t="s">
        <v>60</v>
      </c>
      <c r="D2" s="197"/>
      <c r="E2" s="197"/>
      <c r="F2" s="197"/>
      <c r="G2" s="197"/>
      <c r="H2" s="6"/>
      <c r="I2" s="6"/>
      <c r="J2" s="6"/>
      <c r="K2" s="6"/>
      <c r="L2" s="6"/>
      <c r="M2" s="6"/>
      <c r="N2" s="6"/>
      <c r="O2" s="6"/>
      <c r="P2" s="6"/>
      <c r="Q2" s="85"/>
      <c r="R2" s="85"/>
      <c r="S2" s="7"/>
      <c r="T2" s="8"/>
      <c r="U2" s="8"/>
      <c r="V2" s="7"/>
      <c r="W2" s="8"/>
      <c r="X2" s="8"/>
      <c r="Y2" s="7"/>
      <c r="Z2" s="8"/>
      <c r="AA2" s="8"/>
      <c r="AB2" s="7"/>
      <c r="AC2" s="8"/>
      <c r="AD2" s="8"/>
      <c r="AE2" s="7"/>
      <c r="AF2" s="8"/>
      <c r="AG2" s="8"/>
      <c r="AH2" s="7"/>
      <c r="AI2" s="8"/>
      <c r="AJ2" s="8"/>
      <c r="AK2" s="7"/>
      <c r="AL2" s="7"/>
      <c r="AM2" s="9"/>
      <c r="AN2" s="86"/>
      <c r="AO2" s="86"/>
      <c r="AP2" s="10"/>
      <c r="AQ2" s="11"/>
      <c r="AR2" s="11"/>
      <c r="AS2" s="12"/>
      <c r="AT2" s="10"/>
      <c r="AU2" s="86"/>
      <c r="AV2" s="87"/>
      <c r="AW2" s="86"/>
      <c r="AX2" s="86"/>
      <c r="AY2" s="86"/>
      <c r="AZ2" s="11"/>
      <c r="BA2" s="11"/>
    </row>
    <row r="3" spans="1:54" s="13" customFormat="1" ht="15.75" customHeight="1" thickBot="1" x14ac:dyDescent="0.25">
      <c r="A3" s="126"/>
      <c r="B3" s="127"/>
      <c r="C3" s="127"/>
      <c r="D3" s="127"/>
      <c r="E3" s="127"/>
      <c r="F3" s="127"/>
      <c r="G3" s="128"/>
      <c r="H3" s="191" t="s">
        <v>0</v>
      </c>
      <c r="I3" s="192"/>
      <c r="J3" s="192"/>
      <c r="K3" s="193"/>
      <c r="L3" s="191" t="s">
        <v>1</v>
      </c>
      <c r="M3" s="192"/>
      <c r="N3" s="192"/>
      <c r="O3" s="192"/>
      <c r="P3" s="192"/>
      <c r="Q3" s="192"/>
      <c r="R3" s="192"/>
      <c r="S3" s="192"/>
      <c r="T3" s="192"/>
      <c r="U3" s="192"/>
      <c r="V3" s="192"/>
      <c r="W3" s="192"/>
      <c r="X3" s="192"/>
      <c r="Y3" s="192"/>
      <c r="Z3" s="192"/>
      <c r="AA3" s="192"/>
      <c r="AB3" s="192"/>
      <c r="AC3" s="192"/>
      <c r="AD3" s="192"/>
      <c r="AE3" s="192"/>
      <c r="AF3" s="192"/>
      <c r="AG3" s="192"/>
      <c r="AH3" s="193"/>
      <c r="AI3" s="170" t="s">
        <v>2</v>
      </c>
      <c r="AJ3" s="171"/>
      <c r="AK3" s="172"/>
      <c r="AL3" s="167" t="s">
        <v>3</v>
      </c>
      <c r="AM3" s="147" t="s">
        <v>4</v>
      </c>
      <c r="AN3" s="215" t="s">
        <v>22</v>
      </c>
      <c r="AO3" s="157" t="s">
        <v>23</v>
      </c>
      <c r="AP3" s="150" t="s">
        <v>5</v>
      </c>
      <c r="AQ3" s="153" t="s">
        <v>6</v>
      </c>
      <c r="AR3" s="153"/>
      <c r="AS3" s="154"/>
      <c r="AT3" s="150" t="s">
        <v>7</v>
      </c>
      <c r="AU3" s="207" t="s">
        <v>8</v>
      </c>
      <c r="AV3" s="87"/>
      <c r="AW3" s="210" t="s">
        <v>9</v>
      </c>
      <c r="AX3" s="211"/>
      <c r="AY3" s="212"/>
      <c r="AZ3" s="213" t="s">
        <v>10</v>
      </c>
      <c r="BA3" s="153"/>
    </row>
    <row r="4" spans="1:54" s="13" customFormat="1" x14ac:dyDescent="0.2">
      <c r="A4" s="129" t="s">
        <v>11</v>
      </c>
      <c r="B4" s="132" t="s">
        <v>12</v>
      </c>
      <c r="C4" s="132" t="s">
        <v>13</v>
      </c>
      <c r="D4" s="132" t="s">
        <v>14</v>
      </c>
      <c r="E4" s="132" t="s">
        <v>15</v>
      </c>
      <c r="F4" s="135" t="s">
        <v>16</v>
      </c>
      <c r="G4" s="136"/>
      <c r="H4" s="141" t="s">
        <v>17</v>
      </c>
      <c r="I4" s="142"/>
      <c r="J4" s="142"/>
      <c r="K4" s="142"/>
      <c r="L4" s="198" t="s">
        <v>18</v>
      </c>
      <c r="M4" s="199"/>
      <c r="N4" s="199"/>
      <c r="O4" s="199"/>
      <c r="P4" s="199"/>
      <c r="Q4" s="199"/>
      <c r="R4" s="199"/>
      <c r="S4" s="200"/>
      <c r="T4" s="145" t="s">
        <v>19</v>
      </c>
      <c r="U4" s="145"/>
      <c r="V4" s="145"/>
      <c r="W4" s="145"/>
      <c r="X4" s="145"/>
      <c r="Y4" s="146"/>
      <c r="Z4" s="160" t="s">
        <v>20</v>
      </c>
      <c r="AA4" s="145"/>
      <c r="AB4" s="145"/>
      <c r="AC4" s="145"/>
      <c r="AD4" s="145"/>
      <c r="AE4" s="146"/>
      <c r="AF4" s="161" t="s">
        <v>21</v>
      </c>
      <c r="AG4" s="162"/>
      <c r="AH4" s="163"/>
      <c r="AI4" s="173"/>
      <c r="AJ4" s="174"/>
      <c r="AK4" s="175"/>
      <c r="AL4" s="168"/>
      <c r="AM4" s="148"/>
      <c r="AN4" s="205"/>
      <c r="AO4" s="158"/>
      <c r="AP4" s="151"/>
      <c r="AQ4" s="155"/>
      <c r="AR4" s="155"/>
      <c r="AS4" s="156"/>
      <c r="AT4" s="151"/>
      <c r="AU4" s="208"/>
      <c r="AV4" s="87"/>
      <c r="AW4" s="205">
        <v>2015</v>
      </c>
      <c r="AX4" s="205">
        <v>2016</v>
      </c>
      <c r="AY4" s="205" t="s">
        <v>24</v>
      </c>
      <c r="AZ4" s="214"/>
      <c r="BA4" s="155"/>
    </row>
    <row r="5" spans="1:54" s="14" customFormat="1" x14ac:dyDescent="0.2">
      <c r="A5" s="130"/>
      <c r="B5" s="133"/>
      <c r="C5" s="133"/>
      <c r="D5" s="133"/>
      <c r="E5" s="133"/>
      <c r="F5" s="137"/>
      <c r="G5" s="138"/>
      <c r="H5" s="143"/>
      <c r="I5" s="144"/>
      <c r="J5" s="144"/>
      <c r="K5" s="144"/>
      <c r="L5" s="201"/>
      <c r="M5" s="202"/>
      <c r="N5" s="202"/>
      <c r="O5" s="202"/>
      <c r="P5" s="202"/>
      <c r="Q5" s="202"/>
      <c r="R5" s="202"/>
      <c r="S5" s="140"/>
      <c r="T5" s="145" t="s">
        <v>25</v>
      </c>
      <c r="U5" s="145"/>
      <c r="V5" s="146"/>
      <c r="W5" s="160" t="s">
        <v>26</v>
      </c>
      <c r="X5" s="145"/>
      <c r="Y5" s="146"/>
      <c r="Z5" s="155" t="s">
        <v>27</v>
      </c>
      <c r="AA5" s="155"/>
      <c r="AB5" s="155"/>
      <c r="AC5" s="155" t="s">
        <v>28</v>
      </c>
      <c r="AD5" s="155"/>
      <c r="AE5" s="160"/>
      <c r="AF5" s="164"/>
      <c r="AG5" s="165"/>
      <c r="AH5" s="166"/>
      <c r="AI5" s="173"/>
      <c r="AJ5" s="174"/>
      <c r="AK5" s="175"/>
      <c r="AL5" s="168"/>
      <c r="AM5" s="148"/>
      <c r="AN5" s="205"/>
      <c r="AO5" s="158"/>
      <c r="AP5" s="151"/>
      <c r="AQ5" s="155"/>
      <c r="AR5" s="155"/>
      <c r="AS5" s="156"/>
      <c r="AT5" s="151"/>
      <c r="AU5" s="208"/>
      <c r="AV5" s="87"/>
      <c r="AW5" s="205"/>
      <c r="AX5" s="205"/>
      <c r="AY5" s="205"/>
      <c r="AZ5" s="214"/>
      <c r="BA5" s="155"/>
    </row>
    <row r="6" spans="1:54" s="28" customFormat="1" ht="34.5" thickBot="1" x14ac:dyDescent="0.25">
      <c r="A6" s="131"/>
      <c r="B6" s="134"/>
      <c r="C6" s="134"/>
      <c r="D6" s="134"/>
      <c r="E6" s="134"/>
      <c r="F6" s="139"/>
      <c r="G6" s="140"/>
      <c r="H6" s="15" t="s">
        <v>29</v>
      </c>
      <c r="I6" s="16" t="s">
        <v>30</v>
      </c>
      <c r="J6" s="16" t="s">
        <v>31</v>
      </c>
      <c r="K6" s="17" t="s">
        <v>32</v>
      </c>
      <c r="L6" s="18" t="s">
        <v>57</v>
      </c>
      <c r="M6" s="16" t="s">
        <v>33</v>
      </c>
      <c r="N6" s="16" t="s">
        <v>34</v>
      </c>
      <c r="O6" s="16" t="s">
        <v>35</v>
      </c>
      <c r="P6" s="16" t="s">
        <v>36</v>
      </c>
      <c r="Q6" s="19" t="s">
        <v>37</v>
      </c>
      <c r="R6" s="19" t="s">
        <v>38</v>
      </c>
      <c r="S6" s="20" t="s">
        <v>32</v>
      </c>
      <c r="T6" s="21" t="s">
        <v>39</v>
      </c>
      <c r="U6" s="22" t="s">
        <v>40</v>
      </c>
      <c r="V6" s="23" t="s">
        <v>41</v>
      </c>
      <c r="W6" s="16" t="s">
        <v>39</v>
      </c>
      <c r="X6" s="22" t="s">
        <v>40</v>
      </c>
      <c r="Y6" s="23" t="s">
        <v>42</v>
      </c>
      <c r="Z6" s="22" t="s">
        <v>43</v>
      </c>
      <c r="AA6" s="22" t="s">
        <v>44</v>
      </c>
      <c r="AB6" s="23" t="s">
        <v>32</v>
      </c>
      <c r="AC6" s="22" t="s">
        <v>43</v>
      </c>
      <c r="AD6" s="22" t="s">
        <v>44</v>
      </c>
      <c r="AE6" s="23" t="s">
        <v>32</v>
      </c>
      <c r="AF6" s="22" t="s">
        <v>43</v>
      </c>
      <c r="AG6" s="22" t="s">
        <v>44</v>
      </c>
      <c r="AH6" s="23" t="s">
        <v>42</v>
      </c>
      <c r="AI6" s="22" t="s">
        <v>45</v>
      </c>
      <c r="AJ6" s="22" t="s">
        <v>46</v>
      </c>
      <c r="AK6" s="24" t="s">
        <v>47</v>
      </c>
      <c r="AL6" s="169"/>
      <c r="AM6" s="149"/>
      <c r="AN6" s="206"/>
      <c r="AO6" s="159"/>
      <c r="AP6" s="152"/>
      <c r="AQ6" s="25" t="s">
        <v>48</v>
      </c>
      <c r="AR6" s="26" t="s">
        <v>49</v>
      </c>
      <c r="AS6" s="27" t="s">
        <v>50</v>
      </c>
      <c r="AT6" s="152"/>
      <c r="AU6" s="209"/>
      <c r="AV6" s="87"/>
      <c r="AW6" s="206"/>
      <c r="AX6" s="206"/>
      <c r="AY6" s="206"/>
      <c r="AZ6" s="88">
        <v>2015</v>
      </c>
      <c r="BA6" s="89">
        <v>2016</v>
      </c>
    </row>
    <row r="7" spans="1:54" s="28" customFormat="1" ht="12" thickBot="1" x14ac:dyDescent="0.25">
      <c r="A7" s="90" t="s">
        <v>51</v>
      </c>
      <c r="B7" s="29"/>
      <c r="C7" s="29" t="s">
        <v>52</v>
      </c>
      <c r="D7" s="29" t="s">
        <v>53</v>
      </c>
      <c r="E7" s="29"/>
      <c r="F7" s="30" t="s">
        <v>54</v>
      </c>
      <c r="G7" s="30" t="s">
        <v>55</v>
      </c>
      <c r="H7" s="31">
        <v>1</v>
      </c>
      <c r="I7" s="32">
        <v>2</v>
      </c>
      <c r="J7" s="31">
        <v>3</v>
      </c>
      <c r="K7" s="32">
        <v>4</v>
      </c>
      <c r="L7" s="31">
        <v>5</v>
      </c>
      <c r="M7" s="32">
        <v>6</v>
      </c>
      <c r="N7" s="31">
        <v>7</v>
      </c>
      <c r="O7" s="32">
        <v>8</v>
      </c>
      <c r="P7" s="31">
        <v>9</v>
      </c>
      <c r="Q7" s="32">
        <v>10</v>
      </c>
      <c r="R7" s="31">
        <v>11</v>
      </c>
      <c r="S7" s="32">
        <v>12</v>
      </c>
      <c r="T7" s="31">
        <v>13</v>
      </c>
      <c r="U7" s="32">
        <v>14</v>
      </c>
      <c r="V7" s="31">
        <v>15</v>
      </c>
      <c r="W7" s="32">
        <v>16</v>
      </c>
      <c r="X7" s="31">
        <v>17</v>
      </c>
      <c r="Y7" s="32">
        <v>18</v>
      </c>
      <c r="Z7" s="31">
        <v>19</v>
      </c>
      <c r="AA7" s="32">
        <v>20</v>
      </c>
      <c r="AB7" s="31">
        <v>21</v>
      </c>
      <c r="AC7" s="32">
        <v>22</v>
      </c>
      <c r="AD7" s="31">
        <v>23</v>
      </c>
      <c r="AE7" s="32">
        <v>24</v>
      </c>
      <c r="AF7" s="31">
        <v>25</v>
      </c>
      <c r="AG7" s="32">
        <v>26</v>
      </c>
      <c r="AH7" s="31">
        <v>27</v>
      </c>
      <c r="AI7" s="32">
        <v>28</v>
      </c>
      <c r="AJ7" s="31">
        <v>29</v>
      </c>
      <c r="AK7" s="32">
        <v>30</v>
      </c>
      <c r="AL7" s="31">
        <v>31</v>
      </c>
      <c r="AM7" s="32">
        <v>32</v>
      </c>
      <c r="AN7" s="91">
        <v>35</v>
      </c>
      <c r="AO7" s="91">
        <v>35</v>
      </c>
      <c r="AP7" s="31">
        <v>33</v>
      </c>
      <c r="AQ7" s="32">
        <v>34</v>
      </c>
      <c r="AR7" s="32">
        <v>36</v>
      </c>
      <c r="AS7" s="31">
        <v>37</v>
      </c>
      <c r="AT7" s="31">
        <v>33</v>
      </c>
      <c r="AU7" s="92"/>
      <c r="AV7" s="87"/>
      <c r="AW7" s="91">
        <v>35</v>
      </c>
      <c r="AX7" s="91">
        <v>35</v>
      </c>
      <c r="AY7" s="91">
        <v>35</v>
      </c>
      <c r="AZ7" s="31">
        <v>38</v>
      </c>
      <c r="BA7" s="93">
        <v>39</v>
      </c>
    </row>
    <row r="8" spans="1:54" s="33" customFormat="1" ht="12" thickBot="1" x14ac:dyDescent="0.25">
      <c r="A8" s="226" t="s">
        <v>65</v>
      </c>
      <c r="B8" s="227"/>
      <c r="C8" s="227"/>
      <c r="D8" s="227"/>
      <c r="E8" s="227"/>
      <c r="F8" s="227"/>
      <c r="G8" s="227"/>
      <c r="H8" s="227"/>
      <c r="I8" s="227"/>
      <c r="J8" s="227"/>
      <c r="K8" s="227"/>
      <c r="L8" s="227"/>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8"/>
      <c r="AV8" s="107"/>
      <c r="AW8" s="107"/>
      <c r="AX8" s="107"/>
      <c r="AY8" s="107"/>
      <c r="AZ8" s="95"/>
      <c r="BA8" s="108"/>
    </row>
    <row r="9" spans="1:54" s="34" customFormat="1" ht="11.25" customHeight="1" thickBot="1" x14ac:dyDescent="0.25">
      <c r="A9" s="187" t="s">
        <v>11</v>
      </c>
      <c r="B9" s="188" t="s">
        <v>56</v>
      </c>
      <c r="C9" s="188" t="s">
        <v>13</v>
      </c>
      <c r="D9" s="188" t="s">
        <v>14</v>
      </c>
      <c r="E9" s="188" t="s">
        <v>15</v>
      </c>
      <c r="F9" s="203" t="s">
        <v>16</v>
      </c>
      <c r="G9" s="204"/>
      <c r="H9" s="194" t="s">
        <v>17</v>
      </c>
      <c r="I9" s="195"/>
      <c r="J9" s="195"/>
      <c r="K9" s="195"/>
      <c r="L9" s="194" t="s">
        <v>18</v>
      </c>
      <c r="M9" s="195"/>
      <c r="N9" s="195"/>
      <c r="O9" s="195"/>
      <c r="P9" s="195"/>
      <c r="Q9" s="195"/>
      <c r="R9" s="195"/>
      <c r="S9" s="196"/>
      <c r="T9" s="184" t="s">
        <v>19</v>
      </c>
      <c r="U9" s="184"/>
      <c r="V9" s="184"/>
      <c r="W9" s="184"/>
      <c r="X9" s="184"/>
      <c r="Y9" s="185"/>
      <c r="Z9" s="183" t="s">
        <v>20</v>
      </c>
      <c r="AA9" s="184"/>
      <c r="AB9" s="184"/>
      <c r="AC9" s="184"/>
      <c r="AD9" s="184"/>
      <c r="AE9" s="185"/>
      <c r="AF9" s="180" t="s">
        <v>21</v>
      </c>
      <c r="AG9" s="181"/>
      <c r="AH9" s="186"/>
      <c r="AI9" s="180"/>
      <c r="AJ9" s="181"/>
      <c r="AK9" s="186"/>
      <c r="AL9" s="218"/>
      <c r="AM9" s="217"/>
      <c r="AN9" s="176" t="s">
        <v>22</v>
      </c>
      <c r="AO9" s="176" t="s">
        <v>23</v>
      </c>
      <c r="AP9" s="179" t="s">
        <v>5</v>
      </c>
      <c r="AQ9" s="180" t="s">
        <v>6</v>
      </c>
      <c r="AR9" s="181"/>
      <c r="AS9" s="182"/>
      <c r="AT9" s="179" t="s">
        <v>7</v>
      </c>
      <c r="AU9" s="216" t="s">
        <v>8</v>
      </c>
      <c r="AV9" s="101"/>
      <c r="AW9" s="176"/>
      <c r="AX9" s="176"/>
      <c r="AY9" s="176"/>
      <c r="AZ9" s="222"/>
      <c r="BA9" s="223"/>
    </row>
    <row r="10" spans="1:54" s="35" customFormat="1" ht="34.5" thickBot="1" x14ac:dyDescent="0.25">
      <c r="A10" s="187"/>
      <c r="B10" s="188"/>
      <c r="C10" s="188"/>
      <c r="D10" s="188"/>
      <c r="E10" s="188"/>
      <c r="F10" s="203"/>
      <c r="G10" s="204"/>
      <c r="H10" s="53" t="s">
        <v>29</v>
      </c>
      <c r="I10" s="54" t="s">
        <v>30</v>
      </c>
      <c r="J10" s="54" t="s">
        <v>31</v>
      </c>
      <c r="K10" s="55" t="s">
        <v>32</v>
      </c>
      <c r="L10" s="56" t="s">
        <v>57</v>
      </c>
      <c r="M10" s="57" t="s">
        <v>33</v>
      </c>
      <c r="N10" s="57" t="s">
        <v>34</v>
      </c>
      <c r="O10" s="57" t="s">
        <v>35</v>
      </c>
      <c r="P10" s="57" t="s">
        <v>36</v>
      </c>
      <c r="Q10" s="58" t="s">
        <v>37</v>
      </c>
      <c r="R10" s="58" t="s">
        <v>38</v>
      </c>
      <c r="S10" s="59" t="s">
        <v>32</v>
      </c>
      <c r="T10" s="60" t="s">
        <v>39</v>
      </c>
      <c r="U10" s="61" t="s">
        <v>40</v>
      </c>
      <c r="V10" s="62" t="s">
        <v>41</v>
      </c>
      <c r="W10" s="54" t="s">
        <v>39</v>
      </c>
      <c r="X10" s="61" t="s">
        <v>40</v>
      </c>
      <c r="Y10" s="62" t="s">
        <v>42</v>
      </c>
      <c r="Z10" s="61" t="s">
        <v>43</v>
      </c>
      <c r="AA10" s="61" t="s">
        <v>44</v>
      </c>
      <c r="AB10" s="62" t="s">
        <v>32</v>
      </c>
      <c r="AC10" s="61" t="s">
        <v>43</v>
      </c>
      <c r="AD10" s="61" t="s">
        <v>44</v>
      </c>
      <c r="AE10" s="62" t="s">
        <v>32</v>
      </c>
      <c r="AF10" s="61" t="s">
        <v>43</v>
      </c>
      <c r="AG10" s="61" t="s">
        <v>44</v>
      </c>
      <c r="AH10" s="62" t="s">
        <v>42</v>
      </c>
      <c r="AI10" s="61" t="s">
        <v>45</v>
      </c>
      <c r="AJ10" s="61" t="s">
        <v>46</v>
      </c>
      <c r="AK10" s="63" t="s">
        <v>47</v>
      </c>
      <c r="AL10" s="218"/>
      <c r="AM10" s="217"/>
      <c r="AN10" s="176"/>
      <c r="AO10" s="176"/>
      <c r="AP10" s="179"/>
      <c r="AQ10" s="25" t="s">
        <v>48</v>
      </c>
      <c r="AR10" s="26" t="s">
        <v>49</v>
      </c>
      <c r="AS10" s="64" t="s">
        <v>50</v>
      </c>
      <c r="AT10" s="179"/>
      <c r="AU10" s="216"/>
      <c r="AV10" s="101"/>
      <c r="AW10" s="176"/>
      <c r="AX10" s="176"/>
      <c r="AY10" s="176"/>
      <c r="AZ10" s="102">
        <v>2015</v>
      </c>
      <c r="BA10" s="103">
        <v>2016</v>
      </c>
    </row>
    <row r="11" spans="1:54" ht="12" thickBot="1" x14ac:dyDescent="0.25">
      <c r="A11" s="177" t="s">
        <v>66</v>
      </c>
      <c r="B11" s="178" t="s">
        <v>67</v>
      </c>
      <c r="C11" s="178" t="s">
        <v>68</v>
      </c>
      <c r="D11" s="178" t="s">
        <v>69</v>
      </c>
      <c r="E11" s="178"/>
      <c r="F11" s="38"/>
      <c r="G11" s="38" t="s">
        <v>70</v>
      </c>
      <c r="H11" s="96"/>
      <c r="I11" s="97"/>
      <c r="J11" s="97"/>
      <c r="K11" s="40">
        <f t="shared" ref="K11:K40" si="0">H11*I11*J11</f>
        <v>0</v>
      </c>
      <c r="L11" s="41"/>
      <c r="M11" s="42"/>
      <c r="N11" s="97"/>
      <c r="O11" s="97"/>
      <c r="P11" s="97"/>
      <c r="Q11" s="97"/>
      <c r="R11" s="97"/>
      <c r="S11" s="44">
        <f t="shared" ref="S11:S40" si="1">(L11*M11*N11*O11)+(L11*M11*Q11)+P11+(L11*M11*R11)</f>
        <v>0</v>
      </c>
      <c r="T11" s="97"/>
      <c r="U11" s="97"/>
      <c r="V11" s="44">
        <f t="shared" ref="V11:V40" si="2">T11*U11</f>
        <v>0</v>
      </c>
      <c r="W11" s="97">
        <v>60</v>
      </c>
      <c r="X11" s="97">
        <v>3000</v>
      </c>
      <c r="Y11" s="44">
        <f t="shared" ref="Y11:Y40" si="3">X11*W11</f>
        <v>180000</v>
      </c>
      <c r="Z11" s="97"/>
      <c r="AA11" s="97"/>
      <c r="AB11" s="44">
        <f t="shared" ref="AB11:AB40" si="4">Z11*AA11</f>
        <v>0</v>
      </c>
      <c r="AC11" s="97"/>
      <c r="AD11" s="97"/>
      <c r="AE11" s="44">
        <f t="shared" ref="AE11:AE40" si="5">AC11*AD11</f>
        <v>0</v>
      </c>
      <c r="AF11" s="97"/>
      <c r="AG11" s="97"/>
      <c r="AH11" s="44">
        <f t="shared" ref="AH11:AH40" si="6">AF11*AG11</f>
        <v>0</v>
      </c>
      <c r="AI11" s="97"/>
      <c r="AJ11" s="97"/>
      <c r="AK11" s="44">
        <f t="shared" ref="AK11:AK30" si="7">AJ11+AI11</f>
        <v>0</v>
      </c>
      <c r="AL11" s="46"/>
      <c r="AM11" s="47">
        <f t="shared" ref="AM11:AM40" si="8">AK11+AH11+AE11+AB11+Y11+V11+S11+K11+AL11</f>
        <v>180000</v>
      </c>
      <c r="AN11" s="219" t="s">
        <v>61</v>
      </c>
      <c r="AO11" s="219" t="s">
        <v>71</v>
      </c>
      <c r="AP11" s="189">
        <f>SUM(AM11:AM12)</f>
        <v>195000</v>
      </c>
      <c r="AQ11" s="190">
        <v>0</v>
      </c>
      <c r="AR11" s="190">
        <v>0</v>
      </c>
      <c r="AS11" s="220">
        <f>AP11-AQ11-AR11</f>
        <v>195000</v>
      </c>
      <c r="AT11" s="189">
        <f>AP11</f>
        <v>195000</v>
      </c>
      <c r="AU11" s="221"/>
      <c r="AV11" s="104"/>
      <c r="AW11" s="219"/>
      <c r="AX11" s="179">
        <f>AS11</f>
        <v>195000</v>
      </c>
      <c r="AY11" s="219"/>
      <c r="AZ11" s="225">
        <v>195000</v>
      </c>
      <c r="BA11" s="224"/>
    </row>
    <row r="12" spans="1:54" ht="23.25" thickBot="1" x14ac:dyDescent="0.25">
      <c r="A12" s="177"/>
      <c r="B12" s="178"/>
      <c r="C12" s="178"/>
      <c r="D12" s="178"/>
      <c r="E12" s="178"/>
      <c r="F12" s="38"/>
      <c r="G12" s="38" t="s">
        <v>72</v>
      </c>
      <c r="H12" s="96"/>
      <c r="I12" s="97"/>
      <c r="J12" s="97"/>
      <c r="K12" s="40">
        <f t="shared" si="0"/>
        <v>0</v>
      </c>
      <c r="L12" s="41"/>
      <c r="M12" s="42"/>
      <c r="N12" s="97"/>
      <c r="O12" s="97"/>
      <c r="P12" s="97"/>
      <c r="Q12" s="97"/>
      <c r="R12" s="97"/>
      <c r="S12" s="44">
        <f t="shared" si="1"/>
        <v>0</v>
      </c>
      <c r="T12" s="97"/>
      <c r="U12" s="97"/>
      <c r="V12" s="44">
        <f t="shared" si="2"/>
        <v>0</v>
      </c>
      <c r="W12" s="97"/>
      <c r="X12" s="97"/>
      <c r="Y12" s="44">
        <f t="shared" si="3"/>
        <v>0</v>
      </c>
      <c r="Z12" s="97"/>
      <c r="AA12" s="97"/>
      <c r="AB12" s="44">
        <f t="shared" si="4"/>
        <v>0</v>
      </c>
      <c r="AC12" s="97"/>
      <c r="AD12" s="97"/>
      <c r="AE12" s="44">
        <f t="shared" si="5"/>
        <v>0</v>
      </c>
      <c r="AF12" s="97">
        <v>200</v>
      </c>
      <c r="AG12" s="97">
        <v>50</v>
      </c>
      <c r="AH12" s="44">
        <f t="shared" si="6"/>
        <v>10000</v>
      </c>
      <c r="AI12" s="97"/>
      <c r="AJ12" s="97"/>
      <c r="AK12" s="44">
        <f t="shared" si="7"/>
        <v>0</v>
      </c>
      <c r="AL12" s="46">
        <v>5000</v>
      </c>
      <c r="AM12" s="47">
        <f t="shared" si="8"/>
        <v>15000</v>
      </c>
      <c r="AN12" s="219"/>
      <c r="AO12" s="219"/>
      <c r="AP12" s="189"/>
      <c r="AQ12" s="190"/>
      <c r="AR12" s="190"/>
      <c r="AS12" s="220"/>
      <c r="AT12" s="189"/>
      <c r="AU12" s="221"/>
      <c r="AV12" s="104"/>
      <c r="AW12" s="219"/>
      <c r="AX12" s="219"/>
      <c r="AY12" s="219"/>
      <c r="AZ12" s="225"/>
      <c r="BA12" s="224"/>
    </row>
    <row r="13" spans="1:54" ht="45.75" thickBot="1" x14ac:dyDescent="0.25">
      <c r="A13" s="36" t="s">
        <v>73</v>
      </c>
      <c r="B13" s="37" t="s">
        <v>67</v>
      </c>
      <c r="C13" s="37" t="s">
        <v>74</v>
      </c>
      <c r="D13" s="37" t="s">
        <v>75</v>
      </c>
      <c r="E13" s="110" t="s">
        <v>63</v>
      </c>
      <c r="F13" s="38"/>
      <c r="G13" s="38"/>
      <c r="H13" s="96"/>
      <c r="I13" s="97"/>
      <c r="J13" s="97"/>
      <c r="K13" s="40">
        <f t="shared" si="0"/>
        <v>0</v>
      </c>
      <c r="L13" s="41"/>
      <c r="M13" s="42"/>
      <c r="N13" s="97"/>
      <c r="O13" s="97"/>
      <c r="P13" s="97"/>
      <c r="Q13" s="97"/>
      <c r="R13" s="97"/>
      <c r="S13" s="44">
        <f t="shared" si="1"/>
        <v>0</v>
      </c>
      <c r="T13" s="97"/>
      <c r="U13" s="97"/>
      <c r="V13" s="44">
        <f t="shared" si="2"/>
        <v>0</v>
      </c>
      <c r="W13" s="97"/>
      <c r="X13" s="97"/>
      <c r="Y13" s="44">
        <f t="shared" si="3"/>
        <v>0</v>
      </c>
      <c r="Z13" s="97"/>
      <c r="AA13" s="97"/>
      <c r="AB13" s="44">
        <f t="shared" si="4"/>
        <v>0</v>
      </c>
      <c r="AC13" s="97"/>
      <c r="AD13" s="97"/>
      <c r="AE13" s="44">
        <f t="shared" si="5"/>
        <v>0</v>
      </c>
      <c r="AF13" s="97"/>
      <c r="AG13" s="97"/>
      <c r="AH13" s="44">
        <f t="shared" si="6"/>
        <v>0</v>
      </c>
      <c r="AI13" s="97"/>
      <c r="AJ13" s="97"/>
      <c r="AK13" s="44">
        <f t="shared" si="7"/>
        <v>0</v>
      </c>
      <c r="AL13" s="46"/>
      <c r="AM13" s="47">
        <f t="shared" si="8"/>
        <v>0</v>
      </c>
      <c r="AN13" s="98" t="s">
        <v>61</v>
      </c>
      <c r="AO13" s="98" t="s">
        <v>76</v>
      </c>
      <c r="AP13" s="48">
        <f>SUM(AM13:AM13)</f>
        <v>0</v>
      </c>
      <c r="AQ13" s="49">
        <v>0</v>
      </c>
      <c r="AR13" s="49">
        <v>0</v>
      </c>
      <c r="AS13" s="50">
        <f>AP13-AQ13-AR13</f>
        <v>0</v>
      </c>
      <c r="AT13" s="48">
        <f>AP13</f>
        <v>0</v>
      </c>
      <c r="AU13" s="94" t="s">
        <v>58</v>
      </c>
      <c r="AV13" s="104"/>
      <c r="AW13" s="98"/>
      <c r="AX13" s="99">
        <f>AS13</f>
        <v>0</v>
      </c>
      <c r="AY13" s="98"/>
      <c r="AZ13" s="105"/>
      <c r="BA13" s="106"/>
    </row>
    <row r="14" spans="1:54" ht="12" thickBot="1" x14ac:dyDescent="0.25">
      <c r="A14" s="177" t="s">
        <v>77</v>
      </c>
      <c r="B14" s="178" t="s">
        <v>67</v>
      </c>
      <c r="C14" s="178" t="s">
        <v>78</v>
      </c>
      <c r="D14" s="178" t="s">
        <v>75</v>
      </c>
      <c r="E14" s="178"/>
      <c r="F14" s="38"/>
      <c r="G14" s="38" t="s">
        <v>79</v>
      </c>
      <c r="H14" s="96"/>
      <c r="I14" s="97"/>
      <c r="J14" s="97"/>
      <c r="K14" s="40">
        <f t="shared" si="0"/>
        <v>0</v>
      </c>
      <c r="L14" s="41"/>
      <c r="M14" s="42"/>
      <c r="N14" s="97"/>
      <c r="O14" s="97"/>
      <c r="P14" s="97"/>
      <c r="Q14" s="97"/>
      <c r="R14" s="97"/>
      <c r="S14" s="44">
        <f t="shared" si="1"/>
        <v>0</v>
      </c>
      <c r="T14" s="97">
        <v>90</v>
      </c>
      <c r="U14" s="97">
        <v>900</v>
      </c>
      <c r="V14" s="44">
        <f t="shared" si="2"/>
        <v>81000</v>
      </c>
      <c r="W14" s="97">
        <v>40</v>
      </c>
      <c r="X14" s="97">
        <v>3000</v>
      </c>
      <c r="Y14" s="44">
        <f t="shared" si="3"/>
        <v>120000</v>
      </c>
      <c r="Z14" s="97"/>
      <c r="AA14" s="97"/>
      <c r="AB14" s="44">
        <f t="shared" si="4"/>
        <v>0</v>
      </c>
      <c r="AC14" s="97"/>
      <c r="AD14" s="97"/>
      <c r="AE14" s="44">
        <f t="shared" si="5"/>
        <v>0</v>
      </c>
      <c r="AF14" s="97"/>
      <c r="AG14" s="97"/>
      <c r="AH14" s="44">
        <f t="shared" si="6"/>
        <v>0</v>
      </c>
      <c r="AI14" s="97"/>
      <c r="AJ14" s="97"/>
      <c r="AK14" s="44">
        <f t="shared" si="7"/>
        <v>0</v>
      </c>
      <c r="AL14" s="46"/>
      <c r="AM14" s="47">
        <f t="shared" si="8"/>
        <v>201000</v>
      </c>
      <c r="AN14" s="219" t="s">
        <v>61</v>
      </c>
      <c r="AO14" s="219"/>
      <c r="AP14" s="189">
        <f>SUM(AM14:AM17)</f>
        <v>304400</v>
      </c>
      <c r="AQ14" s="190">
        <v>0</v>
      </c>
      <c r="AR14" s="190">
        <v>0</v>
      </c>
      <c r="AS14" s="220">
        <f>AP14-AQ14-AR14</f>
        <v>304400</v>
      </c>
      <c r="AT14" s="189">
        <f>AP14</f>
        <v>304400</v>
      </c>
      <c r="AU14" s="221"/>
      <c r="AV14" s="104"/>
      <c r="AW14" s="219"/>
      <c r="AX14" s="179">
        <f>AS14</f>
        <v>304400</v>
      </c>
      <c r="AY14" s="219"/>
      <c r="AZ14" s="225">
        <v>304400</v>
      </c>
      <c r="BA14" s="224"/>
    </row>
    <row r="15" spans="1:54" ht="12" thickBot="1" x14ac:dyDescent="0.25">
      <c r="A15" s="177"/>
      <c r="B15" s="178"/>
      <c r="C15" s="178"/>
      <c r="D15" s="178"/>
      <c r="E15" s="178"/>
      <c r="F15" s="38"/>
      <c r="G15" s="38" t="s">
        <v>80</v>
      </c>
      <c r="H15" s="96"/>
      <c r="I15" s="97"/>
      <c r="J15" s="97"/>
      <c r="K15" s="40">
        <f t="shared" si="0"/>
        <v>0</v>
      </c>
      <c r="L15" s="41">
        <v>1</v>
      </c>
      <c r="M15" s="42">
        <v>1</v>
      </c>
      <c r="N15" s="97">
        <v>15</v>
      </c>
      <c r="O15" s="97"/>
      <c r="P15" s="97"/>
      <c r="Q15" s="97">
        <v>700</v>
      </c>
      <c r="R15" s="97">
        <v>2000</v>
      </c>
      <c r="S15" s="44">
        <f t="shared" si="1"/>
        <v>2700</v>
      </c>
      <c r="T15" s="97"/>
      <c r="U15" s="97"/>
      <c r="V15" s="44">
        <f t="shared" si="2"/>
        <v>0</v>
      </c>
      <c r="W15" s="97"/>
      <c r="X15" s="97"/>
      <c r="Y15" s="44">
        <f t="shared" si="3"/>
        <v>0</v>
      </c>
      <c r="Z15" s="97"/>
      <c r="AA15" s="97"/>
      <c r="AB15" s="44">
        <f t="shared" si="4"/>
        <v>0</v>
      </c>
      <c r="AC15" s="97"/>
      <c r="AD15" s="97"/>
      <c r="AE15" s="44">
        <f t="shared" si="5"/>
        <v>0</v>
      </c>
      <c r="AF15" s="97"/>
      <c r="AG15" s="97"/>
      <c r="AH15" s="44">
        <f t="shared" si="6"/>
        <v>0</v>
      </c>
      <c r="AI15" s="97"/>
      <c r="AJ15" s="97"/>
      <c r="AK15" s="44">
        <f t="shared" si="7"/>
        <v>0</v>
      </c>
      <c r="AL15" s="46"/>
      <c r="AM15" s="47">
        <f t="shared" si="8"/>
        <v>2700</v>
      </c>
      <c r="AN15" s="219"/>
      <c r="AO15" s="219"/>
      <c r="AP15" s="189"/>
      <c r="AQ15" s="190"/>
      <c r="AR15" s="190"/>
      <c r="AS15" s="220"/>
      <c r="AT15" s="189"/>
      <c r="AU15" s="221"/>
      <c r="AV15" s="104"/>
      <c r="AW15" s="219"/>
      <c r="AX15" s="219"/>
      <c r="AY15" s="219"/>
      <c r="AZ15" s="225"/>
      <c r="BA15" s="224"/>
    </row>
    <row r="16" spans="1:54" ht="23.25" thickBot="1" x14ac:dyDescent="0.25">
      <c r="A16" s="177"/>
      <c r="B16" s="178"/>
      <c r="C16" s="178"/>
      <c r="D16" s="178"/>
      <c r="E16" s="178"/>
      <c r="F16" s="38"/>
      <c r="G16" s="38" t="s">
        <v>81</v>
      </c>
      <c r="H16" s="96"/>
      <c r="I16" s="97"/>
      <c r="J16" s="97"/>
      <c r="K16" s="40">
        <f t="shared" si="0"/>
        <v>0</v>
      </c>
      <c r="L16" s="41"/>
      <c r="M16" s="42"/>
      <c r="N16" s="97"/>
      <c r="O16" s="97"/>
      <c r="P16" s="97"/>
      <c r="Q16" s="97"/>
      <c r="R16" s="97"/>
      <c r="S16" s="44">
        <f t="shared" si="1"/>
        <v>0</v>
      </c>
      <c r="T16" s="97"/>
      <c r="U16" s="97"/>
      <c r="V16" s="44">
        <f t="shared" si="2"/>
        <v>0</v>
      </c>
      <c r="W16" s="97"/>
      <c r="X16" s="97"/>
      <c r="Y16" s="44">
        <f t="shared" si="3"/>
        <v>0</v>
      </c>
      <c r="Z16" s="97">
        <v>5</v>
      </c>
      <c r="AA16" s="97">
        <v>1300</v>
      </c>
      <c r="AB16" s="44">
        <f t="shared" si="4"/>
        <v>6500</v>
      </c>
      <c r="AC16" s="97">
        <v>5</v>
      </c>
      <c r="AD16" s="97">
        <v>1700</v>
      </c>
      <c r="AE16" s="44">
        <f t="shared" si="5"/>
        <v>8500</v>
      </c>
      <c r="AF16" s="97">
        <v>15</v>
      </c>
      <c r="AG16" s="97">
        <v>100</v>
      </c>
      <c r="AH16" s="44">
        <f t="shared" si="6"/>
        <v>1500</v>
      </c>
      <c r="AI16" s="97"/>
      <c r="AJ16" s="97"/>
      <c r="AK16" s="44">
        <f t="shared" si="7"/>
        <v>0</v>
      </c>
      <c r="AL16" s="46">
        <v>3200</v>
      </c>
      <c r="AM16" s="47">
        <f t="shared" si="8"/>
        <v>19700</v>
      </c>
      <c r="AN16" s="219"/>
      <c r="AO16" s="219"/>
      <c r="AP16" s="189"/>
      <c r="AQ16" s="190"/>
      <c r="AR16" s="190"/>
      <c r="AS16" s="220"/>
      <c r="AT16" s="189"/>
      <c r="AU16" s="221"/>
      <c r="AV16" s="104"/>
      <c r="AW16" s="219"/>
      <c r="AX16" s="219"/>
      <c r="AY16" s="219"/>
      <c r="AZ16" s="225"/>
      <c r="BA16" s="224"/>
      <c r="BB16" s="28"/>
    </row>
    <row r="17" spans="1:54" ht="12" thickBot="1" x14ac:dyDescent="0.25">
      <c r="A17" s="177"/>
      <c r="B17" s="178"/>
      <c r="C17" s="178"/>
      <c r="D17" s="178"/>
      <c r="E17" s="178"/>
      <c r="F17" s="38"/>
      <c r="G17" s="38" t="s">
        <v>82</v>
      </c>
      <c r="H17" s="96">
        <v>15</v>
      </c>
      <c r="I17" s="39">
        <v>1800</v>
      </c>
      <c r="J17" s="39">
        <v>3</v>
      </c>
      <c r="K17" s="40">
        <f t="shared" si="0"/>
        <v>81000</v>
      </c>
      <c r="L17" s="41"/>
      <c r="M17" s="42"/>
      <c r="N17" s="43"/>
      <c r="O17" s="43"/>
      <c r="P17" s="43"/>
      <c r="Q17" s="43"/>
      <c r="R17" s="43"/>
      <c r="S17" s="44">
        <f t="shared" si="1"/>
        <v>0</v>
      </c>
      <c r="T17" s="45"/>
      <c r="U17" s="45"/>
      <c r="V17" s="44">
        <f t="shared" si="2"/>
        <v>0</v>
      </c>
      <c r="W17" s="45"/>
      <c r="X17" s="45"/>
      <c r="Y17" s="44">
        <f t="shared" si="3"/>
        <v>0</v>
      </c>
      <c r="Z17" s="100"/>
      <c r="AA17" s="100"/>
      <c r="AB17" s="44">
        <f t="shared" si="4"/>
        <v>0</v>
      </c>
      <c r="AC17" s="100"/>
      <c r="AD17" s="100"/>
      <c r="AE17" s="44">
        <f t="shared" si="5"/>
        <v>0</v>
      </c>
      <c r="AF17" s="100"/>
      <c r="AG17" s="100"/>
      <c r="AH17" s="44">
        <f t="shared" si="6"/>
        <v>0</v>
      </c>
      <c r="AI17" s="100"/>
      <c r="AJ17" s="100"/>
      <c r="AK17" s="44">
        <f t="shared" si="7"/>
        <v>0</v>
      </c>
      <c r="AL17" s="46"/>
      <c r="AM17" s="47">
        <f t="shared" si="8"/>
        <v>81000</v>
      </c>
      <c r="AN17" s="219"/>
      <c r="AO17" s="219"/>
      <c r="AP17" s="189"/>
      <c r="AQ17" s="190"/>
      <c r="AR17" s="190"/>
      <c r="AS17" s="220"/>
      <c r="AT17" s="189"/>
      <c r="AU17" s="221"/>
      <c r="AV17" s="104"/>
      <c r="AW17" s="219"/>
      <c r="AX17" s="219"/>
      <c r="AY17" s="219"/>
      <c r="AZ17" s="225"/>
      <c r="BA17" s="224"/>
    </row>
    <row r="18" spans="1:54" ht="12" thickBot="1" x14ac:dyDescent="0.25">
      <c r="A18" s="177" t="s">
        <v>83</v>
      </c>
      <c r="B18" s="178" t="s">
        <v>67</v>
      </c>
      <c r="C18" s="178" t="s">
        <v>84</v>
      </c>
      <c r="D18" s="178" t="s">
        <v>85</v>
      </c>
      <c r="E18" s="178"/>
      <c r="F18" s="38"/>
      <c r="G18" s="38" t="s">
        <v>86</v>
      </c>
      <c r="H18" s="96"/>
      <c r="I18" s="97"/>
      <c r="J18" s="97"/>
      <c r="K18" s="40">
        <f t="shared" si="0"/>
        <v>0</v>
      </c>
      <c r="L18" s="41">
        <v>1</v>
      </c>
      <c r="M18" s="42">
        <v>5</v>
      </c>
      <c r="N18" s="97">
        <v>20</v>
      </c>
      <c r="O18" s="97">
        <v>75</v>
      </c>
      <c r="P18" s="97"/>
      <c r="Q18" s="97">
        <v>700</v>
      </c>
      <c r="R18" s="97">
        <v>280</v>
      </c>
      <c r="S18" s="44">
        <f t="shared" si="1"/>
        <v>12400</v>
      </c>
      <c r="T18" s="97"/>
      <c r="U18" s="97"/>
      <c r="V18" s="44">
        <f t="shared" si="2"/>
        <v>0</v>
      </c>
      <c r="W18" s="97"/>
      <c r="X18" s="97"/>
      <c r="Y18" s="44">
        <f t="shared" si="3"/>
        <v>0</v>
      </c>
      <c r="Z18" s="97"/>
      <c r="AA18" s="97"/>
      <c r="AB18" s="44">
        <f t="shared" si="4"/>
        <v>0</v>
      </c>
      <c r="AC18" s="97"/>
      <c r="AD18" s="97"/>
      <c r="AE18" s="44">
        <f t="shared" si="5"/>
        <v>0</v>
      </c>
      <c r="AF18" s="97"/>
      <c r="AG18" s="97"/>
      <c r="AH18" s="44">
        <f t="shared" si="6"/>
        <v>0</v>
      </c>
      <c r="AI18" s="97"/>
      <c r="AJ18" s="97"/>
      <c r="AK18" s="44">
        <f t="shared" si="7"/>
        <v>0</v>
      </c>
      <c r="AL18" s="46"/>
      <c r="AM18" s="47">
        <f t="shared" si="8"/>
        <v>12400</v>
      </c>
      <c r="AN18" s="219" t="s">
        <v>61</v>
      </c>
      <c r="AO18" s="219" t="s">
        <v>87</v>
      </c>
      <c r="AP18" s="189">
        <f>SUM(AM18:AM20)</f>
        <v>55900</v>
      </c>
      <c r="AQ18" s="190">
        <v>0</v>
      </c>
      <c r="AR18" s="190">
        <v>0</v>
      </c>
      <c r="AS18" s="220">
        <f>AP18-AQ18-AR18</f>
        <v>55900</v>
      </c>
      <c r="AT18" s="189">
        <f>AP18</f>
        <v>55900</v>
      </c>
      <c r="AU18" s="221"/>
      <c r="AV18" s="104"/>
      <c r="AW18" s="219"/>
      <c r="AX18" s="179">
        <f>AS18</f>
        <v>55900</v>
      </c>
      <c r="AY18" s="219"/>
      <c r="AZ18" s="225"/>
      <c r="BA18" s="224"/>
    </row>
    <row r="19" spans="1:54" ht="12" thickBot="1" x14ac:dyDescent="0.25">
      <c r="A19" s="177"/>
      <c r="B19" s="178"/>
      <c r="C19" s="178"/>
      <c r="D19" s="178"/>
      <c r="E19" s="178"/>
      <c r="F19" s="38"/>
      <c r="G19" s="38" t="s">
        <v>88</v>
      </c>
      <c r="H19" s="96"/>
      <c r="I19" s="97"/>
      <c r="J19" s="97"/>
      <c r="K19" s="40">
        <f t="shared" si="0"/>
        <v>0</v>
      </c>
      <c r="L19" s="41"/>
      <c r="M19" s="42"/>
      <c r="N19" s="97"/>
      <c r="O19" s="97"/>
      <c r="P19" s="97"/>
      <c r="Q19" s="97"/>
      <c r="R19" s="97"/>
      <c r="S19" s="44">
        <f t="shared" si="1"/>
        <v>0</v>
      </c>
      <c r="T19" s="97">
        <v>15</v>
      </c>
      <c r="U19" s="97">
        <v>900</v>
      </c>
      <c r="V19" s="44">
        <f t="shared" si="2"/>
        <v>13500</v>
      </c>
      <c r="W19" s="97"/>
      <c r="X19" s="97"/>
      <c r="Y19" s="44">
        <f t="shared" si="3"/>
        <v>0</v>
      </c>
      <c r="Z19" s="97"/>
      <c r="AA19" s="97"/>
      <c r="AB19" s="44">
        <f t="shared" si="4"/>
        <v>0</v>
      </c>
      <c r="AC19" s="97"/>
      <c r="AD19" s="97"/>
      <c r="AE19" s="44">
        <f t="shared" si="5"/>
        <v>0</v>
      </c>
      <c r="AF19" s="97"/>
      <c r="AG19" s="97"/>
      <c r="AH19" s="44">
        <f t="shared" si="6"/>
        <v>0</v>
      </c>
      <c r="AI19" s="97"/>
      <c r="AJ19" s="97"/>
      <c r="AK19" s="44">
        <f t="shared" si="7"/>
        <v>0</v>
      </c>
      <c r="AL19" s="46"/>
      <c r="AM19" s="47">
        <f t="shared" si="8"/>
        <v>13500</v>
      </c>
      <c r="AN19" s="219"/>
      <c r="AO19" s="219"/>
      <c r="AP19" s="189"/>
      <c r="AQ19" s="190"/>
      <c r="AR19" s="190"/>
      <c r="AS19" s="220"/>
      <c r="AT19" s="189"/>
      <c r="AU19" s="221"/>
      <c r="AV19" s="104"/>
      <c r="AW19" s="219"/>
      <c r="AX19" s="219"/>
      <c r="AY19" s="219"/>
      <c r="AZ19" s="225"/>
      <c r="BA19" s="224"/>
    </row>
    <row r="20" spans="1:54" s="28" customFormat="1" ht="21.75" customHeight="1" thickBot="1" x14ac:dyDescent="0.25">
      <c r="A20" s="177"/>
      <c r="B20" s="178"/>
      <c r="C20" s="178"/>
      <c r="D20" s="178"/>
      <c r="E20" s="178"/>
      <c r="F20" s="38"/>
      <c r="G20" s="38" t="s">
        <v>89</v>
      </c>
      <c r="H20" s="96"/>
      <c r="I20" s="97"/>
      <c r="J20" s="97"/>
      <c r="K20" s="40">
        <f t="shared" si="0"/>
        <v>0</v>
      </c>
      <c r="L20" s="41"/>
      <c r="M20" s="42"/>
      <c r="N20" s="97"/>
      <c r="O20" s="97"/>
      <c r="P20" s="97"/>
      <c r="Q20" s="97"/>
      <c r="R20" s="97"/>
      <c r="S20" s="44">
        <f t="shared" si="1"/>
        <v>0</v>
      </c>
      <c r="T20" s="97"/>
      <c r="U20" s="97"/>
      <c r="V20" s="44">
        <f t="shared" si="2"/>
        <v>0</v>
      </c>
      <c r="W20" s="97">
        <v>10</v>
      </c>
      <c r="X20" s="97">
        <v>3000</v>
      </c>
      <c r="Y20" s="44">
        <f t="shared" si="3"/>
        <v>30000</v>
      </c>
      <c r="Z20" s="97"/>
      <c r="AA20" s="97"/>
      <c r="AB20" s="44">
        <f t="shared" si="4"/>
        <v>0</v>
      </c>
      <c r="AC20" s="97"/>
      <c r="AD20" s="97"/>
      <c r="AE20" s="44">
        <f t="shared" si="5"/>
        <v>0</v>
      </c>
      <c r="AF20" s="97"/>
      <c r="AG20" s="97"/>
      <c r="AH20" s="44">
        <f t="shared" si="6"/>
        <v>0</v>
      </c>
      <c r="AI20" s="97"/>
      <c r="AJ20" s="97"/>
      <c r="AK20" s="44">
        <f t="shared" si="7"/>
        <v>0</v>
      </c>
      <c r="AL20" s="46"/>
      <c r="AM20" s="47">
        <f t="shared" si="8"/>
        <v>30000</v>
      </c>
      <c r="AN20" s="219"/>
      <c r="AO20" s="219"/>
      <c r="AP20" s="189"/>
      <c r="AQ20" s="190"/>
      <c r="AR20" s="190"/>
      <c r="AS20" s="220"/>
      <c r="AT20" s="189"/>
      <c r="AU20" s="221"/>
      <c r="AV20" s="104"/>
      <c r="AW20" s="219"/>
      <c r="AX20" s="219"/>
      <c r="AY20" s="219"/>
      <c r="AZ20" s="225"/>
      <c r="BA20" s="224"/>
      <c r="BB20" s="3"/>
    </row>
    <row r="21" spans="1:54" ht="12" thickBot="1" x14ac:dyDescent="0.25">
      <c r="A21" s="177" t="s">
        <v>90</v>
      </c>
      <c r="B21" s="178" t="s">
        <v>67</v>
      </c>
      <c r="C21" s="178" t="s">
        <v>91</v>
      </c>
      <c r="D21" s="178" t="s">
        <v>92</v>
      </c>
      <c r="E21" s="178"/>
      <c r="F21" s="38"/>
      <c r="G21" s="38" t="s">
        <v>93</v>
      </c>
      <c r="H21" s="96"/>
      <c r="I21" s="97"/>
      <c r="J21" s="97"/>
      <c r="K21" s="40">
        <f t="shared" si="0"/>
        <v>0</v>
      </c>
      <c r="L21" s="41">
        <v>1</v>
      </c>
      <c r="M21" s="42">
        <v>5</v>
      </c>
      <c r="N21" s="97">
        <v>20</v>
      </c>
      <c r="O21" s="97">
        <v>75</v>
      </c>
      <c r="P21" s="97"/>
      <c r="Q21" s="97">
        <v>700</v>
      </c>
      <c r="R21" s="97">
        <v>280</v>
      </c>
      <c r="S21" s="44">
        <f t="shared" si="1"/>
        <v>12400</v>
      </c>
      <c r="T21" s="97"/>
      <c r="U21" s="97"/>
      <c r="V21" s="44">
        <f t="shared" si="2"/>
        <v>0</v>
      </c>
      <c r="W21" s="97"/>
      <c r="X21" s="97"/>
      <c r="Y21" s="44">
        <f t="shared" si="3"/>
        <v>0</v>
      </c>
      <c r="Z21" s="97"/>
      <c r="AA21" s="97"/>
      <c r="AB21" s="44">
        <f t="shared" si="4"/>
        <v>0</v>
      </c>
      <c r="AC21" s="97"/>
      <c r="AD21" s="97"/>
      <c r="AE21" s="44">
        <f t="shared" si="5"/>
        <v>0</v>
      </c>
      <c r="AF21" s="97"/>
      <c r="AG21" s="97"/>
      <c r="AH21" s="44">
        <f t="shared" si="6"/>
        <v>0</v>
      </c>
      <c r="AI21" s="97"/>
      <c r="AJ21" s="97"/>
      <c r="AK21" s="44">
        <f t="shared" si="7"/>
        <v>0</v>
      </c>
      <c r="AL21" s="46"/>
      <c r="AM21" s="47">
        <f t="shared" si="8"/>
        <v>12400</v>
      </c>
      <c r="AN21" s="219" t="s">
        <v>61</v>
      </c>
      <c r="AO21" s="219" t="s">
        <v>59</v>
      </c>
      <c r="AP21" s="189">
        <f>SUM(AM21:AM23)</f>
        <v>55900</v>
      </c>
      <c r="AQ21" s="190">
        <v>0</v>
      </c>
      <c r="AR21" s="190">
        <v>0</v>
      </c>
      <c r="AS21" s="220">
        <f>AP21-AQ21-AR21</f>
        <v>55900</v>
      </c>
      <c r="AT21" s="189">
        <f>AP21</f>
        <v>55900</v>
      </c>
      <c r="AU21" s="221"/>
      <c r="AV21" s="104"/>
      <c r="AW21" s="219"/>
      <c r="AX21" s="179">
        <f>AS21</f>
        <v>55900</v>
      </c>
      <c r="AY21" s="219"/>
      <c r="AZ21" s="225"/>
      <c r="BA21" s="224"/>
    </row>
    <row r="22" spans="1:54" ht="12" thickBot="1" x14ac:dyDescent="0.25">
      <c r="A22" s="177"/>
      <c r="B22" s="178"/>
      <c r="C22" s="178"/>
      <c r="D22" s="178"/>
      <c r="E22" s="178"/>
      <c r="F22" s="38"/>
      <c r="G22" s="38" t="s">
        <v>88</v>
      </c>
      <c r="H22" s="96"/>
      <c r="I22" s="97"/>
      <c r="J22" s="97"/>
      <c r="K22" s="40">
        <f t="shared" si="0"/>
        <v>0</v>
      </c>
      <c r="L22" s="41"/>
      <c r="M22" s="42"/>
      <c r="N22" s="97"/>
      <c r="O22" s="97"/>
      <c r="P22" s="97"/>
      <c r="Q22" s="97"/>
      <c r="R22" s="97"/>
      <c r="S22" s="44">
        <f t="shared" si="1"/>
        <v>0</v>
      </c>
      <c r="T22" s="97">
        <v>15</v>
      </c>
      <c r="U22" s="97">
        <v>900</v>
      </c>
      <c r="V22" s="44">
        <f t="shared" si="2"/>
        <v>13500</v>
      </c>
      <c r="W22" s="97"/>
      <c r="X22" s="97"/>
      <c r="Y22" s="44">
        <f t="shared" si="3"/>
        <v>0</v>
      </c>
      <c r="Z22" s="97"/>
      <c r="AA22" s="97"/>
      <c r="AB22" s="44">
        <f t="shared" si="4"/>
        <v>0</v>
      </c>
      <c r="AC22" s="97"/>
      <c r="AD22" s="97"/>
      <c r="AE22" s="44">
        <f t="shared" si="5"/>
        <v>0</v>
      </c>
      <c r="AF22" s="97"/>
      <c r="AG22" s="97"/>
      <c r="AH22" s="44">
        <f t="shared" si="6"/>
        <v>0</v>
      </c>
      <c r="AI22" s="97"/>
      <c r="AJ22" s="97"/>
      <c r="AK22" s="44">
        <f t="shared" si="7"/>
        <v>0</v>
      </c>
      <c r="AL22" s="46"/>
      <c r="AM22" s="47">
        <f t="shared" si="8"/>
        <v>13500</v>
      </c>
      <c r="AN22" s="219"/>
      <c r="AO22" s="219"/>
      <c r="AP22" s="189"/>
      <c r="AQ22" s="190"/>
      <c r="AR22" s="190"/>
      <c r="AS22" s="220"/>
      <c r="AT22" s="189"/>
      <c r="AU22" s="221"/>
      <c r="AV22" s="104"/>
      <c r="AW22" s="219"/>
      <c r="AX22" s="219"/>
      <c r="AY22" s="219"/>
      <c r="AZ22" s="225"/>
      <c r="BA22" s="224"/>
    </row>
    <row r="23" spans="1:54" ht="12" thickBot="1" x14ac:dyDescent="0.25">
      <c r="A23" s="177"/>
      <c r="B23" s="178"/>
      <c r="C23" s="178"/>
      <c r="D23" s="178"/>
      <c r="E23" s="178"/>
      <c r="F23" s="65"/>
      <c r="G23" s="38" t="s">
        <v>70</v>
      </c>
      <c r="H23" s="96"/>
      <c r="I23" s="97"/>
      <c r="J23" s="97"/>
      <c r="K23" s="40">
        <f t="shared" si="0"/>
        <v>0</v>
      </c>
      <c r="L23" s="41"/>
      <c r="M23" s="42"/>
      <c r="N23" s="97"/>
      <c r="O23" s="97"/>
      <c r="P23" s="97"/>
      <c r="Q23" s="97"/>
      <c r="R23" s="97"/>
      <c r="S23" s="44">
        <f t="shared" si="1"/>
        <v>0</v>
      </c>
      <c r="T23" s="97"/>
      <c r="U23" s="97"/>
      <c r="V23" s="44">
        <f t="shared" si="2"/>
        <v>0</v>
      </c>
      <c r="W23" s="97">
        <v>10</v>
      </c>
      <c r="X23" s="97">
        <v>3000</v>
      </c>
      <c r="Y23" s="44">
        <f t="shared" si="3"/>
        <v>30000</v>
      </c>
      <c r="Z23" s="97"/>
      <c r="AA23" s="97"/>
      <c r="AB23" s="44">
        <f t="shared" si="4"/>
        <v>0</v>
      </c>
      <c r="AC23" s="97"/>
      <c r="AD23" s="97"/>
      <c r="AE23" s="44">
        <f t="shared" si="5"/>
        <v>0</v>
      </c>
      <c r="AF23" s="97"/>
      <c r="AG23" s="97"/>
      <c r="AH23" s="44">
        <f t="shared" si="6"/>
        <v>0</v>
      </c>
      <c r="AI23" s="97"/>
      <c r="AJ23" s="97"/>
      <c r="AK23" s="44">
        <f t="shared" si="7"/>
        <v>0</v>
      </c>
      <c r="AL23" s="46"/>
      <c r="AM23" s="47">
        <f t="shared" si="8"/>
        <v>30000</v>
      </c>
      <c r="AN23" s="219"/>
      <c r="AO23" s="219"/>
      <c r="AP23" s="189"/>
      <c r="AQ23" s="190"/>
      <c r="AR23" s="190"/>
      <c r="AS23" s="220"/>
      <c r="AT23" s="189"/>
      <c r="AU23" s="221"/>
      <c r="AV23" s="104"/>
      <c r="AW23" s="219"/>
      <c r="AX23" s="219"/>
      <c r="AY23" s="219"/>
      <c r="AZ23" s="225"/>
      <c r="BA23" s="224"/>
    </row>
    <row r="24" spans="1:54" ht="68.25" thickBot="1" x14ac:dyDescent="0.25">
      <c r="A24" s="36" t="s">
        <v>94</v>
      </c>
      <c r="B24" s="37" t="s">
        <v>67</v>
      </c>
      <c r="C24" s="37" t="s">
        <v>95</v>
      </c>
      <c r="D24" s="37" t="s">
        <v>96</v>
      </c>
      <c r="E24" s="37"/>
      <c r="F24" s="38"/>
      <c r="G24" s="38" t="s">
        <v>88</v>
      </c>
      <c r="H24" s="96"/>
      <c r="I24" s="97"/>
      <c r="J24" s="97"/>
      <c r="K24" s="40">
        <f t="shared" si="0"/>
        <v>0</v>
      </c>
      <c r="L24" s="41"/>
      <c r="M24" s="42"/>
      <c r="N24" s="97"/>
      <c r="O24" s="97"/>
      <c r="P24" s="97"/>
      <c r="Q24" s="97"/>
      <c r="R24" s="97"/>
      <c r="S24" s="44">
        <f t="shared" si="1"/>
        <v>0</v>
      </c>
      <c r="T24" s="97">
        <v>10</v>
      </c>
      <c r="U24" s="97">
        <v>700</v>
      </c>
      <c r="V24" s="44">
        <f t="shared" si="2"/>
        <v>7000</v>
      </c>
      <c r="W24" s="97"/>
      <c r="X24" s="97"/>
      <c r="Y24" s="44">
        <f t="shared" si="3"/>
        <v>0</v>
      </c>
      <c r="Z24" s="97"/>
      <c r="AA24" s="97"/>
      <c r="AB24" s="44">
        <f t="shared" si="4"/>
        <v>0</v>
      </c>
      <c r="AC24" s="97"/>
      <c r="AD24" s="97"/>
      <c r="AE24" s="44">
        <f t="shared" si="5"/>
        <v>0</v>
      </c>
      <c r="AF24" s="97"/>
      <c r="AG24" s="97"/>
      <c r="AH24" s="44">
        <f t="shared" si="6"/>
        <v>0</v>
      </c>
      <c r="AI24" s="97"/>
      <c r="AJ24" s="97"/>
      <c r="AK24" s="44">
        <f t="shared" si="7"/>
        <v>0</v>
      </c>
      <c r="AL24" s="46"/>
      <c r="AM24" s="47">
        <f t="shared" si="8"/>
        <v>7000</v>
      </c>
      <c r="AN24" s="98" t="s">
        <v>61</v>
      </c>
      <c r="AO24" s="98" t="s">
        <v>59</v>
      </c>
      <c r="AP24" s="48">
        <f>SUM(AM24:AM24)</f>
        <v>7000</v>
      </c>
      <c r="AQ24" s="49">
        <v>0</v>
      </c>
      <c r="AR24" s="49">
        <v>0</v>
      </c>
      <c r="AS24" s="51">
        <f>AP24-AQ24-AR24</f>
        <v>7000</v>
      </c>
      <c r="AT24" s="48">
        <f>AP24</f>
        <v>7000</v>
      </c>
      <c r="AU24" s="94"/>
      <c r="AV24" s="104"/>
      <c r="AW24" s="98"/>
      <c r="AX24" s="99">
        <f>AS24</f>
        <v>7000</v>
      </c>
      <c r="AY24" s="98"/>
      <c r="AZ24" s="105"/>
      <c r="BA24" s="106"/>
    </row>
    <row r="25" spans="1:54" ht="12" thickBot="1" x14ac:dyDescent="0.25">
      <c r="A25" s="177" t="s">
        <v>97</v>
      </c>
      <c r="B25" s="178" t="s">
        <v>67</v>
      </c>
      <c r="C25" s="178" t="s">
        <v>98</v>
      </c>
      <c r="D25" s="178" t="s">
        <v>99</v>
      </c>
      <c r="E25" s="178"/>
      <c r="F25" s="38"/>
      <c r="G25" s="38" t="s">
        <v>88</v>
      </c>
      <c r="H25" s="96"/>
      <c r="I25" s="97"/>
      <c r="J25" s="97"/>
      <c r="K25" s="40">
        <f t="shared" si="0"/>
        <v>0</v>
      </c>
      <c r="L25" s="41"/>
      <c r="M25" s="42"/>
      <c r="N25" s="97"/>
      <c r="O25" s="97"/>
      <c r="P25" s="97"/>
      <c r="Q25" s="97"/>
      <c r="R25" s="97"/>
      <c r="S25" s="44">
        <f t="shared" si="1"/>
        <v>0</v>
      </c>
      <c r="T25" s="97">
        <v>15</v>
      </c>
      <c r="U25" s="97">
        <v>700</v>
      </c>
      <c r="V25" s="44">
        <f t="shared" si="2"/>
        <v>10500</v>
      </c>
      <c r="W25" s="97"/>
      <c r="X25" s="97"/>
      <c r="Y25" s="44">
        <f t="shared" si="3"/>
        <v>0</v>
      </c>
      <c r="Z25" s="97"/>
      <c r="AA25" s="97"/>
      <c r="AB25" s="44">
        <f t="shared" si="4"/>
        <v>0</v>
      </c>
      <c r="AC25" s="97"/>
      <c r="AD25" s="97"/>
      <c r="AE25" s="44">
        <f t="shared" si="5"/>
        <v>0</v>
      </c>
      <c r="AF25" s="97"/>
      <c r="AG25" s="97"/>
      <c r="AH25" s="44">
        <f t="shared" si="6"/>
        <v>0</v>
      </c>
      <c r="AI25" s="97"/>
      <c r="AJ25" s="97"/>
      <c r="AK25" s="44">
        <f t="shared" si="7"/>
        <v>0</v>
      </c>
      <c r="AL25" s="46"/>
      <c r="AM25" s="47">
        <f t="shared" si="8"/>
        <v>10500</v>
      </c>
      <c r="AN25" s="219" t="s">
        <v>61</v>
      </c>
      <c r="AO25" s="219" t="s">
        <v>100</v>
      </c>
      <c r="AP25" s="189">
        <f>SUM(AM25:AM27)</f>
        <v>59500</v>
      </c>
      <c r="AQ25" s="190">
        <v>0</v>
      </c>
      <c r="AR25" s="190">
        <v>0</v>
      </c>
      <c r="AS25" s="220">
        <f>AP25-AQ25-AR25</f>
        <v>59500</v>
      </c>
      <c r="AT25" s="189">
        <f>AP25</f>
        <v>59500</v>
      </c>
      <c r="AU25" s="221"/>
      <c r="AV25" s="104"/>
      <c r="AW25" s="219"/>
      <c r="AX25" s="179">
        <f>AS25</f>
        <v>59500</v>
      </c>
      <c r="AY25" s="219"/>
      <c r="AZ25" s="225"/>
      <c r="BA25" s="224"/>
    </row>
    <row r="26" spans="1:54" s="28" customFormat="1" ht="12" thickBot="1" x14ac:dyDescent="0.25">
      <c r="A26" s="177"/>
      <c r="B26" s="178"/>
      <c r="C26" s="178"/>
      <c r="D26" s="178"/>
      <c r="E26" s="178"/>
      <c r="F26" s="38"/>
      <c r="G26" s="38" t="s">
        <v>101</v>
      </c>
      <c r="H26" s="96"/>
      <c r="I26" s="97"/>
      <c r="J26" s="97"/>
      <c r="K26" s="40">
        <f t="shared" si="0"/>
        <v>0</v>
      </c>
      <c r="L26" s="41"/>
      <c r="M26" s="42"/>
      <c r="N26" s="97"/>
      <c r="O26" s="97"/>
      <c r="P26" s="97"/>
      <c r="Q26" s="97"/>
      <c r="R26" s="97"/>
      <c r="S26" s="44">
        <f t="shared" si="1"/>
        <v>0</v>
      </c>
      <c r="T26" s="97"/>
      <c r="U26" s="97"/>
      <c r="V26" s="44">
        <f t="shared" si="2"/>
        <v>0</v>
      </c>
      <c r="W26" s="97"/>
      <c r="X26" s="97"/>
      <c r="Y26" s="44">
        <f t="shared" si="3"/>
        <v>0</v>
      </c>
      <c r="Z26" s="97"/>
      <c r="AA26" s="97"/>
      <c r="AB26" s="44">
        <f t="shared" si="4"/>
        <v>0</v>
      </c>
      <c r="AC26" s="97"/>
      <c r="AD26" s="97"/>
      <c r="AE26" s="44">
        <f t="shared" si="5"/>
        <v>0</v>
      </c>
      <c r="AF26" s="97">
        <v>2400</v>
      </c>
      <c r="AG26" s="97">
        <v>10</v>
      </c>
      <c r="AH26" s="44">
        <f t="shared" si="6"/>
        <v>24000</v>
      </c>
      <c r="AI26" s="97"/>
      <c r="AJ26" s="97"/>
      <c r="AK26" s="44">
        <f t="shared" si="7"/>
        <v>0</v>
      </c>
      <c r="AL26" s="46"/>
      <c r="AM26" s="47">
        <f t="shared" si="8"/>
        <v>24000</v>
      </c>
      <c r="AN26" s="219"/>
      <c r="AO26" s="219"/>
      <c r="AP26" s="189"/>
      <c r="AQ26" s="190"/>
      <c r="AR26" s="190"/>
      <c r="AS26" s="220"/>
      <c r="AT26" s="189"/>
      <c r="AU26" s="221"/>
      <c r="AV26" s="104"/>
      <c r="AW26" s="219"/>
      <c r="AX26" s="219"/>
      <c r="AY26" s="219"/>
      <c r="AZ26" s="225"/>
      <c r="BA26" s="224"/>
      <c r="BB26" s="3"/>
    </row>
    <row r="27" spans="1:54" ht="12" thickBot="1" x14ac:dyDescent="0.25">
      <c r="A27" s="177"/>
      <c r="B27" s="178"/>
      <c r="C27" s="178"/>
      <c r="D27" s="178"/>
      <c r="E27" s="178"/>
      <c r="F27" s="65"/>
      <c r="G27" s="38" t="s">
        <v>102</v>
      </c>
      <c r="H27" s="96"/>
      <c r="I27" s="39"/>
      <c r="J27" s="39"/>
      <c r="K27" s="40">
        <f t="shared" si="0"/>
        <v>0</v>
      </c>
      <c r="L27" s="41"/>
      <c r="M27" s="42"/>
      <c r="N27" s="43"/>
      <c r="O27" s="43"/>
      <c r="P27" s="43"/>
      <c r="Q27" s="43"/>
      <c r="R27" s="43"/>
      <c r="S27" s="44">
        <f t="shared" si="1"/>
        <v>0</v>
      </c>
      <c r="T27" s="45"/>
      <c r="U27" s="45"/>
      <c r="V27" s="44">
        <f t="shared" si="2"/>
        <v>0</v>
      </c>
      <c r="W27" s="45"/>
      <c r="X27" s="45"/>
      <c r="Y27" s="44">
        <f t="shared" si="3"/>
        <v>0</v>
      </c>
      <c r="Z27" s="100"/>
      <c r="AA27" s="100"/>
      <c r="AB27" s="44">
        <f t="shared" si="4"/>
        <v>0</v>
      </c>
      <c r="AC27" s="100"/>
      <c r="AD27" s="100"/>
      <c r="AE27" s="44">
        <f t="shared" si="5"/>
        <v>0</v>
      </c>
      <c r="AF27" s="100"/>
      <c r="AG27" s="100"/>
      <c r="AH27" s="44">
        <f t="shared" si="6"/>
        <v>0</v>
      </c>
      <c r="AI27" s="100"/>
      <c r="AJ27" s="100"/>
      <c r="AK27" s="44">
        <f t="shared" si="7"/>
        <v>0</v>
      </c>
      <c r="AL27" s="46">
        <v>25000</v>
      </c>
      <c r="AM27" s="47">
        <f t="shared" si="8"/>
        <v>25000</v>
      </c>
      <c r="AN27" s="219"/>
      <c r="AO27" s="219"/>
      <c r="AP27" s="189"/>
      <c r="AQ27" s="190"/>
      <c r="AR27" s="190"/>
      <c r="AS27" s="220"/>
      <c r="AT27" s="189"/>
      <c r="AU27" s="221"/>
      <c r="AV27" s="104"/>
      <c r="AW27" s="219"/>
      <c r="AX27" s="219"/>
      <c r="AY27" s="219"/>
      <c r="AZ27" s="225"/>
      <c r="BA27" s="224"/>
    </row>
    <row r="28" spans="1:54" ht="12" thickBot="1" x14ac:dyDescent="0.25">
      <c r="A28" s="177" t="s">
        <v>103</v>
      </c>
      <c r="B28" s="178" t="s">
        <v>67</v>
      </c>
      <c r="C28" s="178" t="s">
        <v>104</v>
      </c>
      <c r="D28" s="178" t="s">
        <v>105</v>
      </c>
      <c r="E28" s="178"/>
      <c r="F28" s="38"/>
      <c r="G28" s="38" t="s">
        <v>106</v>
      </c>
      <c r="H28" s="96">
        <v>3</v>
      </c>
      <c r="I28" s="97">
        <v>6000</v>
      </c>
      <c r="J28" s="97">
        <v>12</v>
      </c>
      <c r="K28" s="40">
        <f t="shared" si="0"/>
        <v>216000</v>
      </c>
      <c r="L28" s="41"/>
      <c r="M28" s="42"/>
      <c r="N28" s="97"/>
      <c r="O28" s="97"/>
      <c r="P28" s="97"/>
      <c r="Q28" s="97"/>
      <c r="R28" s="97"/>
      <c r="S28" s="44">
        <f t="shared" si="1"/>
        <v>0</v>
      </c>
      <c r="T28" s="97"/>
      <c r="U28" s="97"/>
      <c r="V28" s="44">
        <f t="shared" si="2"/>
        <v>0</v>
      </c>
      <c r="W28" s="97"/>
      <c r="X28" s="97"/>
      <c r="Y28" s="44">
        <f t="shared" si="3"/>
        <v>0</v>
      </c>
      <c r="Z28" s="97"/>
      <c r="AA28" s="97"/>
      <c r="AB28" s="44">
        <f t="shared" si="4"/>
        <v>0</v>
      </c>
      <c r="AC28" s="97"/>
      <c r="AD28" s="97"/>
      <c r="AE28" s="44">
        <f t="shared" si="5"/>
        <v>0</v>
      </c>
      <c r="AF28" s="97"/>
      <c r="AG28" s="97"/>
      <c r="AH28" s="44">
        <f t="shared" si="6"/>
        <v>0</v>
      </c>
      <c r="AI28" s="97"/>
      <c r="AJ28" s="97"/>
      <c r="AK28" s="44">
        <f t="shared" si="7"/>
        <v>0</v>
      </c>
      <c r="AL28" s="46"/>
      <c r="AM28" s="47">
        <f t="shared" si="8"/>
        <v>216000</v>
      </c>
      <c r="AN28" s="219" t="s">
        <v>61</v>
      </c>
      <c r="AO28" s="219" t="s">
        <v>59</v>
      </c>
      <c r="AP28" s="189">
        <f>SUM(AM28:AM30)</f>
        <v>362400</v>
      </c>
      <c r="AQ28" s="190">
        <v>0</v>
      </c>
      <c r="AR28" s="190">
        <v>0</v>
      </c>
      <c r="AS28" s="220">
        <f>AP28-AQ28-AR28</f>
        <v>362400</v>
      </c>
      <c r="AT28" s="189">
        <f>AP28</f>
        <v>362400</v>
      </c>
      <c r="AU28" s="221"/>
      <c r="AV28" s="104"/>
      <c r="AW28" s="219"/>
      <c r="AX28" s="179">
        <f>AS28</f>
        <v>362400</v>
      </c>
      <c r="AY28" s="219"/>
      <c r="AZ28" s="225">
        <v>72480</v>
      </c>
      <c r="BA28" s="224">
        <f>326400-AZ28</f>
        <v>253920</v>
      </c>
    </row>
    <row r="29" spans="1:54" ht="23.25" thickBot="1" x14ac:dyDescent="0.25">
      <c r="A29" s="177"/>
      <c r="B29" s="178"/>
      <c r="C29" s="178"/>
      <c r="D29" s="178"/>
      <c r="E29" s="178"/>
      <c r="F29" s="38"/>
      <c r="G29" s="38" t="s">
        <v>107</v>
      </c>
      <c r="H29" s="96">
        <v>5</v>
      </c>
      <c r="I29" s="97">
        <v>2000</v>
      </c>
      <c r="J29" s="97">
        <v>12</v>
      </c>
      <c r="K29" s="40">
        <f t="shared" si="0"/>
        <v>120000</v>
      </c>
      <c r="L29" s="41"/>
      <c r="M29" s="42"/>
      <c r="N29" s="97"/>
      <c r="O29" s="97"/>
      <c r="P29" s="97"/>
      <c r="Q29" s="97"/>
      <c r="R29" s="97"/>
      <c r="S29" s="44">
        <f t="shared" si="1"/>
        <v>0</v>
      </c>
      <c r="T29" s="97"/>
      <c r="U29" s="97"/>
      <c r="V29" s="44">
        <f t="shared" si="2"/>
        <v>0</v>
      </c>
      <c r="W29" s="97"/>
      <c r="X29" s="97"/>
      <c r="Y29" s="44">
        <f t="shared" si="3"/>
        <v>0</v>
      </c>
      <c r="Z29" s="97"/>
      <c r="AA29" s="97"/>
      <c r="AB29" s="44">
        <f t="shared" si="4"/>
        <v>0</v>
      </c>
      <c r="AC29" s="97"/>
      <c r="AD29" s="97"/>
      <c r="AE29" s="44">
        <f t="shared" si="5"/>
        <v>0</v>
      </c>
      <c r="AF29" s="97"/>
      <c r="AG29" s="97"/>
      <c r="AH29" s="44">
        <f t="shared" si="6"/>
        <v>0</v>
      </c>
      <c r="AI29" s="97"/>
      <c r="AJ29" s="97"/>
      <c r="AK29" s="44">
        <f t="shared" si="7"/>
        <v>0</v>
      </c>
      <c r="AL29" s="46"/>
      <c r="AM29" s="47">
        <f t="shared" si="8"/>
        <v>120000</v>
      </c>
      <c r="AN29" s="219"/>
      <c r="AO29" s="219"/>
      <c r="AP29" s="189"/>
      <c r="AQ29" s="190"/>
      <c r="AR29" s="190"/>
      <c r="AS29" s="220"/>
      <c r="AT29" s="189"/>
      <c r="AU29" s="221"/>
      <c r="AV29" s="104"/>
      <c r="AW29" s="219"/>
      <c r="AX29" s="219"/>
      <c r="AY29" s="219"/>
      <c r="AZ29" s="225"/>
      <c r="BA29" s="224"/>
    </row>
    <row r="30" spans="1:54" ht="12" thickBot="1" x14ac:dyDescent="0.25">
      <c r="A30" s="177"/>
      <c r="B30" s="178"/>
      <c r="C30" s="178"/>
      <c r="D30" s="178"/>
      <c r="E30" s="178"/>
      <c r="F30" s="65"/>
      <c r="G30" s="38" t="s">
        <v>108</v>
      </c>
      <c r="H30" s="96"/>
      <c r="I30" s="97"/>
      <c r="J30" s="97"/>
      <c r="K30" s="40">
        <f t="shared" si="0"/>
        <v>0</v>
      </c>
      <c r="L30" s="41"/>
      <c r="M30" s="42"/>
      <c r="N30" s="97"/>
      <c r="O30" s="97"/>
      <c r="P30" s="97"/>
      <c r="Q30" s="97"/>
      <c r="R30" s="97"/>
      <c r="S30" s="44">
        <f t="shared" si="1"/>
        <v>0</v>
      </c>
      <c r="T30" s="97"/>
      <c r="U30" s="97"/>
      <c r="V30" s="44">
        <f t="shared" si="2"/>
        <v>0</v>
      </c>
      <c r="W30" s="97"/>
      <c r="X30" s="97"/>
      <c r="Y30" s="44">
        <f t="shared" si="3"/>
        <v>0</v>
      </c>
      <c r="Z30" s="97">
        <v>8</v>
      </c>
      <c r="AA30" s="97">
        <v>1300</v>
      </c>
      <c r="AB30" s="44">
        <f t="shared" si="4"/>
        <v>10400</v>
      </c>
      <c r="AC30" s="97">
        <v>8</v>
      </c>
      <c r="AD30" s="97">
        <v>2000</v>
      </c>
      <c r="AE30" s="44">
        <f t="shared" si="5"/>
        <v>16000</v>
      </c>
      <c r="AF30" s="97"/>
      <c r="AG30" s="97"/>
      <c r="AH30" s="44">
        <f t="shared" si="6"/>
        <v>0</v>
      </c>
      <c r="AI30" s="97"/>
      <c r="AJ30" s="97"/>
      <c r="AK30" s="44">
        <f t="shared" si="7"/>
        <v>0</v>
      </c>
      <c r="AL30" s="46"/>
      <c r="AM30" s="47">
        <f t="shared" si="8"/>
        <v>26400</v>
      </c>
      <c r="AN30" s="219"/>
      <c r="AO30" s="219"/>
      <c r="AP30" s="189"/>
      <c r="AQ30" s="190"/>
      <c r="AR30" s="190"/>
      <c r="AS30" s="220"/>
      <c r="AT30" s="189"/>
      <c r="AU30" s="221"/>
      <c r="AV30" s="104"/>
      <c r="AW30" s="219"/>
      <c r="AX30" s="219"/>
      <c r="AY30" s="219"/>
      <c r="AZ30" s="225"/>
      <c r="BA30" s="224"/>
      <c r="BB30" s="52"/>
    </row>
    <row r="31" spans="1:54" ht="23.25" thickBot="1" x14ac:dyDescent="0.25">
      <c r="A31" s="177" t="s">
        <v>109</v>
      </c>
      <c r="B31" s="178" t="s">
        <v>67</v>
      </c>
      <c r="C31" s="178" t="s">
        <v>110</v>
      </c>
      <c r="D31" s="178" t="s">
        <v>111</v>
      </c>
      <c r="E31" s="178"/>
      <c r="F31" s="38"/>
      <c r="G31" s="38" t="s">
        <v>112</v>
      </c>
      <c r="H31" s="96"/>
      <c r="I31" s="97"/>
      <c r="J31" s="97"/>
      <c r="K31" s="40">
        <f t="shared" si="0"/>
        <v>0</v>
      </c>
      <c r="L31" s="41"/>
      <c r="M31" s="42"/>
      <c r="N31" s="97"/>
      <c r="O31" s="97"/>
      <c r="P31" s="97"/>
      <c r="Q31" s="97"/>
      <c r="R31" s="97"/>
      <c r="S31" s="44">
        <f t="shared" si="1"/>
        <v>0</v>
      </c>
      <c r="T31" s="97">
        <v>15</v>
      </c>
      <c r="U31" s="97">
        <v>900</v>
      </c>
      <c r="V31" s="44">
        <f t="shared" si="2"/>
        <v>13500</v>
      </c>
      <c r="W31" s="97"/>
      <c r="X31" s="97"/>
      <c r="Y31" s="44">
        <f t="shared" si="3"/>
        <v>0</v>
      </c>
      <c r="Z31" s="97"/>
      <c r="AA31" s="97"/>
      <c r="AB31" s="44">
        <f t="shared" si="4"/>
        <v>0</v>
      </c>
      <c r="AC31" s="97"/>
      <c r="AD31" s="97"/>
      <c r="AE31" s="44">
        <f t="shared" si="5"/>
        <v>0</v>
      </c>
      <c r="AF31" s="97"/>
      <c r="AG31" s="97"/>
      <c r="AH31" s="44">
        <f t="shared" si="6"/>
        <v>0</v>
      </c>
      <c r="AI31" s="97"/>
      <c r="AJ31" s="97"/>
      <c r="AK31" s="44">
        <f>AJ31+AI31</f>
        <v>0</v>
      </c>
      <c r="AL31" s="46">
        <v>1000</v>
      </c>
      <c r="AM31" s="47">
        <f t="shared" si="8"/>
        <v>14500</v>
      </c>
      <c r="AN31" s="219" t="s">
        <v>61</v>
      </c>
      <c r="AO31" s="219"/>
      <c r="AP31" s="189">
        <f>SUM(AM31:AM34)</f>
        <v>47200</v>
      </c>
      <c r="AQ31" s="190">
        <v>0</v>
      </c>
      <c r="AR31" s="190">
        <v>0</v>
      </c>
      <c r="AS31" s="220">
        <f>AP31-AQ31-AR31</f>
        <v>47200</v>
      </c>
      <c r="AT31" s="189">
        <f>AP31</f>
        <v>47200</v>
      </c>
      <c r="AU31" s="221"/>
      <c r="AV31" s="104"/>
      <c r="AW31" s="219"/>
      <c r="AX31" s="179">
        <f>AS31</f>
        <v>47200</v>
      </c>
      <c r="AY31" s="219"/>
      <c r="AZ31" s="225">
        <v>47200</v>
      </c>
      <c r="BA31" s="224">
        <f>AZ31-6000-9500</f>
        <v>31700</v>
      </c>
    </row>
    <row r="32" spans="1:54" ht="12" thickBot="1" x14ac:dyDescent="0.25">
      <c r="A32" s="177"/>
      <c r="B32" s="178"/>
      <c r="C32" s="178"/>
      <c r="D32" s="178"/>
      <c r="E32" s="178"/>
      <c r="F32" s="38"/>
      <c r="G32" s="38" t="s">
        <v>80</v>
      </c>
      <c r="H32" s="96"/>
      <c r="I32" s="97"/>
      <c r="J32" s="97"/>
      <c r="K32" s="40">
        <f t="shared" si="0"/>
        <v>0</v>
      </c>
      <c r="L32" s="41">
        <v>1</v>
      </c>
      <c r="M32" s="42">
        <v>1</v>
      </c>
      <c r="N32" s="97">
        <v>15</v>
      </c>
      <c r="O32" s="97"/>
      <c r="P32" s="97"/>
      <c r="Q32" s="97">
        <v>700</v>
      </c>
      <c r="R32" s="97">
        <v>500</v>
      </c>
      <c r="S32" s="44">
        <f t="shared" si="1"/>
        <v>1200</v>
      </c>
      <c r="T32" s="97"/>
      <c r="U32" s="97"/>
      <c r="V32" s="44">
        <f t="shared" si="2"/>
        <v>0</v>
      </c>
      <c r="W32" s="97"/>
      <c r="X32" s="97"/>
      <c r="Y32" s="44">
        <f t="shared" si="3"/>
        <v>0</v>
      </c>
      <c r="Z32" s="97"/>
      <c r="AA32" s="97"/>
      <c r="AB32" s="44">
        <f t="shared" si="4"/>
        <v>0</v>
      </c>
      <c r="AC32" s="97"/>
      <c r="AD32" s="97"/>
      <c r="AE32" s="44">
        <f t="shared" si="5"/>
        <v>0</v>
      </c>
      <c r="AF32" s="97"/>
      <c r="AG32" s="97"/>
      <c r="AH32" s="44">
        <f t="shared" si="6"/>
        <v>0</v>
      </c>
      <c r="AI32" s="97"/>
      <c r="AJ32" s="97"/>
      <c r="AK32" s="44">
        <f t="shared" ref="AK32:AK40" si="9">AJ32+AI32</f>
        <v>0</v>
      </c>
      <c r="AL32" s="46"/>
      <c r="AM32" s="47">
        <f t="shared" si="8"/>
        <v>1200</v>
      </c>
      <c r="AN32" s="219"/>
      <c r="AO32" s="219"/>
      <c r="AP32" s="189"/>
      <c r="AQ32" s="190"/>
      <c r="AR32" s="190"/>
      <c r="AS32" s="220"/>
      <c r="AT32" s="189"/>
      <c r="AU32" s="221"/>
      <c r="AV32" s="104"/>
      <c r="AW32" s="219"/>
      <c r="AX32" s="219"/>
      <c r="AY32" s="219"/>
      <c r="AZ32" s="225"/>
      <c r="BA32" s="224"/>
      <c r="BB32" s="52"/>
    </row>
    <row r="33" spans="1:54" ht="23.25" thickBot="1" x14ac:dyDescent="0.25">
      <c r="A33" s="177"/>
      <c r="B33" s="178"/>
      <c r="C33" s="178"/>
      <c r="D33" s="178"/>
      <c r="E33" s="178"/>
      <c r="F33" s="38"/>
      <c r="G33" s="38" t="s">
        <v>113</v>
      </c>
      <c r="H33" s="96"/>
      <c r="I33" s="97"/>
      <c r="J33" s="97"/>
      <c r="K33" s="40">
        <f t="shared" si="0"/>
        <v>0</v>
      </c>
      <c r="L33" s="41"/>
      <c r="M33" s="42"/>
      <c r="N33" s="97"/>
      <c r="O33" s="97"/>
      <c r="P33" s="97"/>
      <c r="Q33" s="97"/>
      <c r="R33" s="97"/>
      <c r="S33" s="44">
        <f t="shared" si="1"/>
        <v>0</v>
      </c>
      <c r="T33" s="97"/>
      <c r="U33" s="97"/>
      <c r="V33" s="44">
        <f t="shared" si="2"/>
        <v>0</v>
      </c>
      <c r="W33" s="97"/>
      <c r="X33" s="97"/>
      <c r="Y33" s="44">
        <f t="shared" si="3"/>
        <v>0</v>
      </c>
      <c r="Z33" s="97">
        <v>5</v>
      </c>
      <c r="AA33" s="97">
        <v>1300</v>
      </c>
      <c r="AB33" s="44">
        <f t="shared" si="4"/>
        <v>6500</v>
      </c>
      <c r="AC33" s="97">
        <v>5</v>
      </c>
      <c r="AD33" s="97">
        <v>1700</v>
      </c>
      <c r="AE33" s="44">
        <f t="shared" si="5"/>
        <v>8500</v>
      </c>
      <c r="AF33" s="97">
        <v>100</v>
      </c>
      <c r="AG33" s="97">
        <v>80</v>
      </c>
      <c r="AH33" s="44">
        <f t="shared" si="6"/>
        <v>8000</v>
      </c>
      <c r="AI33" s="97">
        <v>500</v>
      </c>
      <c r="AJ33" s="97">
        <v>500</v>
      </c>
      <c r="AK33" s="44">
        <f>AJ33+AI33</f>
        <v>1000</v>
      </c>
      <c r="AL33" s="46"/>
      <c r="AM33" s="47">
        <f t="shared" si="8"/>
        <v>24000</v>
      </c>
      <c r="AN33" s="219"/>
      <c r="AO33" s="219"/>
      <c r="AP33" s="189"/>
      <c r="AQ33" s="190"/>
      <c r="AR33" s="190"/>
      <c r="AS33" s="220"/>
      <c r="AT33" s="189"/>
      <c r="AU33" s="221"/>
      <c r="AV33" s="104"/>
      <c r="AW33" s="219"/>
      <c r="AX33" s="219"/>
      <c r="AY33" s="219"/>
      <c r="AZ33" s="225"/>
      <c r="BA33" s="224"/>
      <c r="BB33" s="28"/>
    </row>
    <row r="34" spans="1:54" ht="12" thickBot="1" x14ac:dyDescent="0.25">
      <c r="A34" s="177"/>
      <c r="B34" s="178"/>
      <c r="C34" s="178"/>
      <c r="D34" s="178"/>
      <c r="E34" s="178"/>
      <c r="F34" s="38"/>
      <c r="G34" s="38" t="s">
        <v>82</v>
      </c>
      <c r="H34" s="96">
        <v>15</v>
      </c>
      <c r="I34" s="39">
        <v>500</v>
      </c>
      <c r="J34" s="39">
        <v>1</v>
      </c>
      <c r="K34" s="40">
        <f t="shared" si="0"/>
        <v>7500</v>
      </c>
      <c r="L34" s="41"/>
      <c r="M34" s="42"/>
      <c r="N34" s="43"/>
      <c r="O34" s="43"/>
      <c r="P34" s="43"/>
      <c r="Q34" s="43"/>
      <c r="R34" s="43"/>
      <c r="S34" s="44">
        <f t="shared" si="1"/>
        <v>0</v>
      </c>
      <c r="T34" s="45"/>
      <c r="U34" s="45"/>
      <c r="V34" s="44">
        <f t="shared" si="2"/>
        <v>0</v>
      </c>
      <c r="W34" s="45"/>
      <c r="X34" s="45"/>
      <c r="Y34" s="44">
        <f t="shared" si="3"/>
        <v>0</v>
      </c>
      <c r="Z34" s="100"/>
      <c r="AA34" s="100"/>
      <c r="AB34" s="44">
        <f t="shared" si="4"/>
        <v>0</v>
      </c>
      <c r="AC34" s="100"/>
      <c r="AD34" s="100"/>
      <c r="AE34" s="44">
        <f t="shared" si="5"/>
        <v>0</v>
      </c>
      <c r="AF34" s="97"/>
      <c r="AG34" s="97"/>
      <c r="AH34" s="44">
        <f t="shared" si="6"/>
        <v>0</v>
      </c>
      <c r="AI34" s="100"/>
      <c r="AJ34" s="100"/>
      <c r="AK34" s="44">
        <f t="shared" si="9"/>
        <v>0</v>
      </c>
      <c r="AL34" s="46"/>
      <c r="AM34" s="47">
        <f t="shared" si="8"/>
        <v>7500</v>
      </c>
      <c r="AN34" s="219"/>
      <c r="AO34" s="219"/>
      <c r="AP34" s="189"/>
      <c r="AQ34" s="190"/>
      <c r="AR34" s="190"/>
      <c r="AS34" s="220"/>
      <c r="AT34" s="189"/>
      <c r="AU34" s="221"/>
      <c r="AV34" s="104"/>
      <c r="AW34" s="219"/>
      <c r="AX34" s="219"/>
      <c r="AY34" s="219"/>
      <c r="AZ34" s="225"/>
      <c r="BA34" s="224"/>
    </row>
    <row r="35" spans="1:54" ht="79.5" thickBot="1" x14ac:dyDescent="0.25">
      <c r="A35" s="36" t="s">
        <v>114</v>
      </c>
      <c r="B35" s="37" t="s">
        <v>67</v>
      </c>
      <c r="C35" s="37" t="s">
        <v>115</v>
      </c>
      <c r="D35" s="37" t="s">
        <v>116</v>
      </c>
      <c r="E35" s="37"/>
      <c r="F35" s="38"/>
      <c r="G35" s="38" t="s">
        <v>93</v>
      </c>
      <c r="H35" s="96"/>
      <c r="I35" s="97"/>
      <c r="J35" s="97"/>
      <c r="K35" s="40">
        <f t="shared" si="0"/>
        <v>0</v>
      </c>
      <c r="L35" s="41">
        <v>10</v>
      </c>
      <c r="M35" s="42">
        <v>3</v>
      </c>
      <c r="N35" s="97">
        <v>25</v>
      </c>
      <c r="O35" s="97">
        <v>75</v>
      </c>
      <c r="P35" s="97"/>
      <c r="Q35" s="97">
        <v>700</v>
      </c>
      <c r="R35" s="97">
        <v>280</v>
      </c>
      <c r="S35" s="44">
        <f t="shared" si="1"/>
        <v>85650</v>
      </c>
      <c r="T35" s="97"/>
      <c r="U35" s="97"/>
      <c r="V35" s="44">
        <f t="shared" si="2"/>
        <v>0</v>
      </c>
      <c r="W35" s="97"/>
      <c r="X35" s="97"/>
      <c r="Y35" s="44">
        <f t="shared" si="3"/>
        <v>0</v>
      </c>
      <c r="Z35" s="97"/>
      <c r="AA35" s="97"/>
      <c r="AB35" s="44">
        <f t="shared" si="4"/>
        <v>0</v>
      </c>
      <c r="AC35" s="97"/>
      <c r="AD35" s="97"/>
      <c r="AE35" s="44">
        <f t="shared" si="5"/>
        <v>0</v>
      </c>
      <c r="AF35" s="97"/>
      <c r="AG35" s="97"/>
      <c r="AH35" s="44">
        <f t="shared" si="6"/>
        <v>0</v>
      </c>
      <c r="AI35" s="97"/>
      <c r="AJ35" s="97"/>
      <c r="AK35" s="44">
        <f t="shared" si="9"/>
        <v>0</v>
      </c>
      <c r="AL35" s="46"/>
      <c r="AM35" s="47">
        <f t="shared" si="8"/>
        <v>85650</v>
      </c>
      <c r="AN35" s="98" t="s">
        <v>61</v>
      </c>
      <c r="AO35" s="98" t="s">
        <v>62</v>
      </c>
      <c r="AP35" s="48">
        <f>SUM(AM35:AM35)</f>
        <v>85650</v>
      </c>
      <c r="AQ35" s="49">
        <v>0</v>
      </c>
      <c r="AR35" s="49">
        <v>0</v>
      </c>
      <c r="AS35" s="51">
        <f>AP35-AQ35-AR35</f>
        <v>85650</v>
      </c>
      <c r="AT35" s="48">
        <f>AP35</f>
        <v>85650</v>
      </c>
      <c r="AU35" s="94"/>
      <c r="AV35" s="104"/>
      <c r="AW35" s="98"/>
      <c r="AX35" s="99">
        <f>AS35</f>
        <v>85650</v>
      </c>
      <c r="AY35" s="98"/>
      <c r="AZ35" s="105"/>
      <c r="BA35" s="106"/>
    </row>
    <row r="36" spans="1:54" ht="12" thickBot="1" x14ac:dyDescent="0.25">
      <c r="A36" s="177" t="s">
        <v>117</v>
      </c>
      <c r="B36" s="178" t="s">
        <v>118</v>
      </c>
      <c r="C36" s="178" t="s">
        <v>119</v>
      </c>
      <c r="D36" s="178" t="s">
        <v>116</v>
      </c>
      <c r="E36" s="178"/>
      <c r="F36" s="38"/>
      <c r="G36" s="38" t="s">
        <v>93</v>
      </c>
      <c r="H36" s="96"/>
      <c r="I36" s="97"/>
      <c r="J36" s="97"/>
      <c r="K36" s="40">
        <f t="shared" si="0"/>
        <v>0</v>
      </c>
      <c r="L36" s="41">
        <v>15</v>
      </c>
      <c r="M36" s="42">
        <v>2</v>
      </c>
      <c r="N36" s="97">
        <v>20</v>
      </c>
      <c r="O36" s="97">
        <v>75</v>
      </c>
      <c r="P36" s="97"/>
      <c r="Q36" s="97">
        <v>700</v>
      </c>
      <c r="R36" s="97">
        <v>280</v>
      </c>
      <c r="S36" s="44">
        <f t="shared" si="1"/>
        <v>74400</v>
      </c>
      <c r="T36" s="97"/>
      <c r="U36" s="97"/>
      <c r="V36" s="44">
        <f t="shared" si="2"/>
        <v>0</v>
      </c>
      <c r="W36" s="97"/>
      <c r="X36" s="97"/>
      <c r="Y36" s="44">
        <f t="shared" si="3"/>
        <v>0</v>
      </c>
      <c r="Z36" s="97"/>
      <c r="AA36" s="97"/>
      <c r="AB36" s="44">
        <f t="shared" si="4"/>
        <v>0</v>
      </c>
      <c r="AC36" s="97"/>
      <c r="AD36" s="97"/>
      <c r="AE36" s="44">
        <f t="shared" si="5"/>
        <v>0</v>
      </c>
      <c r="AF36" s="97"/>
      <c r="AG36" s="97"/>
      <c r="AH36" s="44">
        <f t="shared" si="6"/>
        <v>0</v>
      </c>
      <c r="AI36" s="97"/>
      <c r="AJ36" s="97"/>
      <c r="AK36" s="44">
        <f t="shared" si="9"/>
        <v>0</v>
      </c>
      <c r="AL36" s="46"/>
      <c r="AM36" s="47">
        <f t="shared" si="8"/>
        <v>74400</v>
      </c>
      <c r="AN36" s="219" t="s">
        <v>61</v>
      </c>
      <c r="AO36" s="219" t="s">
        <v>120</v>
      </c>
      <c r="AP36" s="189">
        <f>SUM(AM36:AM39)</f>
        <v>123400</v>
      </c>
      <c r="AQ36" s="190">
        <v>0</v>
      </c>
      <c r="AR36" s="190">
        <v>0</v>
      </c>
      <c r="AS36" s="220">
        <f>AP36-AQ36-AR36</f>
        <v>123400</v>
      </c>
      <c r="AT36" s="189">
        <f>AP36</f>
        <v>123400</v>
      </c>
      <c r="AU36" s="221"/>
      <c r="AV36" s="104"/>
      <c r="AW36" s="219"/>
      <c r="AX36" s="179">
        <f>AS36</f>
        <v>123400</v>
      </c>
      <c r="AY36" s="219"/>
      <c r="AZ36" s="225"/>
      <c r="BA36" s="224"/>
    </row>
    <row r="37" spans="1:54" ht="12" thickBot="1" x14ac:dyDescent="0.25">
      <c r="A37" s="177"/>
      <c r="B37" s="178"/>
      <c r="C37" s="178"/>
      <c r="D37" s="178"/>
      <c r="E37" s="178"/>
      <c r="F37" s="38"/>
      <c r="G37" s="38" t="s">
        <v>88</v>
      </c>
      <c r="H37" s="96"/>
      <c r="I37" s="97"/>
      <c r="J37" s="97"/>
      <c r="K37" s="40">
        <f t="shared" si="0"/>
        <v>0</v>
      </c>
      <c r="L37" s="41"/>
      <c r="M37" s="42"/>
      <c r="N37" s="97"/>
      <c r="O37" s="97"/>
      <c r="P37" s="97"/>
      <c r="Q37" s="97"/>
      <c r="R37" s="97"/>
      <c r="S37" s="44">
        <f t="shared" si="1"/>
        <v>0</v>
      </c>
      <c r="T37" s="97">
        <v>10</v>
      </c>
      <c r="U37" s="97">
        <v>900</v>
      </c>
      <c r="V37" s="44">
        <f t="shared" si="2"/>
        <v>9000</v>
      </c>
      <c r="W37" s="97"/>
      <c r="X37" s="97"/>
      <c r="Y37" s="44">
        <f t="shared" si="3"/>
        <v>0</v>
      </c>
      <c r="Z37" s="97"/>
      <c r="AA37" s="97"/>
      <c r="AB37" s="44">
        <f t="shared" si="4"/>
        <v>0</v>
      </c>
      <c r="AC37" s="97"/>
      <c r="AD37" s="97"/>
      <c r="AE37" s="44">
        <f t="shared" si="5"/>
        <v>0</v>
      </c>
      <c r="AF37" s="97"/>
      <c r="AG37" s="97"/>
      <c r="AH37" s="44">
        <f t="shared" si="6"/>
        <v>0</v>
      </c>
      <c r="AI37" s="97"/>
      <c r="AJ37" s="97"/>
      <c r="AK37" s="44">
        <f t="shared" si="9"/>
        <v>0</v>
      </c>
      <c r="AL37" s="46"/>
      <c r="AM37" s="47">
        <f t="shared" si="8"/>
        <v>9000</v>
      </c>
      <c r="AN37" s="219"/>
      <c r="AO37" s="219"/>
      <c r="AP37" s="189"/>
      <c r="AQ37" s="190"/>
      <c r="AR37" s="190"/>
      <c r="AS37" s="220"/>
      <c r="AT37" s="189"/>
      <c r="AU37" s="221"/>
      <c r="AV37" s="104"/>
      <c r="AW37" s="219"/>
      <c r="AX37" s="219"/>
      <c r="AY37" s="219"/>
      <c r="AZ37" s="225"/>
      <c r="BA37" s="224"/>
    </row>
    <row r="38" spans="1:54" ht="12" thickBot="1" x14ac:dyDescent="0.25">
      <c r="A38" s="177"/>
      <c r="B38" s="178"/>
      <c r="C38" s="178"/>
      <c r="D38" s="178"/>
      <c r="E38" s="178"/>
      <c r="F38" s="65"/>
      <c r="G38" s="38" t="s">
        <v>121</v>
      </c>
      <c r="H38" s="96"/>
      <c r="I38" s="97"/>
      <c r="J38" s="97"/>
      <c r="K38" s="40">
        <f t="shared" si="0"/>
        <v>0</v>
      </c>
      <c r="L38" s="41"/>
      <c r="M38" s="42"/>
      <c r="N38" s="97"/>
      <c r="O38" s="97"/>
      <c r="P38" s="97"/>
      <c r="Q38" s="97"/>
      <c r="R38" s="97"/>
      <c r="S38" s="44">
        <f t="shared" si="1"/>
        <v>0</v>
      </c>
      <c r="T38" s="97"/>
      <c r="U38" s="97"/>
      <c r="V38" s="44">
        <f t="shared" si="2"/>
        <v>0</v>
      </c>
      <c r="W38" s="97">
        <v>5</v>
      </c>
      <c r="X38" s="97">
        <v>3000</v>
      </c>
      <c r="Y38" s="44">
        <f t="shared" si="3"/>
        <v>15000</v>
      </c>
      <c r="Z38" s="97"/>
      <c r="AA38" s="97"/>
      <c r="AB38" s="44">
        <f t="shared" si="4"/>
        <v>0</v>
      </c>
      <c r="AC38" s="97"/>
      <c r="AD38" s="97"/>
      <c r="AE38" s="44">
        <f t="shared" si="5"/>
        <v>0</v>
      </c>
      <c r="AF38" s="97"/>
      <c r="AG38" s="97"/>
      <c r="AH38" s="44">
        <f t="shared" si="6"/>
        <v>0</v>
      </c>
      <c r="AI38" s="97"/>
      <c r="AJ38" s="97"/>
      <c r="AK38" s="44">
        <f t="shared" si="9"/>
        <v>0</v>
      </c>
      <c r="AL38" s="46"/>
      <c r="AM38" s="47">
        <f t="shared" si="8"/>
        <v>15000</v>
      </c>
      <c r="AN38" s="219"/>
      <c r="AO38" s="219"/>
      <c r="AP38" s="189"/>
      <c r="AQ38" s="190"/>
      <c r="AR38" s="190"/>
      <c r="AS38" s="220"/>
      <c r="AT38" s="189"/>
      <c r="AU38" s="221"/>
      <c r="AV38" s="104"/>
      <c r="AW38" s="219"/>
      <c r="AX38" s="219"/>
      <c r="AY38" s="219"/>
      <c r="AZ38" s="225"/>
      <c r="BA38" s="224"/>
    </row>
    <row r="39" spans="1:54" ht="25.5" customHeight="1" thickBot="1" x14ac:dyDescent="0.25">
      <c r="A39" s="177"/>
      <c r="B39" s="178"/>
      <c r="C39" s="178"/>
      <c r="D39" s="178"/>
      <c r="E39" s="178"/>
      <c r="F39" s="65"/>
      <c r="G39" s="38" t="s">
        <v>102</v>
      </c>
      <c r="H39" s="96"/>
      <c r="I39" s="39"/>
      <c r="J39" s="39"/>
      <c r="K39" s="40">
        <f t="shared" si="0"/>
        <v>0</v>
      </c>
      <c r="L39" s="41"/>
      <c r="M39" s="42"/>
      <c r="N39" s="43"/>
      <c r="O39" s="43"/>
      <c r="P39" s="43"/>
      <c r="Q39" s="43"/>
      <c r="R39" s="43"/>
      <c r="S39" s="44">
        <f t="shared" si="1"/>
        <v>0</v>
      </c>
      <c r="T39" s="45"/>
      <c r="U39" s="45"/>
      <c r="V39" s="44">
        <f t="shared" si="2"/>
        <v>0</v>
      </c>
      <c r="W39" s="45"/>
      <c r="X39" s="45"/>
      <c r="Y39" s="44">
        <f t="shared" si="3"/>
        <v>0</v>
      </c>
      <c r="Z39" s="100"/>
      <c r="AA39" s="100"/>
      <c r="AB39" s="44">
        <f t="shared" si="4"/>
        <v>0</v>
      </c>
      <c r="AC39" s="100"/>
      <c r="AD39" s="100"/>
      <c r="AE39" s="44">
        <f t="shared" si="5"/>
        <v>0</v>
      </c>
      <c r="AF39" s="100"/>
      <c r="AG39" s="100"/>
      <c r="AH39" s="44">
        <f t="shared" si="6"/>
        <v>0</v>
      </c>
      <c r="AI39" s="100"/>
      <c r="AJ39" s="100"/>
      <c r="AK39" s="44">
        <f t="shared" si="9"/>
        <v>0</v>
      </c>
      <c r="AL39" s="46">
        <v>25000</v>
      </c>
      <c r="AM39" s="47">
        <f t="shared" si="8"/>
        <v>25000</v>
      </c>
      <c r="AN39" s="219"/>
      <c r="AO39" s="219"/>
      <c r="AP39" s="189"/>
      <c r="AQ39" s="190"/>
      <c r="AR39" s="190"/>
      <c r="AS39" s="220"/>
      <c r="AT39" s="189"/>
      <c r="AU39" s="221"/>
      <c r="AV39" s="104"/>
      <c r="AW39" s="219"/>
      <c r="AX39" s="219"/>
      <c r="AY39" s="219"/>
      <c r="AZ39" s="225"/>
      <c r="BA39" s="224"/>
    </row>
    <row r="40" spans="1:54" ht="73.5" customHeight="1" thickBot="1" x14ac:dyDescent="0.25">
      <c r="A40" s="36" t="s">
        <v>122</v>
      </c>
      <c r="B40" s="37" t="s">
        <v>123</v>
      </c>
      <c r="C40" s="37" t="s">
        <v>125</v>
      </c>
      <c r="D40" s="37" t="s">
        <v>64</v>
      </c>
      <c r="E40" s="109" t="s">
        <v>124</v>
      </c>
      <c r="F40" s="38"/>
      <c r="G40" s="38"/>
      <c r="H40" s="96"/>
      <c r="I40" s="97"/>
      <c r="J40" s="97"/>
      <c r="K40" s="40">
        <f t="shared" si="0"/>
        <v>0</v>
      </c>
      <c r="L40" s="41"/>
      <c r="M40" s="42"/>
      <c r="N40" s="97"/>
      <c r="O40" s="97"/>
      <c r="P40" s="97"/>
      <c r="Q40" s="97"/>
      <c r="R40" s="97"/>
      <c r="S40" s="44">
        <f t="shared" si="1"/>
        <v>0</v>
      </c>
      <c r="T40" s="97"/>
      <c r="U40" s="97"/>
      <c r="V40" s="44">
        <f t="shared" si="2"/>
        <v>0</v>
      </c>
      <c r="W40" s="97"/>
      <c r="X40" s="97"/>
      <c r="Y40" s="44">
        <f t="shared" si="3"/>
        <v>0</v>
      </c>
      <c r="Z40" s="97"/>
      <c r="AA40" s="97"/>
      <c r="AB40" s="44">
        <f t="shared" si="4"/>
        <v>0</v>
      </c>
      <c r="AC40" s="97"/>
      <c r="AD40" s="97"/>
      <c r="AE40" s="44">
        <f t="shared" si="5"/>
        <v>0</v>
      </c>
      <c r="AF40" s="97"/>
      <c r="AG40" s="97"/>
      <c r="AH40" s="44">
        <f t="shared" si="6"/>
        <v>0</v>
      </c>
      <c r="AI40" s="97"/>
      <c r="AJ40" s="97"/>
      <c r="AK40" s="44">
        <f t="shared" si="9"/>
        <v>0</v>
      </c>
      <c r="AL40" s="46"/>
      <c r="AM40" s="47">
        <f t="shared" si="8"/>
        <v>0</v>
      </c>
      <c r="AN40" s="98" t="s">
        <v>61</v>
      </c>
      <c r="AO40" s="98"/>
      <c r="AP40" s="48">
        <f>SUM(AM40:AM40)</f>
        <v>0</v>
      </c>
      <c r="AQ40" s="49">
        <v>0</v>
      </c>
      <c r="AR40" s="49">
        <v>0</v>
      </c>
      <c r="AS40" s="50">
        <f>AP40-AQ40-AR40</f>
        <v>0</v>
      </c>
      <c r="AT40" s="48">
        <f>AP40</f>
        <v>0</v>
      </c>
      <c r="AU40" s="94" t="s">
        <v>58</v>
      </c>
      <c r="AV40" s="104"/>
      <c r="AW40" s="98"/>
      <c r="AX40" s="99">
        <f>AS40</f>
        <v>0</v>
      </c>
      <c r="AY40" s="98"/>
      <c r="AZ40" s="105"/>
      <c r="BA40" s="106"/>
    </row>
  </sheetData>
  <sheetProtection formatCells="0" insertHyperlinks="0" selectLockedCells="1"/>
  <autoFilter ref="AN1:AN40"/>
  <mergeCells count="202">
    <mergeCell ref="AU36:AU39"/>
    <mergeCell ref="AW36:AW39"/>
    <mergeCell ref="AX36:AX39"/>
    <mergeCell ref="AY36:AY39"/>
    <mergeCell ref="AZ36:AZ39"/>
    <mergeCell ref="BA36:BA39"/>
    <mergeCell ref="AO36:AO39"/>
    <mergeCell ref="AP36:AP39"/>
    <mergeCell ref="AQ36:AQ39"/>
    <mergeCell ref="AR36:AR39"/>
    <mergeCell ref="AS36:AS39"/>
    <mergeCell ref="AT36:AT39"/>
    <mergeCell ref="A36:A39"/>
    <mergeCell ref="B36:B39"/>
    <mergeCell ref="C36:C39"/>
    <mergeCell ref="D36:D39"/>
    <mergeCell ref="E36:E39"/>
    <mergeCell ref="AN36:AN39"/>
    <mergeCell ref="AU31:AU34"/>
    <mergeCell ref="AW31:AW34"/>
    <mergeCell ref="AX31:AX34"/>
    <mergeCell ref="AY31:AY34"/>
    <mergeCell ref="AZ31:AZ34"/>
    <mergeCell ref="BA31:BA34"/>
    <mergeCell ref="AO31:AO34"/>
    <mergeCell ref="AP31:AP34"/>
    <mergeCell ref="AQ31:AQ34"/>
    <mergeCell ref="AR31:AR34"/>
    <mergeCell ref="AS31:AS34"/>
    <mergeCell ref="AT31:AT34"/>
    <mergeCell ref="A31:A34"/>
    <mergeCell ref="B31:B34"/>
    <mergeCell ref="C31:C34"/>
    <mergeCell ref="D31:D34"/>
    <mergeCell ref="E31:E34"/>
    <mergeCell ref="AN31:AN34"/>
    <mergeCell ref="AU28:AU30"/>
    <mergeCell ref="AW28:AW30"/>
    <mergeCell ref="AX28:AX30"/>
    <mergeCell ref="AY28:AY30"/>
    <mergeCell ref="AZ28:AZ30"/>
    <mergeCell ref="BA28:BA30"/>
    <mergeCell ref="AO28:AO30"/>
    <mergeCell ref="AP28:AP30"/>
    <mergeCell ref="AQ28:AQ30"/>
    <mergeCell ref="AR28:AR30"/>
    <mergeCell ref="AS28:AS30"/>
    <mergeCell ref="AT28:AT30"/>
    <mergeCell ref="A28:A30"/>
    <mergeCell ref="B28:B30"/>
    <mergeCell ref="C28:C30"/>
    <mergeCell ref="D28:D30"/>
    <mergeCell ref="E28:E30"/>
    <mergeCell ref="AN28:AN30"/>
    <mergeCell ref="AU25:AU27"/>
    <mergeCell ref="AW25:AW27"/>
    <mergeCell ref="AX25:AX27"/>
    <mergeCell ref="AY25:AY27"/>
    <mergeCell ref="AZ25:AZ27"/>
    <mergeCell ref="BA25:BA27"/>
    <mergeCell ref="AO25:AO27"/>
    <mergeCell ref="AP25:AP27"/>
    <mergeCell ref="AQ25:AQ27"/>
    <mergeCell ref="AR25:AR27"/>
    <mergeCell ref="AS25:AS27"/>
    <mergeCell ref="AT25:AT27"/>
    <mergeCell ref="A25:A27"/>
    <mergeCell ref="B25:B27"/>
    <mergeCell ref="C25:C27"/>
    <mergeCell ref="D25:D27"/>
    <mergeCell ref="E25:E27"/>
    <mergeCell ref="AN25:AN27"/>
    <mergeCell ref="AU21:AU23"/>
    <mergeCell ref="AW21:AW23"/>
    <mergeCell ref="AX21:AX23"/>
    <mergeCell ref="AY21:AY23"/>
    <mergeCell ref="AZ21:AZ23"/>
    <mergeCell ref="BA21:BA23"/>
    <mergeCell ref="AO21:AO23"/>
    <mergeCell ref="AP21:AP23"/>
    <mergeCell ref="AQ21:AQ23"/>
    <mergeCell ref="AR21:AR23"/>
    <mergeCell ref="AS21:AS23"/>
    <mergeCell ref="AT21:AT23"/>
    <mergeCell ref="A21:A23"/>
    <mergeCell ref="B21:B23"/>
    <mergeCell ref="C21:C23"/>
    <mergeCell ref="D21:D23"/>
    <mergeCell ref="E21:E23"/>
    <mergeCell ref="AN21:AN23"/>
    <mergeCell ref="AU18:AU20"/>
    <mergeCell ref="AW18:AW20"/>
    <mergeCell ref="AX18:AX20"/>
    <mergeCell ref="AY18:AY20"/>
    <mergeCell ref="AZ18:AZ20"/>
    <mergeCell ref="BA18:BA20"/>
    <mergeCell ref="AO18:AO20"/>
    <mergeCell ref="AP18:AP20"/>
    <mergeCell ref="AQ18:AQ20"/>
    <mergeCell ref="AR18:AR20"/>
    <mergeCell ref="AS18:AS20"/>
    <mergeCell ref="AT18:AT20"/>
    <mergeCell ref="A18:A20"/>
    <mergeCell ref="B18:B20"/>
    <mergeCell ref="C18:C20"/>
    <mergeCell ref="D18:D20"/>
    <mergeCell ref="E18:E20"/>
    <mergeCell ref="AN18:AN20"/>
    <mergeCell ref="AU14:AU17"/>
    <mergeCell ref="AW14:AW17"/>
    <mergeCell ref="AX14:AX17"/>
    <mergeCell ref="AY14:AY17"/>
    <mergeCell ref="AZ14:AZ17"/>
    <mergeCell ref="BA14:BA17"/>
    <mergeCell ref="AO14:AO17"/>
    <mergeCell ref="AP14:AP17"/>
    <mergeCell ref="AQ14:AQ17"/>
    <mergeCell ref="AR14:AR17"/>
    <mergeCell ref="AS14:AS17"/>
    <mergeCell ref="AT14:AT17"/>
    <mergeCell ref="A14:A17"/>
    <mergeCell ref="B14:B17"/>
    <mergeCell ref="C14:C17"/>
    <mergeCell ref="D14:D17"/>
    <mergeCell ref="E14:E17"/>
    <mergeCell ref="AN14:AN17"/>
    <mergeCell ref="AU11:AU12"/>
    <mergeCell ref="AW11:AW12"/>
    <mergeCell ref="AX11:AX12"/>
    <mergeCell ref="AY11:AY12"/>
    <mergeCell ref="AZ11:AZ12"/>
    <mergeCell ref="BA11:BA12"/>
    <mergeCell ref="AO11:AO12"/>
    <mergeCell ref="AP11:AP12"/>
    <mergeCell ref="AQ11:AQ12"/>
    <mergeCell ref="AR11:AR12"/>
    <mergeCell ref="AS11:AS12"/>
    <mergeCell ref="AT11:AT12"/>
    <mergeCell ref="A11:A12"/>
    <mergeCell ref="B11:B12"/>
    <mergeCell ref="C11:C12"/>
    <mergeCell ref="D11:D12"/>
    <mergeCell ref="E11:E12"/>
    <mergeCell ref="AN11:AN12"/>
    <mergeCell ref="AT9:AT10"/>
    <mergeCell ref="AU9:AU10"/>
    <mergeCell ref="AW9:AW10"/>
    <mergeCell ref="AX9:AX10"/>
    <mergeCell ref="AY9:AY10"/>
    <mergeCell ref="AZ9:BA9"/>
    <mergeCell ref="AL9:AL10"/>
    <mergeCell ref="AM9:AM10"/>
    <mergeCell ref="AN9:AN10"/>
    <mergeCell ref="AO9:AO10"/>
    <mergeCell ref="AP9:AP10"/>
    <mergeCell ref="AQ9:AS9"/>
    <mergeCell ref="H9:K9"/>
    <mergeCell ref="L9:S9"/>
    <mergeCell ref="T9:Y9"/>
    <mergeCell ref="Z9:AE9"/>
    <mergeCell ref="AF9:AH9"/>
    <mergeCell ref="AI9:AK9"/>
    <mergeCell ref="A8:AU8"/>
    <mergeCell ref="A9:A10"/>
    <mergeCell ref="B9:B10"/>
    <mergeCell ref="C9:C10"/>
    <mergeCell ref="D9:D10"/>
    <mergeCell ref="E9:E10"/>
    <mergeCell ref="F9:G10"/>
    <mergeCell ref="B4:B6"/>
    <mergeCell ref="C4:C6"/>
    <mergeCell ref="D4:D6"/>
    <mergeCell ref="E4:E6"/>
    <mergeCell ref="F4:G6"/>
    <mergeCell ref="H4:K5"/>
    <mergeCell ref="AM3:AM6"/>
    <mergeCell ref="AN3:AN6"/>
    <mergeCell ref="AO3:AO6"/>
    <mergeCell ref="AP3:AP6"/>
    <mergeCell ref="AQ3:AS5"/>
    <mergeCell ref="AT3:AT6"/>
    <mergeCell ref="C2:G2"/>
    <mergeCell ref="A3:G3"/>
    <mergeCell ref="H3:K3"/>
    <mergeCell ref="L3:AH3"/>
    <mergeCell ref="AI3:AK5"/>
    <mergeCell ref="AL3:AL6"/>
    <mergeCell ref="L4:S5"/>
    <mergeCell ref="T4:Y4"/>
    <mergeCell ref="Z4:AE4"/>
    <mergeCell ref="AF4:AH5"/>
    <mergeCell ref="AW4:AW6"/>
    <mergeCell ref="AX4:AX6"/>
    <mergeCell ref="AY4:AY6"/>
    <mergeCell ref="T5:V5"/>
    <mergeCell ref="W5:Y5"/>
    <mergeCell ref="Z5:AB5"/>
    <mergeCell ref="AC5:AE5"/>
    <mergeCell ref="AU3:AU6"/>
    <mergeCell ref="AW3:AY3"/>
    <mergeCell ref="AZ3:BA5"/>
    <mergeCell ref="A4:A6"/>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Anti-corruption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Zurab Chinchaladze</dc:creator>
  <cp:lastModifiedBy>Ketevan Goginashvili</cp:lastModifiedBy>
  <dcterms:created xsi:type="dcterms:W3CDTF">2015-07-20T10:25:23Z</dcterms:created>
  <dcterms:modified xsi:type="dcterms:W3CDTF">2015-08-13T11:12:20Z</dcterms:modified>
</cp:coreProperties>
</file>