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12" yWindow="120" windowWidth="27792" windowHeight="1407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9" i="1" l="1"/>
  <c r="E48" i="1"/>
  <c r="E16" i="1"/>
  <c r="E13" i="1"/>
  <c r="E15" i="1"/>
  <c r="E14" i="1"/>
  <c r="E57" i="1" l="1"/>
  <c r="E56" i="1"/>
  <c r="E55" i="1"/>
  <c r="E54" i="1"/>
  <c r="E53" i="1"/>
  <c r="E52" i="1"/>
  <c r="E58" i="1" s="1"/>
  <c r="E49" i="1"/>
  <c r="E47" i="1"/>
  <c r="E50" i="1" s="1"/>
  <c r="E45" i="1"/>
  <c r="E44" i="1"/>
  <c r="E42" i="1"/>
  <c r="E41" i="1"/>
  <c r="E40" i="1"/>
  <c r="E39" i="1"/>
  <c r="E38" i="1"/>
  <c r="E33" i="1"/>
  <c r="E32" i="1"/>
  <c r="E31" i="1"/>
  <c r="D30" i="1"/>
  <c r="E30" i="1" s="1"/>
  <c r="E29" i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E18" i="1"/>
  <c r="E12" i="1"/>
  <c r="E11" i="1"/>
  <c r="E7" i="1"/>
  <c r="E6" i="1"/>
  <c r="E5" i="1"/>
  <c r="E4" i="1"/>
  <c r="E8" i="1" l="1"/>
  <c r="E35" i="1"/>
  <c r="E59" i="1" l="1"/>
  <c r="E61" i="1"/>
  <c r="E63" i="1" s="1"/>
  <c r="E60" i="1"/>
</calcChain>
</file>

<file path=xl/sharedStrings.xml><?xml version="1.0" encoding="utf-8"?>
<sst xmlns="http://schemas.openxmlformats.org/spreadsheetml/2006/main" count="75" uniqueCount="63">
  <si>
    <t>არსებული სერვერული ცენტრის მოდერნიზება</t>
  </si>
  <si>
    <t>სარეზერვო სერვერული ცენტრის ფორმირება</t>
  </si>
  <si>
    <t>3.1.1.</t>
  </si>
  <si>
    <t>აქტივობა</t>
  </si>
  <si>
    <t>რაოდენობა</t>
  </si>
  <si>
    <t>ერთეულის ფასი</t>
  </si>
  <si>
    <t>ჯამური ღირებულება</t>
  </si>
  <si>
    <t>ჯამი</t>
  </si>
  <si>
    <t>დაფინანსების წყარო</t>
  </si>
  <si>
    <t>ვიდეო დაკვირვების სისტემის მონტაჟი</t>
  </si>
  <si>
    <t>ხანძარსაწინააღმდეგო დაფის მონტაჟი</t>
  </si>
  <si>
    <t>კონდიციონერების მართვის ბლოკი</t>
  </si>
  <si>
    <t>კონდიციონერის ავტომატური ჩართვის ბლოკი</t>
  </si>
  <si>
    <t>3.1.2.2.</t>
  </si>
  <si>
    <t>3.2.1.</t>
  </si>
  <si>
    <t>უწყვეტი კვების წყარო (UPS) 36 კვტ.</t>
  </si>
  <si>
    <t>გენერატორი 80 კვტ.</t>
  </si>
  <si>
    <t>სერვერების კარადა (რეკი)</t>
  </si>
  <si>
    <t>სერვერების კარადის გაგრილების სისტემა</t>
  </si>
  <si>
    <t>სერვერების კარადის გაგრილების სისტემის გარე ბლოკი (ჩილერი)</t>
  </si>
  <si>
    <t>სერვერული ცენტრის ოთახისათვის კონდიციონერები</t>
  </si>
  <si>
    <t>ხანძრის აღმოჩენის და ქრობის სისტემა სერვერული ოთახისათვის</t>
  </si>
  <si>
    <t>ვიდეო დაკვირვების და ტერიტორიაზე დაშვების სისტემის მონტაჟი</t>
  </si>
  <si>
    <t>ოპტიკურ-ბოჭკოვანი სადენი სერვერულ ცენტრებს შორის</t>
  </si>
  <si>
    <t>საჭიროებს დამატებით მოკვლევას</t>
  </si>
  <si>
    <t>შენიშვნა</t>
  </si>
  <si>
    <t>3.2.2.1.</t>
  </si>
  <si>
    <t>მარშრუტიზატორი</t>
  </si>
  <si>
    <t>ფილტრი</t>
  </si>
  <si>
    <t>მონაცემთა სანახის გამანაწილებელი</t>
  </si>
  <si>
    <t>ქსელის გამანაწილებელი</t>
  </si>
  <si>
    <t>გამანაწილებელი ქსელის აგრეგაციისათვის</t>
  </si>
  <si>
    <t>3.2.2.2.</t>
  </si>
  <si>
    <t>ფიზიკური ინფრასტრუქტურა</t>
  </si>
  <si>
    <t>ტექნიკური აღჭურვილობა</t>
  </si>
  <si>
    <t>ქსელური აპარატურა</t>
  </si>
  <si>
    <t>სერვერული პარკი</t>
  </si>
  <si>
    <t>ბლეიდ სისტემის კორპუსი</t>
  </si>
  <si>
    <t>3.2.2.3.</t>
  </si>
  <si>
    <t>მონაცემთა სანახი</t>
  </si>
  <si>
    <t>მყარი დისკების თარო 16 ცალი 2ტბ SATA 7200 დისკებით</t>
  </si>
  <si>
    <t>3.2.3.</t>
  </si>
  <si>
    <t>პროგრამული ლიცენზიები</t>
  </si>
  <si>
    <t>MS SQL Server 2008 R2 SP1</t>
  </si>
  <si>
    <t>MS BizTalk</t>
  </si>
  <si>
    <t>MS Exchange</t>
  </si>
  <si>
    <t>MS SharePoint</t>
  </si>
  <si>
    <t>Microsoft System Centre Operations Manager</t>
  </si>
  <si>
    <t>VMware</t>
  </si>
  <si>
    <t>ხანძრის აღმოჩენის და ქრობის სისტემა რეკებში</t>
  </si>
  <si>
    <t>ინფრასტრუქტურის მონიტორინგის სისტემა</t>
  </si>
  <si>
    <t>მონტაჟი და ინსტალაცია</t>
  </si>
  <si>
    <t>მონაცემთა სანახის მართვის ბლოკი და მყარი დისკების თარო 16 ცალი 300გბ FC 15K დისკებით</t>
  </si>
  <si>
    <t>აწეული იატაკი და შეკიდული ჭერი</t>
  </si>
  <si>
    <t>მარშრუტიზატორის რეზერვი არსებობს, რომელიც გამოდგება სარეზერვო ცენტრისათვის</t>
  </si>
  <si>
    <t>ჩანაცვლებული ფილტრი გამოდგება სარეზერვო ცენტრისათვის</t>
  </si>
  <si>
    <t>3.1.3.</t>
  </si>
  <si>
    <t>ბიუჯეტით გათვალისწინებული თანხა</t>
  </si>
  <si>
    <t>?</t>
  </si>
  <si>
    <t>სერვერი(სანახის კონტროლერით, CPU 2x8, 2x72GB, 128GB, dual power, Lan)</t>
  </si>
  <si>
    <t>მონაცემთა სანახი მართვის ბლოკით და მყარი დისკების თაროებით:
Active Data: 5*100GB SSD ; 15*300GB 15k rpm SAS Auto-Tiering(0&amp;1), RAID5;
Passive Data &amp; Images:15*300GB 10k rpm SAS(Tier-2), RAID5;
Performance Acceleration:4*100GB SSD (Tier-0), RAID1;
Hot Spares: 1*100GB SSD, 1*300GB 15K rpm SAS</t>
  </si>
  <si>
    <t>ბლეიდ სერვერები(CPU 2x8, 2x72GB, 128GB)</t>
  </si>
  <si>
    <t>ბლეიდ სერვერები (CPU 2x8, 2x72GB, 128GB)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</si>
</sst>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  <font>
      <sz val="9"/>
      <color theme="1"/>
      <name val="Sylfaen"/>
      <family val="1"/>
      <charset val="204"/>
    </font>
    <font>
      <b/>
      <sz val="9"/>
      <color theme="1"/>
      <name val="Calibri"/>
      <family val="2"/>
      <charset val="204"/>
      <scheme val="minor"/>
    </font>
    <font>
      <i/>
      <sz val="9"/>
      <color theme="1"/>
      <name val="Sylfaen"/>
      <family val="1"/>
      <charset val="204"/>
    </font>
    <font>
      <i/>
      <sz val="9"/>
      <color theme="1"/>
      <name val="Calibri"/>
      <family val="2"/>
      <charset val="1"/>
      <scheme val="minor"/>
    </font>
    <font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9"/>
      <color rgb="FFFF0000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1" fillId="0" borderId="1" xfId="0" applyFont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3" fontId="1" fillId="4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topLeftCell="A22" workbookViewId="0">
      <selection activeCell="B42" sqref="B42"/>
    </sheetView>
  </sheetViews>
  <sheetFormatPr defaultColWidth="9.109375" defaultRowHeight="14.4" x14ac:dyDescent="0.3"/>
  <cols>
    <col min="1" max="1" width="6.109375" style="8" bestFit="1" customWidth="1"/>
    <col min="2" max="2" width="39.33203125" style="8" customWidth="1"/>
    <col min="3" max="3" width="11.5546875" style="8" bestFit="1" customWidth="1"/>
    <col min="4" max="4" width="16.33203125" style="9" bestFit="1" customWidth="1"/>
    <col min="5" max="5" width="21" style="9" bestFit="1" customWidth="1"/>
    <col min="6" max="6" width="20.44140625" style="8" bestFit="1" customWidth="1"/>
    <col min="7" max="7" width="22.5546875" style="8" customWidth="1"/>
    <col min="8" max="16384" width="9.109375" style="8"/>
  </cols>
  <sheetData>
    <row r="1" spans="1:7" x14ac:dyDescent="0.3">
      <c r="A1" s="2"/>
      <c r="B1" s="3" t="s">
        <v>3</v>
      </c>
      <c r="C1" s="3" t="s">
        <v>4</v>
      </c>
      <c r="D1" s="4" t="s">
        <v>5</v>
      </c>
      <c r="E1" s="4" t="s">
        <v>6</v>
      </c>
      <c r="F1" s="3" t="s">
        <v>8</v>
      </c>
      <c r="G1" s="3" t="s">
        <v>25</v>
      </c>
    </row>
    <row r="2" spans="1:7" x14ac:dyDescent="0.3">
      <c r="A2" s="14" t="s">
        <v>0</v>
      </c>
      <c r="B2" s="14"/>
      <c r="C2" s="14"/>
      <c r="D2" s="14"/>
      <c r="E2" s="14"/>
      <c r="F2" s="14"/>
      <c r="G2" s="14"/>
    </row>
    <row r="3" spans="1:7" x14ac:dyDescent="0.3">
      <c r="A3" s="15" t="s">
        <v>33</v>
      </c>
      <c r="B3" s="15"/>
      <c r="C3" s="15"/>
      <c r="D3" s="15"/>
      <c r="E3" s="15"/>
      <c r="F3" s="15"/>
      <c r="G3" s="15"/>
    </row>
    <row r="4" spans="1:7" s="26" customFormat="1" x14ac:dyDescent="0.3">
      <c r="A4" s="22" t="s">
        <v>2</v>
      </c>
      <c r="B4" s="23" t="s">
        <v>9</v>
      </c>
      <c r="C4" s="24">
        <v>1</v>
      </c>
      <c r="D4" s="25">
        <v>1200</v>
      </c>
      <c r="E4" s="25">
        <f>D4*C4</f>
        <v>1200</v>
      </c>
      <c r="F4" s="24"/>
      <c r="G4" s="24"/>
    </row>
    <row r="5" spans="1:7" s="26" customFormat="1" x14ac:dyDescent="0.3">
      <c r="A5" s="22"/>
      <c r="B5" s="23" t="s">
        <v>10</v>
      </c>
      <c r="C5" s="24">
        <v>1</v>
      </c>
      <c r="D5" s="25">
        <v>0</v>
      </c>
      <c r="E5" s="25">
        <f>D5*C5</f>
        <v>0</v>
      </c>
      <c r="F5" s="24"/>
      <c r="G5" s="24"/>
    </row>
    <row r="6" spans="1:7" s="26" customFormat="1" x14ac:dyDescent="0.3">
      <c r="A6" s="22"/>
      <c r="B6" s="23" t="s">
        <v>11</v>
      </c>
      <c r="C6" s="24">
        <v>1</v>
      </c>
      <c r="D6" s="25">
        <v>2000</v>
      </c>
      <c r="E6" s="25">
        <f>D6*C6</f>
        <v>2000</v>
      </c>
      <c r="F6" s="24"/>
      <c r="G6" s="24"/>
    </row>
    <row r="7" spans="1:7" s="26" customFormat="1" x14ac:dyDescent="0.3">
      <c r="A7" s="22"/>
      <c r="B7" s="23" t="s">
        <v>12</v>
      </c>
      <c r="C7" s="24">
        <v>1</v>
      </c>
      <c r="D7" s="25">
        <v>1000</v>
      </c>
      <c r="E7" s="25">
        <f>D7*C7</f>
        <v>1000</v>
      </c>
      <c r="F7" s="24"/>
      <c r="G7" s="24"/>
    </row>
    <row r="8" spans="1:7" x14ac:dyDescent="0.3">
      <c r="A8" s="10"/>
      <c r="B8" s="5"/>
      <c r="C8" s="2"/>
      <c r="D8" s="6"/>
      <c r="E8" s="4">
        <f>SUM(E4:E7)</f>
        <v>4200</v>
      </c>
      <c r="F8" s="2"/>
      <c r="G8" s="2"/>
    </row>
    <row r="9" spans="1:7" x14ac:dyDescent="0.3">
      <c r="A9" s="14" t="s">
        <v>34</v>
      </c>
      <c r="B9" s="14"/>
      <c r="C9" s="14"/>
      <c r="D9" s="14"/>
      <c r="E9" s="14"/>
      <c r="F9" s="14"/>
      <c r="G9" s="14"/>
    </row>
    <row r="10" spans="1:7" ht="15" customHeight="1" x14ac:dyDescent="0.3">
      <c r="A10" s="16" t="s">
        <v>36</v>
      </c>
      <c r="B10" s="16"/>
      <c r="C10" s="16"/>
      <c r="D10" s="16"/>
      <c r="E10" s="16"/>
      <c r="F10" s="16"/>
      <c r="G10" s="16"/>
    </row>
    <row r="11" spans="1:7" x14ac:dyDescent="0.3">
      <c r="A11" s="14" t="s">
        <v>13</v>
      </c>
      <c r="B11" s="1" t="s">
        <v>37</v>
      </c>
      <c r="C11" s="31">
        <v>2</v>
      </c>
      <c r="D11" s="27">
        <v>82000</v>
      </c>
      <c r="E11" s="6">
        <f>D11*C11</f>
        <v>164000</v>
      </c>
      <c r="F11" s="2"/>
      <c r="G11" s="2"/>
    </row>
    <row r="12" spans="1:7" x14ac:dyDescent="0.3">
      <c r="A12" s="14"/>
      <c r="B12" s="1" t="s">
        <v>61</v>
      </c>
      <c r="C12" s="31">
        <v>12</v>
      </c>
      <c r="D12" s="7">
        <v>15000</v>
      </c>
      <c r="E12" s="6">
        <f>D12*C12</f>
        <v>180000</v>
      </c>
      <c r="F12" s="2"/>
      <c r="G12" s="2"/>
    </row>
    <row r="13" spans="1:7" ht="24" x14ac:dyDescent="0.3">
      <c r="A13" s="13"/>
      <c r="B13" s="35" t="s">
        <v>59</v>
      </c>
      <c r="C13" s="34">
        <v>4</v>
      </c>
      <c r="D13" s="36">
        <v>30000</v>
      </c>
      <c r="E13" s="36">
        <f>D13*C13</f>
        <v>120000</v>
      </c>
      <c r="F13" s="2"/>
      <c r="G13" s="2"/>
    </row>
    <row r="14" spans="1:7" ht="36" x14ac:dyDescent="0.3">
      <c r="A14" s="14" t="s">
        <v>38</v>
      </c>
      <c r="B14" s="32" t="s">
        <v>52</v>
      </c>
      <c r="C14" s="31">
        <v>1</v>
      </c>
      <c r="D14" s="7">
        <v>132000</v>
      </c>
      <c r="E14" s="7">
        <f t="shared" ref="E14:E16" si="0">D14*C14</f>
        <v>132000</v>
      </c>
      <c r="F14" s="2"/>
      <c r="G14" s="2"/>
    </row>
    <row r="15" spans="1:7" ht="24" x14ac:dyDescent="0.3">
      <c r="A15" s="14"/>
      <c r="B15" s="32" t="s">
        <v>40</v>
      </c>
      <c r="C15" s="33">
        <v>1</v>
      </c>
      <c r="D15" s="7">
        <v>107700</v>
      </c>
      <c r="E15" s="7">
        <f>D15*C15</f>
        <v>107700</v>
      </c>
      <c r="F15" s="2"/>
      <c r="G15" s="2"/>
    </row>
    <row r="16" spans="1:7" ht="108" x14ac:dyDescent="0.3">
      <c r="A16" s="14"/>
      <c r="B16" s="32" t="s">
        <v>60</v>
      </c>
      <c r="C16" s="31">
        <v>1</v>
      </c>
      <c r="D16" s="7">
        <v>200000</v>
      </c>
      <c r="E16" s="7">
        <f t="shared" ref="E16" si="1">D16*C16</f>
        <v>200000</v>
      </c>
      <c r="F16" s="2"/>
      <c r="G16" s="2"/>
    </row>
    <row r="17" spans="1:8" x14ac:dyDescent="0.3">
      <c r="A17" s="17" t="s">
        <v>42</v>
      </c>
      <c r="B17" s="17"/>
      <c r="C17" s="17"/>
      <c r="D17" s="17"/>
      <c r="E17" s="17"/>
      <c r="F17" s="17"/>
      <c r="G17" s="17"/>
    </row>
    <row r="18" spans="1:8" x14ac:dyDescent="0.3">
      <c r="A18" s="10" t="s">
        <v>56</v>
      </c>
      <c r="B18" s="1" t="s">
        <v>48</v>
      </c>
      <c r="C18" s="31">
        <v>24</v>
      </c>
      <c r="D18" s="7">
        <v>9075</v>
      </c>
      <c r="E18" s="6">
        <f>D18*C18</f>
        <v>217800</v>
      </c>
      <c r="F18" s="2"/>
      <c r="G18" s="2"/>
      <c r="H18" s="8" t="s">
        <v>58</v>
      </c>
    </row>
    <row r="19" spans="1:8" x14ac:dyDescent="0.3">
      <c r="A19" s="10"/>
      <c r="B19" s="1"/>
      <c r="C19" s="2"/>
      <c r="D19" s="7"/>
      <c r="E19" s="4">
        <f>SUM(E11:E18)</f>
        <v>1121500</v>
      </c>
      <c r="F19" s="2"/>
      <c r="G19" s="2"/>
    </row>
    <row r="20" spans="1:8" x14ac:dyDescent="0.3">
      <c r="A20" s="14" t="s">
        <v>1</v>
      </c>
      <c r="B20" s="14"/>
      <c r="C20" s="14"/>
      <c r="D20" s="14"/>
      <c r="E20" s="14"/>
      <c r="F20" s="14"/>
      <c r="G20" s="14"/>
    </row>
    <row r="21" spans="1:8" x14ac:dyDescent="0.3">
      <c r="A21" s="15" t="s">
        <v>33</v>
      </c>
      <c r="B21" s="15"/>
      <c r="C21" s="15"/>
      <c r="D21" s="15"/>
      <c r="E21" s="15"/>
      <c r="F21" s="15"/>
      <c r="G21" s="15"/>
    </row>
    <row r="22" spans="1:8" s="26" customFormat="1" x14ac:dyDescent="0.3">
      <c r="A22" s="14" t="s">
        <v>14</v>
      </c>
      <c r="B22" s="23" t="s">
        <v>15</v>
      </c>
      <c r="C22" s="24">
        <v>1</v>
      </c>
      <c r="D22" s="28">
        <f>135000*1.18</f>
        <v>159300</v>
      </c>
      <c r="E22" s="29">
        <f t="shared" ref="E22:E33" si="2">D22*C22</f>
        <v>159300</v>
      </c>
      <c r="F22" s="24"/>
      <c r="G22" s="24"/>
    </row>
    <row r="23" spans="1:8" s="26" customFormat="1" x14ac:dyDescent="0.3">
      <c r="A23" s="14"/>
      <c r="B23" s="23" t="s">
        <v>16</v>
      </c>
      <c r="C23" s="24">
        <v>1</v>
      </c>
      <c r="D23" s="28">
        <f>53000*1.18</f>
        <v>62540</v>
      </c>
      <c r="E23" s="29">
        <f t="shared" si="2"/>
        <v>62540</v>
      </c>
      <c r="F23" s="24"/>
      <c r="G23" s="24"/>
    </row>
    <row r="24" spans="1:8" x14ac:dyDescent="0.3">
      <c r="A24" s="14"/>
      <c r="B24" s="5" t="s">
        <v>17</v>
      </c>
      <c r="C24" s="2">
        <v>3</v>
      </c>
      <c r="D24" s="7">
        <f>5900*1.18</f>
        <v>6962</v>
      </c>
      <c r="E24" s="6">
        <f t="shared" si="2"/>
        <v>20886</v>
      </c>
      <c r="F24" s="2"/>
      <c r="G24" s="2"/>
    </row>
    <row r="25" spans="1:8" s="26" customFormat="1" x14ac:dyDescent="0.3">
      <c r="A25" s="14"/>
      <c r="B25" s="23" t="s">
        <v>18</v>
      </c>
      <c r="C25" s="24">
        <v>2</v>
      </c>
      <c r="D25" s="28">
        <f>48000*1.18</f>
        <v>56640</v>
      </c>
      <c r="E25" s="25">
        <f t="shared" si="2"/>
        <v>113280</v>
      </c>
      <c r="F25" s="24"/>
      <c r="G25" s="24"/>
    </row>
    <row r="26" spans="1:8" s="26" customFormat="1" ht="24" x14ac:dyDescent="0.3">
      <c r="A26" s="14"/>
      <c r="B26" s="23" t="s">
        <v>19</v>
      </c>
      <c r="C26" s="24">
        <v>2</v>
      </c>
      <c r="D26" s="28">
        <f>79000*1.18</f>
        <v>93220</v>
      </c>
      <c r="E26" s="25">
        <f t="shared" si="2"/>
        <v>186440</v>
      </c>
      <c r="F26" s="24"/>
      <c r="G26" s="24"/>
    </row>
    <row r="27" spans="1:8" s="26" customFormat="1" x14ac:dyDescent="0.3">
      <c r="A27" s="14"/>
      <c r="B27" s="30" t="s">
        <v>49</v>
      </c>
      <c r="C27" s="24">
        <v>2</v>
      </c>
      <c r="D27" s="28">
        <f>12800*1.18</f>
        <v>15104</v>
      </c>
      <c r="E27" s="25">
        <f t="shared" si="2"/>
        <v>30208</v>
      </c>
      <c r="F27" s="24"/>
      <c r="G27" s="24"/>
    </row>
    <row r="28" spans="1:8" x14ac:dyDescent="0.3">
      <c r="A28" s="14"/>
      <c r="B28" s="5" t="s">
        <v>50</v>
      </c>
      <c r="C28" s="2">
        <v>1</v>
      </c>
      <c r="D28" s="7">
        <f>12500*1.18</f>
        <v>14750</v>
      </c>
      <c r="E28" s="12">
        <f t="shared" si="2"/>
        <v>14750</v>
      </c>
      <c r="F28" s="2"/>
      <c r="G28" s="2"/>
    </row>
    <row r="29" spans="1:8" s="26" customFormat="1" ht="24" x14ac:dyDescent="0.3">
      <c r="A29" s="14"/>
      <c r="B29" s="23" t="s">
        <v>20</v>
      </c>
      <c r="C29" s="24">
        <v>3</v>
      </c>
      <c r="D29" s="28">
        <v>1500</v>
      </c>
      <c r="E29" s="29">
        <f t="shared" si="2"/>
        <v>4500</v>
      </c>
      <c r="F29" s="24"/>
      <c r="G29" s="24"/>
    </row>
    <row r="30" spans="1:8" s="26" customFormat="1" ht="24" x14ac:dyDescent="0.3">
      <c r="A30" s="14"/>
      <c r="B30" s="23" t="s">
        <v>22</v>
      </c>
      <c r="C30" s="24">
        <v>1</v>
      </c>
      <c r="D30" s="28">
        <f>1200+2700*1.18</f>
        <v>4386</v>
      </c>
      <c r="E30" s="29">
        <f t="shared" si="2"/>
        <v>4386</v>
      </c>
      <c r="F30" s="24"/>
      <c r="G30" s="24"/>
    </row>
    <row r="31" spans="1:8" s="26" customFormat="1" ht="24" x14ac:dyDescent="0.3">
      <c r="A31" s="14"/>
      <c r="B31" s="30" t="s">
        <v>21</v>
      </c>
      <c r="C31" s="24">
        <v>1</v>
      </c>
      <c r="D31" s="28">
        <v>0</v>
      </c>
      <c r="E31" s="28">
        <f t="shared" si="2"/>
        <v>0</v>
      </c>
      <c r="F31" s="24"/>
      <c r="G31" s="24"/>
    </row>
    <row r="32" spans="1:8" s="26" customFormat="1" x14ac:dyDescent="0.3">
      <c r="A32" s="14"/>
      <c r="B32" s="30" t="s">
        <v>53</v>
      </c>
      <c r="C32" s="24">
        <v>1</v>
      </c>
      <c r="D32" s="28">
        <v>20650</v>
      </c>
      <c r="E32" s="29">
        <f t="shared" si="2"/>
        <v>20650</v>
      </c>
      <c r="F32" s="24"/>
      <c r="G32" s="24"/>
    </row>
    <row r="33" spans="1:7" s="26" customFormat="1" x14ac:dyDescent="0.3">
      <c r="A33" s="14"/>
      <c r="B33" s="30" t="s">
        <v>51</v>
      </c>
      <c r="C33" s="24">
        <v>1</v>
      </c>
      <c r="D33" s="28">
        <v>23000</v>
      </c>
      <c r="E33" s="25">
        <f t="shared" si="2"/>
        <v>23000</v>
      </c>
      <c r="F33" s="24"/>
      <c r="G33" s="24"/>
    </row>
    <row r="34" spans="1:7" ht="24" x14ac:dyDescent="0.3">
      <c r="A34" s="14"/>
      <c r="B34" s="5" t="s">
        <v>23</v>
      </c>
      <c r="C34" s="2">
        <v>1</v>
      </c>
      <c r="D34" s="7"/>
      <c r="E34" s="7"/>
      <c r="F34" s="2"/>
      <c r="G34" s="5" t="s">
        <v>24</v>
      </c>
    </row>
    <row r="35" spans="1:7" x14ac:dyDescent="0.3">
      <c r="A35" s="10"/>
      <c r="B35" s="5"/>
      <c r="C35" s="2"/>
      <c r="D35" s="7"/>
      <c r="E35" s="11">
        <f>SUM(E22:E34)</f>
        <v>639940</v>
      </c>
      <c r="F35" s="2"/>
      <c r="G35" s="5"/>
    </row>
    <row r="36" spans="1:7" x14ac:dyDescent="0.3">
      <c r="A36" s="14" t="s">
        <v>34</v>
      </c>
      <c r="B36" s="14"/>
      <c r="C36" s="14"/>
      <c r="D36" s="14"/>
      <c r="E36" s="14"/>
      <c r="F36" s="14"/>
      <c r="G36" s="14"/>
    </row>
    <row r="37" spans="1:7" ht="15" customHeight="1" x14ac:dyDescent="0.3">
      <c r="A37" s="18" t="s">
        <v>35</v>
      </c>
      <c r="B37" s="18"/>
      <c r="C37" s="18"/>
      <c r="D37" s="18"/>
      <c r="E37" s="18"/>
      <c r="F37" s="18"/>
      <c r="G37" s="18"/>
    </row>
    <row r="38" spans="1:7" s="26" customFormat="1" ht="48" x14ac:dyDescent="0.3">
      <c r="A38" s="14" t="s">
        <v>26</v>
      </c>
      <c r="B38" s="30" t="s">
        <v>27</v>
      </c>
      <c r="C38" s="24">
        <v>2</v>
      </c>
      <c r="D38" s="28">
        <v>0</v>
      </c>
      <c r="E38" s="28">
        <f>D38*C38</f>
        <v>0</v>
      </c>
      <c r="F38" s="24"/>
      <c r="G38" s="23" t="s">
        <v>54</v>
      </c>
    </row>
    <row r="39" spans="1:7" s="26" customFormat="1" ht="36" x14ac:dyDescent="0.3">
      <c r="A39" s="14"/>
      <c r="B39" s="30" t="s">
        <v>28</v>
      </c>
      <c r="C39" s="24">
        <v>2</v>
      </c>
      <c r="D39" s="28">
        <v>0</v>
      </c>
      <c r="E39" s="25">
        <f t="shared" ref="E39:E45" si="3">D39*C39</f>
        <v>0</v>
      </c>
      <c r="F39" s="24"/>
      <c r="G39" s="23" t="s">
        <v>55</v>
      </c>
    </row>
    <row r="40" spans="1:7" x14ac:dyDescent="0.3">
      <c r="A40" s="14"/>
      <c r="B40" s="1" t="s">
        <v>29</v>
      </c>
      <c r="C40" s="2">
        <v>2</v>
      </c>
      <c r="D40" s="7">
        <v>53750</v>
      </c>
      <c r="E40" s="7">
        <f t="shared" si="3"/>
        <v>107500</v>
      </c>
      <c r="F40" s="2"/>
      <c r="G40" s="2"/>
    </row>
    <row r="41" spans="1:7" x14ac:dyDescent="0.3">
      <c r="A41" s="14"/>
      <c r="B41" s="1" t="s">
        <v>30</v>
      </c>
      <c r="C41" s="2">
        <v>2</v>
      </c>
      <c r="D41" s="7">
        <v>18300</v>
      </c>
      <c r="E41" s="7">
        <f t="shared" si="3"/>
        <v>36600</v>
      </c>
      <c r="F41" s="2"/>
      <c r="G41" s="2"/>
    </row>
    <row r="42" spans="1:7" x14ac:dyDescent="0.3">
      <c r="A42" s="14"/>
      <c r="B42" s="1" t="s">
        <v>31</v>
      </c>
      <c r="C42" s="2">
        <v>2</v>
      </c>
      <c r="D42" s="7">
        <v>18300</v>
      </c>
      <c r="E42" s="7">
        <f t="shared" si="3"/>
        <v>36600</v>
      </c>
      <c r="F42" s="2"/>
      <c r="G42" s="2"/>
    </row>
    <row r="43" spans="1:7" ht="15" customHeight="1" x14ac:dyDescent="0.3">
      <c r="A43" s="16" t="s">
        <v>36</v>
      </c>
      <c r="B43" s="16"/>
      <c r="C43" s="16"/>
      <c r="D43" s="16"/>
      <c r="E43" s="16"/>
      <c r="F43" s="16"/>
      <c r="G43" s="16"/>
    </row>
    <row r="44" spans="1:7" x14ac:dyDescent="0.3">
      <c r="A44" s="14" t="s">
        <v>32</v>
      </c>
      <c r="B44" s="1" t="s">
        <v>37</v>
      </c>
      <c r="C44" s="2">
        <v>2</v>
      </c>
      <c r="D44" s="27">
        <v>82000</v>
      </c>
      <c r="E44" s="6">
        <f t="shared" si="3"/>
        <v>164000</v>
      </c>
      <c r="F44" s="2"/>
      <c r="G44" s="2"/>
    </row>
    <row r="45" spans="1:7" x14ac:dyDescent="0.3">
      <c r="A45" s="14"/>
      <c r="B45" s="1" t="s">
        <v>62</v>
      </c>
      <c r="C45" s="31">
        <v>16</v>
      </c>
      <c r="D45" s="7">
        <v>15000</v>
      </c>
      <c r="E45" s="6">
        <f t="shared" si="3"/>
        <v>240000</v>
      </c>
      <c r="F45" s="2"/>
      <c r="G45" s="2"/>
    </row>
    <row r="46" spans="1:7" ht="15" customHeight="1" x14ac:dyDescent="0.3">
      <c r="A46" s="16" t="s">
        <v>39</v>
      </c>
      <c r="B46" s="16"/>
      <c r="C46" s="16"/>
      <c r="D46" s="16"/>
      <c r="E46" s="16"/>
      <c r="F46" s="16"/>
      <c r="G46" s="16"/>
    </row>
    <row r="47" spans="1:7" ht="36" x14ac:dyDescent="0.3">
      <c r="A47" s="14" t="s">
        <v>38</v>
      </c>
      <c r="B47" s="1" t="s">
        <v>52</v>
      </c>
      <c r="C47" s="31">
        <v>1</v>
      </c>
      <c r="D47" s="7">
        <v>132000</v>
      </c>
      <c r="E47" s="7">
        <f t="shared" ref="E47:E57" si="4">D47*C47</f>
        <v>132000</v>
      </c>
      <c r="F47" s="2"/>
      <c r="G47" s="2"/>
    </row>
    <row r="48" spans="1:7" ht="108" x14ac:dyDescent="0.3">
      <c r="A48" s="14"/>
      <c r="B48" s="32" t="s">
        <v>60</v>
      </c>
      <c r="C48" s="31">
        <v>1</v>
      </c>
      <c r="D48" s="7">
        <v>200000</v>
      </c>
      <c r="E48" s="7">
        <f t="shared" si="4"/>
        <v>200000</v>
      </c>
      <c r="F48" s="2"/>
      <c r="G48" s="2"/>
    </row>
    <row r="49" spans="1:7" ht="24" x14ac:dyDescent="0.3">
      <c r="A49" s="14"/>
      <c r="B49" s="1" t="s">
        <v>40</v>
      </c>
      <c r="C49" s="2">
        <v>1</v>
      </c>
      <c r="D49" s="7">
        <v>107700</v>
      </c>
      <c r="E49" s="6">
        <f t="shared" si="4"/>
        <v>107700</v>
      </c>
      <c r="F49" s="2"/>
      <c r="G49" s="2"/>
    </row>
    <row r="50" spans="1:7" x14ac:dyDescent="0.3">
      <c r="A50" s="10"/>
      <c r="B50" s="1"/>
      <c r="C50" s="2"/>
      <c r="D50" s="7"/>
      <c r="E50" s="4">
        <f>SUM(E38:E49)</f>
        <v>1024400</v>
      </c>
      <c r="F50" s="2"/>
      <c r="G50" s="2"/>
    </row>
    <row r="51" spans="1:7" x14ac:dyDescent="0.3">
      <c r="A51" s="14" t="s">
        <v>42</v>
      </c>
      <c r="B51" s="14"/>
      <c r="C51" s="14"/>
      <c r="D51" s="14"/>
      <c r="E51" s="14"/>
      <c r="F51" s="14"/>
      <c r="G51" s="14"/>
    </row>
    <row r="52" spans="1:7" x14ac:dyDescent="0.3">
      <c r="A52" s="14" t="s">
        <v>41</v>
      </c>
      <c r="B52" s="1" t="s">
        <v>43</v>
      </c>
      <c r="C52" s="2">
        <v>1</v>
      </c>
      <c r="D52" s="7">
        <v>17450</v>
      </c>
      <c r="E52" s="6">
        <f t="shared" si="4"/>
        <v>17450</v>
      </c>
      <c r="F52" s="2"/>
      <c r="G52" s="2"/>
    </row>
    <row r="53" spans="1:7" x14ac:dyDescent="0.3">
      <c r="A53" s="14"/>
      <c r="B53" s="1" t="s">
        <v>44</v>
      </c>
      <c r="C53" s="2">
        <v>1</v>
      </c>
      <c r="D53" s="7">
        <v>28065</v>
      </c>
      <c r="E53" s="6">
        <f t="shared" si="4"/>
        <v>28065</v>
      </c>
      <c r="F53" s="2"/>
      <c r="G53" s="2"/>
    </row>
    <row r="54" spans="1:7" x14ac:dyDescent="0.3">
      <c r="A54" s="14"/>
      <c r="B54" s="1" t="s">
        <v>45</v>
      </c>
      <c r="C54" s="2">
        <v>1</v>
      </c>
      <c r="D54" s="7">
        <v>2640</v>
      </c>
      <c r="E54" s="6">
        <f t="shared" si="4"/>
        <v>2640</v>
      </c>
      <c r="F54" s="2"/>
      <c r="G54" s="2"/>
    </row>
    <row r="55" spans="1:7" x14ac:dyDescent="0.3">
      <c r="A55" s="14"/>
      <c r="B55" s="1" t="s">
        <v>46</v>
      </c>
      <c r="C55" s="2">
        <v>1</v>
      </c>
      <c r="D55" s="7">
        <v>3135</v>
      </c>
      <c r="E55" s="6">
        <f t="shared" si="4"/>
        <v>3135</v>
      </c>
      <c r="F55" s="2"/>
      <c r="G55" s="2"/>
    </row>
    <row r="56" spans="1:7" x14ac:dyDescent="0.3">
      <c r="A56" s="14"/>
      <c r="B56" s="1" t="s">
        <v>47</v>
      </c>
      <c r="C56" s="2">
        <v>1</v>
      </c>
      <c r="D56" s="7">
        <v>0</v>
      </c>
      <c r="E56" s="6">
        <f t="shared" si="4"/>
        <v>0</v>
      </c>
      <c r="F56" s="2"/>
      <c r="G56" s="2"/>
    </row>
    <row r="57" spans="1:7" x14ac:dyDescent="0.3">
      <c r="A57" s="14"/>
      <c r="B57" s="1" t="s">
        <v>48</v>
      </c>
      <c r="C57" s="31">
        <v>32</v>
      </c>
      <c r="D57" s="7">
        <v>9075</v>
      </c>
      <c r="E57" s="6">
        <f t="shared" si="4"/>
        <v>290400</v>
      </c>
      <c r="F57" s="2"/>
      <c r="G57" s="2"/>
    </row>
    <row r="58" spans="1:7" x14ac:dyDescent="0.3">
      <c r="A58" s="10"/>
      <c r="B58" s="1"/>
      <c r="C58" s="2"/>
      <c r="D58" s="7"/>
      <c r="E58" s="4">
        <f>SUM(E52:E57)</f>
        <v>341690</v>
      </c>
      <c r="F58" s="2"/>
      <c r="G58" s="2"/>
    </row>
    <row r="59" spans="1:7" x14ac:dyDescent="0.3">
      <c r="A59" s="10"/>
      <c r="B59" s="19" t="s">
        <v>0</v>
      </c>
      <c r="C59" s="20"/>
      <c r="D59" s="21"/>
      <c r="E59" s="4">
        <f>E19+E8</f>
        <v>1125700</v>
      </c>
      <c r="F59" s="2"/>
      <c r="G59" s="2"/>
    </row>
    <row r="60" spans="1:7" x14ac:dyDescent="0.3">
      <c r="A60" s="10"/>
      <c r="B60" s="19" t="s">
        <v>1</v>
      </c>
      <c r="C60" s="20"/>
      <c r="D60" s="21"/>
      <c r="E60" s="4">
        <f>E58+E50+E35</f>
        <v>2006030</v>
      </c>
      <c r="F60" s="2"/>
      <c r="G60" s="2"/>
    </row>
    <row r="61" spans="1:7" x14ac:dyDescent="0.3">
      <c r="A61" s="2"/>
      <c r="B61" s="2"/>
      <c r="C61" s="2"/>
      <c r="D61" s="2" t="s">
        <v>7</v>
      </c>
      <c r="E61" s="4">
        <f>E58+E50+E35+E19+E8</f>
        <v>3131730</v>
      </c>
      <c r="F61" s="2"/>
      <c r="G61" s="2"/>
    </row>
    <row r="62" spans="1:7" ht="36" x14ac:dyDescent="0.3">
      <c r="A62" s="2"/>
      <c r="B62" s="2"/>
      <c r="C62" s="2"/>
      <c r="D62" s="6"/>
      <c r="E62" s="6">
        <v>320000</v>
      </c>
      <c r="F62" s="5" t="s">
        <v>57</v>
      </c>
      <c r="G62" s="2"/>
    </row>
    <row r="63" spans="1:7" x14ac:dyDescent="0.3">
      <c r="A63" s="2"/>
      <c r="B63" s="2"/>
      <c r="C63" s="2"/>
      <c r="D63" s="6"/>
      <c r="E63" s="4">
        <f>E61-E62</f>
        <v>2811730</v>
      </c>
      <c r="F63" s="2"/>
      <c r="G63" s="2"/>
    </row>
    <row r="67" spans="5:5" x14ac:dyDescent="0.3">
      <c r="E67"/>
    </row>
  </sheetData>
  <mergeCells count="22">
    <mergeCell ref="A36:G36"/>
    <mergeCell ref="A37:G37"/>
    <mergeCell ref="A43:G43"/>
    <mergeCell ref="A46:G46"/>
    <mergeCell ref="B60:D60"/>
    <mergeCell ref="B59:D59"/>
    <mergeCell ref="A38:A42"/>
    <mergeCell ref="A44:A45"/>
    <mergeCell ref="A47:A49"/>
    <mergeCell ref="A52:A57"/>
    <mergeCell ref="A51:G51"/>
    <mergeCell ref="A4:A7"/>
    <mergeCell ref="A22:A34"/>
    <mergeCell ref="A9:G9"/>
    <mergeCell ref="A2:G2"/>
    <mergeCell ref="A3:G3"/>
    <mergeCell ref="A10:G10"/>
    <mergeCell ref="A17:G17"/>
    <mergeCell ref="A20:G20"/>
    <mergeCell ref="A11:A12"/>
    <mergeCell ref="A21:G21"/>
    <mergeCell ref="A14:A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Aleksandre Khuskivadze</dc:creator>
  <cp:lastModifiedBy>Vano Goliadze</cp:lastModifiedBy>
  <dcterms:created xsi:type="dcterms:W3CDTF">2012-03-11T11:47:16Z</dcterms:created>
  <dcterms:modified xsi:type="dcterms:W3CDTF">2012-05-02T13:44:33Z</dcterms:modified>
</cp:coreProperties>
</file>