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9704" yWindow="180" windowWidth="14808" windowHeight="125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9" i="1" l="1"/>
  <c r="J52" i="1"/>
  <c r="G53" i="1" l="1"/>
  <c r="G54" i="1"/>
  <c r="G50" i="1"/>
  <c r="G49" i="1"/>
  <c r="E58" i="1"/>
  <c r="E57" i="1"/>
  <c r="E54" i="1"/>
  <c r="E55" i="1"/>
  <c r="E50" i="1"/>
  <c r="D54" i="1" l="1"/>
  <c r="E53" i="1"/>
  <c r="C40" i="1"/>
  <c r="D51" i="1"/>
  <c r="B58" i="1"/>
  <c r="D55" i="1"/>
  <c r="B55" i="1"/>
  <c r="D53" i="1"/>
  <c r="D58" i="1" l="1"/>
  <c r="D21" i="1" l="1"/>
  <c r="E21" i="1" s="1"/>
  <c r="C13" i="1"/>
  <c r="C16" i="1"/>
  <c r="C17" i="1" l="1"/>
  <c r="D60" i="1" l="1"/>
  <c r="D49" i="1"/>
  <c r="D57" i="1"/>
  <c r="C11" i="1" l="1"/>
  <c r="C19" i="1" l="1"/>
  <c r="B51" i="1" l="1"/>
  <c r="K36" i="1" l="1"/>
  <c r="H18" i="1" l="1"/>
  <c r="H19" i="1"/>
  <c r="H17" i="1"/>
  <c r="H11" i="1" l="1"/>
  <c r="H8" i="1" l="1"/>
  <c r="H7" i="1"/>
  <c r="I15" i="1"/>
  <c r="D15" i="1"/>
  <c r="E15" i="1" s="1"/>
  <c r="I3" i="1"/>
  <c r="H23" i="1" l="1"/>
  <c r="I23" i="1" s="1"/>
  <c r="H24" i="1"/>
  <c r="I24" i="1" s="1"/>
  <c r="M7" i="1"/>
  <c r="M23" i="1" s="1"/>
  <c r="M8" i="1"/>
  <c r="N8" i="1" s="1"/>
  <c r="N14" i="1"/>
  <c r="M22" i="1" l="1"/>
  <c r="N7" i="1"/>
  <c r="I13" i="1"/>
  <c r="D13" i="1"/>
  <c r="E13" i="1" s="1"/>
  <c r="N6" i="1"/>
  <c r="N23" i="1" l="1"/>
  <c r="N22" i="1"/>
  <c r="I5" i="1"/>
  <c r="D5" i="1"/>
  <c r="E5" i="1" s="1"/>
  <c r="I11" i="1" l="1"/>
  <c r="D11" i="1"/>
  <c r="E11" i="1" s="1"/>
  <c r="L10" i="1" l="1"/>
  <c r="I7" i="1"/>
  <c r="I8" i="1"/>
  <c r="I9" i="1"/>
  <c r="I10" i="1"/>
  <c r="I12" i="1"/>
  <c r="I6" i="1"/>
  <c r="D6" i="1"/>
  <c r="E6" i="1" s="1"/>
  <c r="D7" i="1"/>
  <c r="E7" i="1" s="1"/>
  <c r="D8" i="1"/>
  <c r="E8" i="1" s="1"/>
  <c r="D9" i="1"/>
  <c r="E9" i="1" s="1"/>
  <c r="D10" i="1"/>
  <c r="E10" i="1" s="1"/>
  <c r="D12" i="1"/>
  <c r="E12" i="1" s="1"/>
  <c r="J13" i="1" s="1"/>
  <c r="D14" i="1"/>
  <c r="E14" i="1" s="1"/>
  <c r="D16" i="1"/>
  <c r="E16" i="1" s="1"/>
  <c r="D17" i="1"/>
  <c r="E17" i="1" s="1"/>
  <c r="D18" i="1"/>
  <c r="E18" i="1" s="1"/>
  <c r="D19" i="1"/>
  <c r="E19" i="1" s="1"/>
  <c r="D20" i="1"/>
  <c r="E20" i="1" s="1"/>
  <c r="D4" i="1"/>
  <c r="E4" i="1" s="1"/>
  <c r="J5" i="1" s="1"/>
  <c r="C22" i="1"/>
  <c r="J22" i="1" l="1"/>
  <c r="D23" i="1"/>
  <c r="E22" i="1"/>
  <c r="D22" i="1"/>
  <c r="E24" i="1" l="1"/>
  <c r="I25" i="1"/>
</calcChain>
</file>

<file path=xl/sharedStrings.xml><?xml version="1.0" encoding="utf-8"?>
<sst xmlns="http://schemas.openxmlformats.org/spreadsheetml/2006/main" count="73" uniqueCount="52">
  <si>
    <t>BGP</t>
  </si>
  <si>
    <t>CWDM MUX(4)</t>
  </si>
  <si>
    <t>Blade(16)</t>
  </si>
  <si>
    <t>Blade Encloser</t>
  </si>
  <si>
    <t>Vplee Metro</t>
  </si>
  <si>
    <t>Vmware(28)</t>
  </si>
  <si>
    <t>USD</t>
  </si>
  <si>
    <t>LAR</t>
  </si>
  <si>
    <t>Blade(20)</t>
  </si>
  <si>
    <t>Vmware(40)</t>
  </si>
  <si>
    <t>Replication license-VNX5500</t>
  </si>
  <si>
    <t>bBlade(7)</t>
  </si>
  <si>
    <t>Vmware(14)</t>
  </si>
  <si>
    <t>ALL</t>
  </si>
  <si>
    <t>finansta</t>
  </si>
  <si>
    <t>EHR</t>
  </si>
  <si>
    <t>aqet</t>
  </si>
  <si>
    <t>iqet</t>
  </si>
  <si>
    <t>CPV</t>
  </si>
  <si>
    <t>თანხა</t>
  </si>
  <si>
    <t>ლარი</t>
  </si>
  <si>
    <t>დასახელება</t>
  </si>
  <si>
    <t>მაგისტრალური კონექტორები</t>
  </si>
  <si>
    <t xml:space="preserve">ვირტუალიზაციის
პროგრამული უზრუნველყოფა </t>
  </si>
  <si>
    <t>ელექტრონული სამედიცინო
ჩანაწერების სისტემა</t>
  </si>
  <si>
    <t>პროვაიდერული მომსახურება</t>
  </si>
  <si>
    <t>sul</t>
  </si>
  <si>
    <t>budget</t>
  </si>
  <si>
    <t>CWDM(8)</t>
  </si>
  <si>
    <t>მონაცემთა სანახი(2)</t>
  </si>
  <si>
    <t>Enterprise Plus new 16x2 CPU without vcentre;
on 8 CPU vsphere 4 Enterprise Plus upgrade support from 21.01.2011;
SRM enterprise 3x25VM</t>
  </si>
  <si>
    <t>Storage(16 TB) 5300(2)</t>
  </si>
  <si>
    <t>Storage(16 TB) 5500(2)</t>
  </si>
  <si>
    <t>bBlade(16)+კაბელი</t>
  </si>
  <si>
    <t>სერვერული ტექნიკა(16)
+Enclosure+კაბელი</t>
  </si>
  <si>
    <t>Vmware(32) enterpr+</t>
  </si>
  <si>
    <t>Vsphere Support, 
Vmware Enterprise+ (8CPU)</t>
  </si>
  <si>
    <t>SSL(2 year)</t>
  </si>
  <si>
    <t>SSL (2 YEAR)</t>
  </si>
  <si>
    <t>EMC VNX5300 (~16TB Usable)
with REMOTE PROTECTION SUITE FOR VNX5300</t>
  </si>
  <si>
    <t>16xbl460c Gen8 E5-2670
16x2CPU, 16x128GB (8 GB)
16xFlexFabric 10Gb 
c7000 Blade Enclosures
8x BLc VC 1Gb RJ-45 SFP
8x8Gb Shortwave B-series FC SFP+</t>
  </si>
  <si>
    <t>8x10G SFP+ CWDM min.40km 
(8-10 GB FC, 10GB Ethernet)
min. 4ch Dual Fiber
4xPassive MUX and DEMUX</t>
  </si>
  <si>
    <t>tend1.budget</t>
  </si>
  <si>
    <t>სულ ინფრასტრუქტურა</t>
  </si>
  <si>
    <t>nashti gegmit</t>
  </si>
  <si>
    <t>xelshekr</t>
  </si>
  <si>
    <t>nasti1</t>
  </si>
  <si>
    <t>SRM 50 ვირტუალურზე</t>
  </si>
  <si>
    <t>8CPU ორ ბლეიდზე (2x4CPU-64GB) რჩება Vmware-ს გარეშე, აწეულია SQL კლასტერი
4CPU ერთ ბლეიდზე (4CPU-64GB) რჩება Vmware-ს გარეშე, აწეულია ტერმინალი</t>
  </si>
  <si>
    <t>302 ekonomiebi</t>
  </si>
  <si>
    <t>sul 302</t>
  </si>
  <si>
    <t>SRM enterpr(75 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</si>
</sst>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2" fillId="3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 applyAlignment="1">
      <alignment wrapText="1"/>
    </xf>
    <xf numFmtId="0" fontId="0" fillId="9" borderId="0" xfId="0" applyFill="1"/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1" fillId="10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5" workbookViewId="0">
      <selection activeCell="B18" sqref="B18"/>
    </sheetView>
  </sheetViews>
  <sheetFormatPr defaultRowHeight="14.4" x14ac:dyDescent="0.3"/>
  <cols>
    <col min="2" max="2" width="25.88671875" customWidth="1"/>
    <col min="3" max="3" width="8.33203125" customWidth="1"/>
    <col min="4" max="4" width="11.77734375" bestFit="1" customWidth="1"/>
    <col min="5" max="5" width="42.33203125" customWidth="1"/>
    <col min="6" max="6" width="7.6640625" bestFit="1" customWidth="1"/>
    <col min="7" max="7" width="8.77734375" customWidth="1"/>
    <col min="8" max="8" width="7.5546875" customWidth="1"/>
    <col min="9" max="9" width="8.21875" customWidth="1"/>
    <col min="10" max="10" width="14.109375" bestFit="1" customWidth="1"/>
    <col min="11" max="11" width="7.5546875" customWidth="1"/>
    <col min="12" max="12" width="7.21875" customWidth="1"/>
    <col min="13" max="13" width="7.6640625" customWidth="1"/>
    <col min="14" max="14" width="7.88671875" customWidth="1"/>
  </cols>
  <sheetData>
    <row r="1" spans="1:14" x14ac:dyDescent="0.3">
      <c r="A1" t="s">
        <v>18</v>
      </c>
      <c r="C1" t="s">
        <v>13</v>
      </c>
      <c r="H1" t="s">
        <v>15</v>
      </c>
      <c r="M1" t="s">
        <v>14</v>
      </c>
    </row>
    <row r="2" spans="1:14" x14ac:dyDescent="0.3">
      <c r="C2" t="s">
        <v>6</v>
      </c>
      <c r="D2" t="s">
        <v>7</v>
      </c>
      <c r="E2" t="s">
        <v>7</v>
      </c>
      <c r="H2" t="s">
        <v>6</v>
      </c>
      <c r="I2" t="s">
        <v>7</v>
      </c>
      <c r="J2" t="s">
        <v>7</v>
      </c>
      <c r="K2" t="s">
        <v>6</v>
      </c>
      <c r="L2" t="s">
        <v>7</v>
      </c>
      <c r="M2" t="s">
        <v>6</v>
      </c>
      <c r="N2" t="s">
        <v>7</v>
      </c>
    </row>
    <row r="3" spans="1:14" x14ac:dyDescent="0.3">
      <c r="A3">
        <v>302</v>
      </c>
      <c r="B3" t="s">
        <v>11</v>
      </c>
      <c r="D3" s="3"/>
      <c r="H3" s="4">
        <v>87400</v>
      </c>
      <c r="I3">
        <f t="shared" ref="I3" si="0">H3*1.65</f>
        <v>144210</v>
      </c>
    </row>
    <row r="4" spans="1:14" x14ac:dyDescent="0.3">
      <c r="A4">
        <v>302</v>
      </c>
      <c r="B4" t="s">
        <v>33</v>
      </c>
      <c r="C4">
        <v>202000</v>
      </c>
      <c r="D4" s="2">
        <f>C4*1.65</f>
        <v>333300</v>
      </c>
      <c r="E4">
        <f t="shared" ref="E4:E20" si="1">D4</f>
        <v>333300</v>
      </c>
    </row>
    <row r="5" spans="1:14" x14ac:dyDescent="0.3">
      <c r="B5" t="s">
        <v>2</v>
      </c>
      <c r="D5">
        <f t="shared" ref="D5" si="2">C5*1.65</f>
        <v>0</v>
      </c>
      <c r="E5">
        <f t="shared" ref="E5" si="3">D5</f>
        <v>0</v>
      </c>
      <c r="H5">
        <v>200000</v>
      </c>
      <c r="I5">
        <f>H5*1.65</f>
        <v>330000</v>
      </c>
      <c r="J5">
        <f>I5-E4</f>
        <v>-3300</v>
      </c>
    </row>
    <row r="6" spans="1:14" x14ac:dyDescent="0.3">
      <c r="B6" t="s">
        <v>8</v>
      </c>
      <c r="D6">
        <f t="shared" ref="D6:D20" si="4">C6*1.65</f>
        <v>0</v>
      </c>
      <c r="E6">
        <f t="shared" si="1"/>
        <v>0</v>
      </c>
      <c r="I6">
        <f>H6*1.65</f>
        <v>0</v>
      </c>
      <c r="M6" s="6">
        <v>250000</v>
      </c>
      <c r="N6">
        <f>M6*1.65</f>
        <v>412500</v>
      </c>
    </row>
    <row r="7" spans="1:14" x14ac:dyDescent="0.3">
      <c r="B7" t="s">
        <v>3</v>
      </c>
      <c r="C7">
        <v>65000</v>
      </c>
      <c r="D7" s="2">
        <f t="shared" si="4"/>
        <v>107250</v>
      </c>
      <c r="E7">
        <f t="shared" si="1"/>
        <v>107250</v>
      </c>
      <c r="H7" s="5">
        <f>C7</f>
        <v>65000</v>
      </c>
      <c r="I7">
        <f t="shared" ref="I7:I12" si="5">H7*1.65</f>
        <v>107250</v>
      </c>
      <c r="M7" s="6">
        <f>C7*2</f>
        <v>130000</v>
      </c>
      <c r="N7">
        <f>M7*1.65</f>
        <v>214500</v>
      </c>
    </row>
    <row r="8" spans="1:14" x14ac:dyDescent="0.3">
      <c r="B8" t="s">
        <v>31</v>
      </c>
      <c r="C8">
        <v>315000</v>
      </c>
      <c r="D8" s="2">
        <f t="shared" si="4"/>
        <v>519750</v>
      </c>
      <c r="E8">
        <f>D8*2</f>
        <v>1039500</v>
      </c>
      <c r="H8" s="7">
        <f>C8</f>
        <v>315000</v>
      </c>
      <c r="I8">
        <f t="shared" si="5"/>
        <v>519750</v>
      </c>
      <c r="M8">
        <f>C8</f>
        <v>315000</v>
      </c>
      <c r="N8">
        <f t="shared" ref="N8" si="6">M8*1.65</f>
        <v>519750</v>
      </c>
    </row>
    <row r="9" spans="1:14" x14ac:dyDescent="0.3">
      <c r="B9" t="s">
        <v>32</v>
      </c>
      <c r="C9">
        <v>533000</v>
      </c>
      <c r="D9">
        <f t="shared" si="4"/>
        <v>879450</v>
      </c>
      <c r="E9">
        <f t="shared" si="1"/>
        <v>879450</v>
      </c>
      <c r="H9">
        <v>400000</v>
      </c>
      <c r="I9">
        <f t="shared" si="5"/>
        <v>660000</v>
      </c>
    </row>
    <row r="10" spans="1:14" x14ac:dyDescent="0.3">
      <c r="B10" t="s">
        <v>4</v>
      </c>
      <c r="D10">
        <f t="shared" si="4"/>
        <v>0</v>
      </c>
      <c r="E10">
        <f t="shared" si="1"/>
        <v>0</v>
      </c>
      <c r="I10">
        <f t="shared" si="5"/>
        <v>0</v>
      </c>
      <c r="K10">
        <v>190000</v>
      </c>
      <c r="L10">
        <f>K10*1.65</f>
        <v>313500</v>
      </c>
    </row>
    <row r="11" spans="1:14" x14ac:dyDescent="0.3">
      <c r="B11" t="s">
        <v>10</v>
      </c>
      <c r="C11">
        <f>27000*2</f>
        <v>54000</v>
      </c>
      <c r="D11" s="10">
        <f t="shared" ref="D11" si="7">C11*1.65</f>
        <v>89100</v>
      </c>
      <c r="E11">
        <f t="shared" ref="E11" si="8">D11</f>
        <v>89100</v>
      </c>
      <c r="H11" s="8">
        <f>C11</f>
        <v>54000</v>
      </c>
      <c r="I11">
        <f t="shared" ref="I11" si="9">H11*1.65</f>
        <v>89100</v>
      </c>
    </row>
    <row r="12" spans="1:14" x14ac:dyDescent="0.3">
      <c r="B12" t="s">
        <v>5</v>
      </c>
      <c r="D12">
        <f t="shared" si="4"/>
        <v>0</v>
      </c>
      <c r="E12">
        <f t="shared" si="1"/>
        <v>0</v>
      </c>
      <c r="I12">
        <f t="shared" si="5"/>
        <v>0</v>
      </c>
    </row>
    <row r="13" spans="1:14" x14ac:dyDescent="0.3">
      <c r="B13" t="s">
        <v>35</v>
      </c>
      <c r="C13">
        <f>6085*32</f>
        <v>194720</v>
      </c>
      <c r="D13" s="11">
        <f t="shared" ref="D13" si="10">C13*1.65</f>
        <v>321288</v>
      </c>
      <c r="E13">
        <f t="shared" ref="E13" si="11">D13</f>
        <v>321288</v>
      </c>
      <c r="H13">
        <v>170000</v>
      </c>
      <c r="I13">
        <f t="shared" ref="I13:I15" si="12">H13*1.65</f>
        <v>280500</v>
      </c>
      <c r="J13">
        <f>I13-E12</f>
        <v>280500</v>
      </c>
    </row>
    <row r="14" spans="1:14" x14ac:dyDescent="0.3">
      <c r="B14" t="s">
        <v>9</v>
      </c>
      <c r="D14">
        <f t="shared" si="4"/>
        <v>0</v>
      </c>
      <c r="E14">
        <f t="shared" si="1"/>
        <v>0</v>
      </c>
      <c r="M14" s="6">
        <v>213000</v>
      </c>
      <c r="N14">
        <f>M14*1.65</f>
        <v>351450</v>
      </c>
    </row>
    <row r="15" spans="1:14" x14ac:dyDescent="0.3">
      <c r="B15" t="s">
        <v>12</v>
      </c>
      <c r="D15">
        <f t="shared" ref="D15" si="13">C15*1.65</f>
        <v>0</v>
      </c>
      <c r="E15">
        <f t="shared" ref="E15" si="14">D15</f>
        <v>0</v>
      </c>
      <c r="H15" s="4">
        <v>75000</v>
      </c>
      <c r="I15">
        <f t="shared" si="12"/>
        <v>123750</v>
      </c>
    </row>
    <row r="16" spans="1:14" ht="28.8" x14ac:dyDescent="0.3">
      <c r="B16" s="1" t="s">
        <v>36</v>
      </c>
      <c r="C16">
        <f>6085*8</f>
        <v>48680</v>
      </c>
      <c r="D16" s="11">
        <f t="shared" si="4"/>
        <v>80322</v>
      </c>
      <c r="E16">
        <f t="shared" si="1"/>
        <v>80322</v>
      </c>
    </row>
    <row r="17" spans="1:14" x14ac:dyDescent="0.3">
      <c r="B17" t="s">
        <v>51</v>
      </c>
      <c r="C17">
        <f>3*12500</f>
        <v>37500</v>
      </c>
      <c r="D17" s="11">
        <f t="shared" si="4"/>
        <v>61875</v>
      </c>
      <c r="E17">
        <f t="shared" si="1"/>
        <v>61875</v>
      </c>
      <c r="H17" s="5">
        <f>C17</f>
        <v>37500</v>
      </c>
    </row>
    <row r="18" spans="1:14" x14ac:dyDescent="0.3">
      <c r="B18" t="s">
        <v>1</v>
      </c>
      <c r="C18">
        <v>10000</v>
      </c>
      <c r="D18" s="9">
        <f t="shared" si="4"/>
        <v>16500</v>
      </c>
      <c r="E18">
        <f t="shared" si="1"/>
        <v>16500</v>
      </c>
      <c r="H18" s="5">
        <f t="shared" ref="H18:H19" si="15">C18</f>
        <v>10000</v>
      </c>
    </row>
    <row r="19" spans="1:14" x14ac:dyDescent="0.3">
      <c r="B19" t="s">
        <v>28</v>
      </c>
      <c r="C19">
        <f>8*7000</f>
        <v>56000</v>
      </c>
      <c r="D19" s="9">
        <f t="shared" si="4"/>
        <v>92400</v>
      </c>
      <c r="E19">
        <f t="shared" si="1"/>
        <v>92400</v>
      </c>
      <c r="H19" s="5">
        <f t="shared" si="15"/>
        <v>56000</v>
      </c>
    </row>
    <row r="20" spans="1:14" x14ac:dyDescent="0.3">
      <c r="B20" t="s">
        <v>0</v>
      </c>
      <c r="C20">
        <v>2940</v>
      </c>
      <c r="D20" s="12">
        <f t="shared" si="4"/>
        <v>4851</v>
      </c>
      <c r="E20">
        <f t="shared" si="1"/>
        <v>4851</v>
      </c>
    </row>
    <row r="21" spans="1:14" x14ac:dyDescent="0.3">
      <c r="B21" t="s">
        <v>37</v>
      </c>
      <c r="C21">
        <v>1200</v>
      </c>
      <c r="D21" s="11">
        <f t="shared" ref="D21" si="16">C21*1.65</f>
        <v>1980</v>
      </c>
      <c r="E21">
        <f t="shared" ref="E21" si="17">D21</f>
        <v>1980</v>
      </c>
    </row>
    <row r="22" spans="1:14" x14ac:dyDescent="0.3">
      <c r="C22">
        <f>SUM(C4:C20)</f>
        <v>1518840</v>
      </c>
      <c r="D22">
        <f t="shared" ref="D22:E22" si="18">SUM(D4:D20)</f>
        <v>2506086</v>
      </c>
      <c r="E22">
        <f t="shared" si="18"/>
        <v>3025836</v>
      </c>
      <c r="J22">
        <f>SUM(J4:J20)</f>
        <v>277200</v>
      </c>
      <c r="M22">
        <f>SUM(M6:M20)</f>
        <v>908000</v>
      </c>
      <c r="N22">
        <f>SUM(N6:N20)</f>
        <v>1498200</v>
      </c>
    </row>
    <row r="23" spans="1:14" x14ac:dyDescent="0.3">
      <c r="C23" t="s">
        <v>17</v>
      </c>
      <c r="D23" s="2">
        <f>D4+D7+D8</f>
        <v>960300</v>
      </c>
      <c r="H23" s="4">
        <f>H3+H8+H15</f>
        <v>477400</v>
      </c>
      <c r="I23" s="4">
        <f>H23*1.65</f>
        <v>787710</v>
      </c>
      <c r="M23" s="6">
        <f>M6+M7+M14</f>
        <v>593000</v>
      </c>
      <c r="N23" s="6">
        <f>N6+N7+N14</f>
        <v>978450</v>
      </c>
    </row>
    <row r="24" spans="1:14" x14ac:dyDescent="0.3">
      <c r="C24" t="s">
        <v>16</v>
      </c>
      <c r="E24">
        <f>E22-D23</f>
        <v>2065536</v>
      </c>
      <c r="G24" t="s">
        <v>17</v>
      </c>
      <c r="H24" s="5">
        <f>H3+H7+H8+H15+H17+H18+H19</f>
        <v>645900</v>
      </c>
      <c r="I24" s="5">
        <f>H24*1.65</f>
        <v>1065735</v>
      </c>
    </row>
    <row r="25" spans="1:14" x14ac:dyDescent="0.3">
      <c r="G25" t="s">
        <v>16</v>
      </c>
      <c r="I25">
        <f>E22-I24</f>
        <v>1960101</v>
      </c>
    </row>
    <row r="27" spans="1:14" x14ac:dyDescent="0.3">
      <c r="A27" t="s">
        <v>18</v>
      </c>
      <c r="B27" t="s">
        <v>21</v>
      </c>
      <c r="C27" t="s">
        <v>19</v>
      </c>
    </row>
    <row r="29" spans="1:14" ht="43.2" x14ac:dyDescent="0.3">
      <c r="A29">
        <v>488</v>
      </c>
      <c r="B29" s="1" t="s">
        <v>24</v>
      </c>
      <c r="C29">
        <v>7950000</v>
      </c>
    </row>
    <row r="30" spans="1:14" x14ac:dyDescent="0.3">
      <c r="B30" s="1"/>
    </row>
    <row r="31" spans="1:14" ht="28.8" x14ac:dyDescent="0.3">
      <c r="A31">
        <v>302</v>
      </c>
      <c r="B31" s="15" t="s">
        <v>29</v>
      </c>
      <c r="C31" s="15">
        <v>520000</v>
      </c>
      <c r="D31" t="s">
        <v>20</v>
      </c>
      <c r="E31" s="1" t="s">
        <v>39</v>
      </c>
      <c r="J31">
        <v>440000</v>
      </c>
    </row>
    <row r="33" spans="1:11" ht="86.4" x14ac:dyDescent="0.3">
      <c r="A33">
        <v>302</v>
      </c>
      <c r="B33" s="20" t="s">
        <v>34</v>
      </c>
      <c r="C33" s="20">
        <v>440000</v>
      </c>
      <c r="D33" t="s">
        <v>20</v>
      </c>
      <c r="E33" s="1" t="s">
        <v>40</v>
      </c>
      <c r="J33">
        <v>350000</v>
      </c>
    </row>
    <row r="34" spans="1:11" ht="57.6" x14ac:dyDescent="0.3">
      <c r="A34">
        <v>324</v>
      </c>
      <c r="B34" s="16" t="s">
        <v>22</v>
      </c>
      <c r="C34" s="16">
        <v>110000</v>
      </c>
      <c r="D34" t="s">
        <v>20</v>
      </c>
      <c r="E34" s="1" t="s">
        <v>41</v>
      </c>
    </row>
    <row r="36" spans="1:11" ht="57.6" x14ac:dyDescent="0.3">
      <c r="A36">
        <v>486</v>
      </c>
      <c r="B36" s="19" t="s">
        <v>23</v>
      </c>
      <c r="C36" s="13">
        <v>465000</v>
      </c>
      <c r="D36" t="s">
        <v>20</v>
      </c>
      <c r="E36" s="1" t="s">
        <v>30</v>
      </c>
      <c r="K36" s="2">
        <f>212000*1.65</f>
        <v>349800</v>
      </c>
    </row>
    <row r="38" spans="1:11" x14ac:dyDescent="0.3">
      <c r="A38">
        <v>486</v>
      </c>
      <c r="B38" s="17" t="s">
        <v>38</v>
      </c>
      <c r="C38" s="18">
        <v>2000</v>
      </c>
      <c r="D38" t="s">
        <v>20</v>
      </c>
      <c r="E38" s="1"/>
      <c r="K38" s="3"/>
    </row>
    <row r="40" spans="1:11" x14ac:dyDescent="0.3">
      <c r="B40" t="s">
        <v>43</v>
      </c>
      <c r="C40">
        <f>SUM(C31:C38)</f>
        <v>1537000</v>
      </c>
    </row>
    <row r="42" spans="1:11" x14ac:dyDescent="0.3">
      <c r="A42">
        <v>724</v>
      </c>
      <c r="B42" s="21" t="s">
        <v>25</v>
      </c>
      <c r="C42" s="21">
        <v>4800</v>
      </c>
      <c r="D42" t="s">
        <v>20</v>
      </c>
      <c r="E42" t="s">
        <v>0</v>
      </c>
    </row>
    <row r="44" spans="1:11" ht="57.6" x14ac:dyDescent="0.3">
      <c r="E44" s="1" t="s">
        <v>48</v>
      </c>
    </row>
    <row r="45" spans="1:11" x14ac:dyDescent="0.3">
      <c r="E45" t="s">
        <v>47</v>
      </c>
    </row>
    <row r="47" spans="1:11" x14ac:dyDescent="0.3">
      <c r="A47" t="s">
        <v>18</v>
      </c>
      <c r="B47" t="s">
        <v>27</v>
      </c>
      <c r="D47" t="s">
        <v>42</v>
      </c>
      <c r="E47" t="s">
        <v>44</v>
      </c>
      <c r="F47" t="s">
        <v>45</v>
      </c>
      <c r="G47" t="s">
        <v>46</v>
      </c>
      <c r="J47" t="s">
        <v>49</v>
      </c>
    </row>
    <row r="49" spans="1:10" x14ac:dyDescent="0.3">
      <c r="A49">
        <v>302</v>
      </c>
      <c r="B49">
        <v>440000</v>
      </c>
      <c r="D49" s="14">
        <f>C33</f>
        <v>440000</v>
      </c>
      <c r="E49">
        <f t="shared" ref="E49:E50" si="19">B49-D49</f>
        <v>0</v>
      </c>
      <c r="F49">
        <v>313000</v>
      </c>
      <c r="G49" s="22">
        <f>B49-F49</f>
        <v>127000</v>
      </c>
      <c r="J49" s="22">
        <v>25100</v>
      </c>
    </row>
    <row r="50" spans="1:10" x14ac:dyDescent="0.3">
      <c r="A50">
        <v>486</v>
      </c>
      <c r="B50">
        <v>560000</v>
      </c>
      <c r="D50" s="18">
        <v>560000</v>
      </c>
      <c r="E50">
        <f t="shared" si="19"/>
        <v>0</v>
      </c>
      <c r="G50" s="22">
        <f t="shared" ref="G50" si="20">B50-F50</f>
        <v>560000</v>
      </c>
      <c r="J50" s="22">
        <v>570</v>
      </c>
    </row>
    <row r="51" spans="1:10" x14ac:dyDescent="0.3">
      <c r="A51" t="s">
        <v>26</v>
      </c>
      <c r="B51">
        <f>SUM(B49:B50)</f>
        <v>1000000</v>
      </c>
      <c r="D51">
        <f>SUM(D49:D50)</f>
        <v>1000000</v>
      </c>
      <c r="J51" s="22">
        <v>18600</v>
      </c>
    </row>
    <row r="52" spans="1:10" x14ac:dyDescent="0.3">
      <c r="I52" t="s">
        <v>50</v>
      </c>
      <c r="J52" s="22">
        <f>G49+SUM(J49:J51)</f>
        <v>171270</v>
      </c>
    </row>
    <row r="53" spans="1:10" x14ac:dyDescent="0.3">
      <c r="A53">
        <v>302</v>
      </c>
      <c r="B53">
        <v>740000</v>
      </c>
      <c r="D53" s="16">
        <f>C31</f>
        <v>520000</v>
      </c>
      <c r="E53">
        <f t="shared" ref="E53:E55" si="21">B53-D53</f>
        <v>220000</v>
      </c>
      <c r="F53">
        <v>392100</v>
      </c>
      <c r="G53">
        <f>B53-F53</f>
        <v>347900</v>
      </c>
    </row>
    <row r="54" spans="1:10" x14ac:dyDescent="0.3">
      <c r="A54">
        <v>324</v>
      </c>
      <c r="B54">
        <v>110000</v>
      </c>
      <c r="D54" s="16">
        <f>C34</f>
        <v>110000</v>
      </c>
      <c r="E54">
        <f t="shared" si="21"/>
        <v>0</v>
      </c>
      <c r="F54">
        <v>88500</v>
      </c>
      <c r="G54">
        <f>B54-F54</f>
        <v>21500</v>
      </c>
    </row>
    <row r="55" spans="1:10" x14ac:dyDescent="0.3">
      <c r="A55" t="s">
        <v>26</v>
      </c>
      <c r="B55">
        <f>SUM(B53:B54)</f>
        <v>850000</v>
      </c>
      <c r="D55">
        <f>SUM(D53:D54)</f>
        <v>630000</v>
      </c>
      <c r="E55">
        <f t="shared" si="21"/>
        <v>220000</v>
      </c>
    </row>
    <row r="57" spans="1:10" x14ac:dyDescent="0.3">
      <c r="A57">
        <v>488</v>
      </c>
      <c r="B57">
        <v>7950000</v>
      </c>
      <c r="D57">
        <f>C29</f>
        <v>7950000</v>
      </c>
      <c r="E57">
        <f>B57-D57</f>
        <v>0</v>
      </c>
    </row>
    <row r="58" spans="1:10" x14ac:dyDescent="0.3">
      <c r="A58" t="s">
        <v>26</v>
      </c>
      <c r="B58">
        <f>SUM(B55:B57)</f>
        <v>8800000</v>
      </c>
      <c r="D58">
        <f>SUM(D55:D57)</f>
        <v>8580000</v>
      </c>
      <c r="E58">
        <f>B58-D58</f>
        <v>220000</v>
      </c>
    </row>
    <row r="60" spans="1:10" x14ac:dyDescent="0.3">
      <c r="A60">
        <v>724</v>
      </c>
      <c r="B60" s="21" t="s">
        <v>25</v>
      </c>
      <c r="C60" s="21">
        <v>4800</v>
      </c>
      <c r="D60" s="21">
        <f>C42</f>
        <v>4800</v>
      </c>
    </row>
  </sheetData>
  <printOptions horizontalCentered="1"/>
  <pageMargins left="0.2" right="0.2" top="0.25" bottom="0.25" header="0.05" footer="0.0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2013-08-06T14:07:22Z</dcterms:modified>
</cp:coreProperties>
</file>