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8" windowWidth="14808" windowHeight="783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Sheet1!$B$2:$H$25</definedName>
  </definedNames>
  <calcPr calcId="145621" concurrentCalc="0"/>
</workbook>
</file>

<file path=xl/calcChain.xml><?xml version="1.0" encoding="utf-8"?>
<calcChain xmlns="http://schemas.openxmlformats.org/spreadsheetml/2006/main">
  <c r="I25" i="1" l="1"/>
  <c r="K25" i="1"/>
  <c r="I24" i="1"/>
  <c r="K24" i="1"/>
  <c r="H24" i="1"/>
  <c r="I23" i="1"/>
  <c r="K23" i="1"/>
  <c r="H23" i="1"/>
  <c r="H6" i="1"/>
  <c r="H7" i="1"/>
  <c r="H8" i="1"/>
  <c r="H9" i="1"/>
  <c r="H10" i="1"/>
  <c r="H11" i="1"/>
  <c r="H12" i="1"/>
  <c r="H13" i="1"/>
  <c r="H14" i="1"/>
  <c r="H15" i="1"/>
  <c r="H16" i="1"/>
  <c r="H19" i="1"/>
  <c r="H20" i="1"/>
  <c r="H22" i="1"/>
  <c r="H30" i="1"/>
  <c r="H29" i="1"/>
  <c r="G13" i="1"/>
  <c r="G11" i="1"/>
  <c r="G14" i="1"/>
  <c r="G12" i="1"/>
  <c r="I12" i="1"/>
  <c r="K12" i="1"/>
  <c r="G9" i="1"/>
  <c r="G10" i="1"/>
  <c r="G8" i="1"/>
  <c r="G7" i="1"/>
  <c r="I9" i="1"/>
  <c r="K9" i="1"/>
  <c r="I3" i="1"/>
  <c r="I13" i="1"/>
  <c r="K13" i="1"/>
  <c r="I14" i="1"/>
  <c r="K14" i="1"/>
  <c r="I15" i="1"/>
  <c r="K15" i="1"/>
  <c r="I16" i="1"/>
  <c r="K16" i="1"/>
  <c r="I17" i="1"/>
  <c r="K17" i="1"/>
  <c r="I18" i="1"/>
  <c r="K18" i="1"/>
  <c r="I19" i="1"/>
  <c r="K19" i="1"/>
  <c r="I20" i="1"/>
  <c r="K20" i="1"/>
  <c r="I21" i="1"/>
  <c r="K21" i="1"/>
  <c r="I22" i="1"/>
  <c r="K22" i="1"/>
  <c r="K3" i="1"/>
  <c r="I4" i="1"/>
  <c r="K4" i="1"/>
  <c r="I5" i="1"/>
  <c r="K5" i="1"/>
  <c r="I6" i="1"/>
  <c r="K6" i="1"/>
  <c r="I7" i="1"/>
  <c r="K7" i="1"/>
  <c r="I8" i="1"/>
  <c r="K8" i="1"/>
  <c r="I10" i="1"/>
  <c r="K10" i="1"/>
  <c r="I11" i="1"/>
  <c r="K11" i="1"/>
</calcChain>
</file>

<file path=xl/sharedStrings.xml><?xml version="1.0" encoding="utf-8"?>
<sst xmlns="http://schemas.openxmlformats.org/spreadsheetml/2006/main" count="71" uniqueCount="52">
  <si>
    <t>დასახელება</t>
  </si>
  <si>
    <t>მახასიათებლები</t>
  </si>
  <si>
    <t>სავარაუდო
მოდელი</t>
  </si>
  <si>
    <t>რაოდენობა</t>
  </si>
  <si>
    <t>ფასი</t>
  </si>
  <si>
    <t>თანხა</t>
  </si>
  <si>
    <t>ASA</t>
  </si>
  <si>
    <t>5545x</t>
  </si>
  <si>
    <t>სერვერების სვიჩი</t>
  </si>
  <si>
    <t>3750x</t>
  </si>
  <si>
    <t>როუტერი</t>
  </si>
  <si>
    <t>სანახების გაძლიერება</t>
  </si>
  <si>
    <t>სერვერის შასი</t>
  </si>
  <si>
    <t>HP 7000</t>
  </si>
  <si>
    <t>SAN სვიჩი</t>
  </si>
  <si>
    <t>Brocade 300</t>
  </si>
  <si>
    <t>Full Compatible with
San Brocade 300</t>
  </si>
  <si>
    <t>full Compatible with
3750x</t>
  </si>
  <si>
    <t>up to 60 km</t>
  </si>
  <si>
    <t>CWDM  FC (8GB) SFP</t>
  </si>
  <si>
    <t>CWDM  Ethernet (10GB) SFP</t>
  </si>
  <si>
    <t>ოპტიკური კავშირი</t>
  </si>
  <si>
    <t>25 VM</t>
  </si>
  <si>
    <t xml:space="preserve">Vmware Vsphere 5 upgrade
standart to enterprise </t>
  </si>
  <si>
    <t xml:space="preserve">SRM (25 VM)
with 1 year support </t>
  </si>
  <si>
    <t xml:space="preserve">Vmware OMS(25 VM)
with 1 year support </t>
  </si>
  <si>
    <t xml:space="preserve">Vmware Vsphere enterprise
for 1 CPU with 1 year support </t>
  </si>
  <si>
    <t xml:space="preserve">Vmware Vsphere upgrade
standart to enterprise for 1 CPU with 1 year support </t>
  </si>
  <si>
    <t xml:space="preserve">VMware vSphere 5 enterprise
with 1 year support </t>
  </si>
  <si>
    <t xml:space="preserve"> 100GB SSD EFD</t>
  </si>
  <si>
    <t>EMC V3-VS6F-100
for EMC VNX5300</t>
  </si>
  <si>
    <t>HP 460 G8 (E5 v2)</t>
  </si>
  <si>
    <t>16 blades</t>
  </si>
  <si>
    <t xml:space="preserve">ბალანსერი </t>
  </si>
  <si>
    <t>Kemp LM2600 with 1 year support</t>
  </si>
  <si>
    <t>2x10core x 16, 16x128GB</t>
  </si>
  <si>
    <t>2x10core x 25, 16x128GB</t>
  </si>
  <si>
    <t>სვიჩი პროვაიდერების კავშირ.</t>
  </si>
  <si>
    <t>2960x</t>
  </si>
  <si>
    <t>მულტიპლექსორი</t>
  </si>
  <si>
    <t>Full Compatible with
San Brocade 300, up to 60km</t>
  </si>
  <si>
    <t>with 8 active port+7 (8GB)SFP+
Extended fabric license</t>
  </si>
  <si>
    <t>2x(50km)</t>
  </si>
  <si>
    <t>სერვერი(მთავარ ცენტრში)</t>
  </si>
  <si>
    <t>სერვერი(სარეზერვო ცენტრში)</t>
  </si>
  <si>
    <t>1</t>
  </si>
  <si>
    <t>2</t>
  </si>
  <si>
    <t>3</t>
  </si>
  <si>
    <t>4</t>
  </si>
  <si>
    <t>სვიჩი სართულის(გარე შენობაში)</t>
  </si>
  <si>
    <t>2960</t>
  </si>
  <si>
    <t>8Gb Short Wave B-Series SFP+ 1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</si>
</sst>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Border="1" applyAlignment="1">
      <alignment wrapText="1"/>
    </xf>
    <xf numFmtId="1" fontId="0" fillId="0" borderId="1" xfId="0" applyNumberFormat="1" applyBorder="1"/>
    <xf numFmtId="49" fontId="0" fillId="0" borderId="1" xfId="0" applyNumberFormat="1" applyFill="1" applyBorder="1"/>
    <xf numFmtId="1" fontId="0" fillId="0" borderId="0" xfId="0" applyNumberFormat="1"/>
    <xf numFmtId="0" fontId="0" fillId="0" borderId="0" xfId="0" applyBorder="1"/>
    <xf numFmtId="1" fontId="1" fillId="0" borderId="2" xfId="0" applyNumberFormat="1" applyFont="1" applyBorder="1" applyAlignment="1"/>
    <xf numFmtId="1" fontId="1" fillId="0" borderId="3" xfId="0" applyNumberFormat="1" applyFont="1" applyBorder="1" applyAlignment="1"/>
    <xf numFmtId="1" fontId="1" fillId="0" borderId="4" xfId="0" applyNumberFormat="1" applyFont="1" applyBorder="1" applyAlignment="1"/>
    <xf numFmtId="4" fontId="2" fillId="0" borderId="0" xfId="0" applyNumberFormat="1" applyFont="1"/>
    <xf numFmtId="1" fontId="1" fillId="0" borderId="1" xfId="0" applyNumberFormat="1" applyFont="1" applyBorder="1"/>
    <xf numFmtId="1" fontId="0" fillId="0" borderId="0" xfId="0" applyNumberFormat="1" applyBorder="1"/>
    <xf numFmtId="0" fontId="1" fillId="0" borderId="0" xfId="0" applyFont="1"/>
    <xf numFmtId="0" fontId="3" fillId="0" borderId="0" xfId="0" applyFont="1"/>
    <xf numFmtId="1" fontId="0" fillId="0" borderId="0" xfId="0" applyNumberForma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tabSelected="1" topLeftCell="A13" workbookViewId="0">
      <selection activeCell="C24" sqref="C24"/>
    </sheetView>
  </sheetViews>
  <sheetFormatPr defaultRowHeight="14.4" x14ac:dyDescent="0.3"/>
  <cols>
    <col min="2" max="2" width="4.77734375" customWidth="1"/>
    <col min="3" max="3" width="35.5546875" customWidth="1"/>
    <col min="4" max="4" width="29.21875" hidden="1" customWidth="1"/>
    <col min="5" max="5" width="27.5546875" customWidth="1"/>
    <col min="6" max="6" width="11.6640625" bestFit="1" customWidth="1"/>
    <col min="7" max="7" width="10.5546875" customWidth="1"/>
    <col min="8" max="8" width="9.6640625" customWidth="1"/>
    <col min="10" max="10" width="13.5546875" customWidth="1"/>
    <col min="13" max="13" width="13.6640625" customWidth="1"/>
  </cols>
  <sheetData>
    <row r="2" spans="1:11" ht="28.8" x14ac:dyDescent="0.3">
      <c r="A2" s="2"/>
      <c r="B2" s="2"/>
      <c r="C2" s="2" t="s">
        <v>0</v>
      </c>
      <c r="D2" s="3" t="s">
        <v>2</v>
      </c>
      <c r="E2" s="2" t="s">
        <v>1</v>
      </c>
      <c r="F2" s="4" t="s">
        <v>3</v>
      </c>
      <c r="G2" s="4" t="s">
        <v>4</v>
      </c>
      <c r="H2" s="4" t="s">
        <v>5</v>
      </c>
    </row>
    <row r="3" spans="1:11" x14ac:dyDescent="0.3">
      <c r="A3" s="2"/>
      <c r="B3" s="2" t="s">
        <v>45</v>
      </c>
      <c r="C3" s="2" t="s">
        <v>43</v>
      </c>
      <c r="D3" s="2" t="s">
        <v>31</v>
      </c>
      <c r="E3" s="2" t="s">
        <v>35</v>
      </c>
      <c r="F3" s="4">
        <v>1</v>
      </c>
      <c r="G3" s="4"/>
      <c r="H3" s="8">
        <v>353000</v>
      </c>
      <c r="I3" s="6">
        <f t="shared" ref="I3:I10" si="0">F3</f>
        <v>1</v>
      </c>
      <c r="J3">
        <v>420000</v>
      </c>
      <c r="K3">
        <f t="shared" ref="K3:K10" si="1">I3*J3</f>
        <v>420000</v>
      </c>
    </row>
    <row r="4" spans="1:11" x14ac:dyDescent="0.3">
      <c r="A4" s="2"/>
      <c r="B4" s="2" t="s">
        <v>48</v>
      </c>
      <c r="C4" s="2" t="s">
        <v>44</v>
      </c>
      <c r="D4" s="2" t="s">
        <v>31</v>
      </c>
      <c r="E4" s="2" t="s">
        <v>36</v>
      </c>
      <c r="F4" s="4">
        <v>1</v>
      </c>
      <c r="G4" s="4"/>
      <c r="H4" s="9">
        <v>593000</v>
      </c>
      <c r="I4" s="6">
        <f t="shared" si="0"/>
        <v>1</v>
      </c>
      <c r="J4">
        <v>595000</v>
      </c>
      <c r="K4">
        <f t="shared" si="1"/>
        <v>595000</v>
      </c>
    </row>
    <row r="5" spans="1:11" x14ac:dyDescent="0.3">
      <c r="A5" s="2"/>
      <c r="B5" s="2"/>
      <c r="C5" s="2" t="s">
        <v>12</v>
      </c>
      <c r="D5" t="s">
        <v>13</v>
      </c>
      <c r="E5" s="2" t="s">
        <v>32</v>
      </c>
      <c r="F5" s="4">
        <v>3</v>
      </c>
      <c r="G5" s="4"/>
      <c r="H5" s="10"/>
      <c r="I5" s="6">
        <f t="shared" si="0"/>
        <v>3</v>
      </c>
      <c r="K5">
        <f t="shared" si="1"/>
        <v>0</v>
      </c>
    </row>
    <row r="6" spans="1:11" ht="28.8" x14ac:dyDescent="0.3">
      <c r="A6" s="2"/>
      <c r="B6" s="2" t="s">
        <v>46</v>
      </c>
      <c r="C6" s="2" t="s">
        <v>11</v>
      </c>
      <c r="D6" s="3" t="s">
        <v>30</v>
      </c>
      <c r="E6" s="2" t="s">
        <v>29</v>
      </c>
      <c r="F6" s="4">
        <v>10</v>
      </c>
      <c r="G6" s="4">
        <v>6200</v>
      </c>
      <c r="H6" s="4">
        <f t="shared" ref="H6:H16" si="2">F6*G6</f>
        <v>62000</v>
      </c>
      <c r="I6" s="6">
        <f t="shared" si="0"/>
        <v>10</v>
      </c>
      <c r="K6">
        <f t="shared" si="1"/>
        <v>0</v>
      </c>
    </row>
    <row r="7" spans="1:11" x14ac:dyDescent="0.3">
      <c r="A7" s="2"/>
      <c r="B7" s="2" t="s">
        <v>45</v>
      </c>
      <c r="C7" s="2" t="s">
        <v>6</v>
      </c>
      <c r="D7" s="2" t="s">
        <v>7</v>
      </c>
      <c r="E7" s="2"/>
      <c r="F7" s="4">
        <v>2</v>
      </c>
      <c r="G7" s="4">
        <f>17200*1.7</f>
        <v>29240</v>
      </c>
      <c r="H7" s="4">
        <f t="shared" si="2"/>
        <v>58480</v>
      </c>
      <c r="I7" s="6">
        <f t="shared" si="0"/>
        <v>2</v>
      </c>
      <c r="K7">
        <f t="shared" si="1"/>
        <v>0</v>
      </c>
    </row>
    <row r="8" spans="1:11" x14ac:dyDescent="0.3">
      <c r="A8" s="2"/>
      <c r="B8" s="2" t="s">
        <v>45</v>
      </c>
      <c r="C8" s="2" t="s">
        <v>8</v>
      </c>
      <c r="D8" s="2" t="s">
        <v>9</v>
      </c>
      <c r="E8" s="2"/>
      <c r="F8" s="4">
        <v>4</v>
      </c>
      <c r="G8" s="4">
        <f>17900*1.7</f>
        <v>30430</v>
      </c>
      <c r="H8" s="4">
        <f t="shared" si="2"/>
        <v>121720</v>
      </c>
      <c r="I8" s="6">
        <f t="shared" si="0"/>
        <v>4</v>
      </c>
      <c r="K8">
        <f t="shared" si="1"/>
        <v>0</v>
      </c>
    </row>
    <row r="9" spans="1:11" x14ac:dyDescent="0.3">
      <c r="A9" s="2"/>
      <c r="B9" s="2" t="s">
        <v>45</v>
      </c>
      <c r="C9" s="2" t="s">
        <v>37</v>
      </c>
      <c r="D9" s="2" t="s">
        <v>38</v>
      </c>
      <c r="E9" s="2"/>
      <c r="F9" s="4">
        <v>2</v>
      </c>
      <c r="G9" s="4">
        <f>3000*1.7</f>
        <v>5100</v>
      </c>
      <c r="H9" s="4">
        <f t="shared" ref="H9" si="3">F9*G9</f>
        <v>10200</v>
      </c>
      <c r="I9" s="6">
        <f t="shared" ref="I9" si="4">F9</f>
        <v>2</v>
      </c>
      <c r="K9">
        <f t="shared" ref="K9" si="5">I9*J9</f>
        <v>0</v>
      </c>
    </row>
    <row r="10" spans="1:11" x14ac:dyDescent="0.3">
      <c r="A10" s="2"/>
      <c r="B10" s="2" t="s">
        <v>45</v>
      </c>
      <c r="C10" s="2" t="s">
        <v>10</v>
      </c>
      <c r="D10" s="2">
        <v>3925</v>
      </c>
      <c r="E10" s="2"/>
      <c r="F10" s="4">
        <v>2</v>
      </c>
      <c r="G10" s="4">
        <f>11850*1.7</f>
        <v>20145</v>
      </c>
      <c r="H10" s="4">
        <f t="shared" si="2"/>
        <v>40290</v>
      </c>
      <c r="I10" s="6">
        <f t="shared" si="0"/>
        <v>2</v>
      </c>
      <c r="K10">
        <f t="shared" si="1"/>
        <v>0</v>
      </c>
    </row>
    <row r="11" spans="1:11" ht="28.8" x14ac:dyDescent="0.3">
      <c r="A11" s="2"/>
      <c r="B11" s="2" t="s">
        <v>48</v>
      </c>
      <c r="C11" s="2" t="s">
        <v>14</v>
      </c>
      <c r="D11" s="2" t="s">
        <v>15</v>
      </c>
      <c r="E11" s="3" t="s">
        <v>41</v>
      </c>
      <c r="F11" s="4">
        <v>2</v>
      </c>
      <c r="G11" s="4">
        <f>20000*1.7</f>
        <v>34000</v>
      </c>
      <c r="H11" s="4">
        <f t="shared" si="2"/>
        <v>68000</v>
      </c>
      <c r="I11" s="6">
        <f>F11</f>
        <v>2</v>
      </c>
      <c r="K11">
        <f>I11*J11</f>
        <v>0</v>
      </c>
    </row>
    <row r="12" spans="1:11" ht="28.8" x14ac:dyDescent="0.3">
      <c r="A12" s="2"/>
      <c r="B12" s="2" t="s">
        <v>48</v>
      </c>
      <c r="C12" s="2" t="s">
        <v>39</v>
      </c>
      <c r="D12" s="3" t="s">
        <v>40</v>
      </c>
      <c r="E12" s="5" t="s">
        <v>18</v>
      </c>
      <c r="F12" s="4">
        <v>2</v>
      </c>
      <c r="G12" s="4">
        <f>1600*1.7</f>
        <v>2720</v>
      </c>
      <c r="H12" s="4">
        <f t="shared" ref="H12" si="6">F12*G12</f>
        <v>5440</v>
      </c>
      <c r="I12" s="6">
        <f t="shared" ref="I12" si="7">F12</f>
        <v>2</v>
      </c>
      <c r="K12">
        <f t="shared" ref="K12" si="8">I12*J12</f>
        <v>0</v>
      </c>
    </row>
    <row r="13" spans="1:11" ht="28.8" x14ac:dyDescent="0.3">
      <c r="A13" s="2"/>
      <c r="B13" s="2" t="s">
        <v>48</v>
      </c>
      <c r="C13" s="2" t="s">
        <v>19</v>
      </c>
      <c r="D13" s="3" t="s">
        <v>16</v>
      </c>
      <c r="E13" s="5" t="s">
        <v>18</v>
      </c>
      <c r="F13" s="4">
        <v>4</v>
      </c>
      <c r="G13" s="4">
        <f>5400*1.7</f>
        <v>9180</v>
      </c>
      <c r="H13" s="4">
        <f t="shared" si="2"/>
        <v>36720</v>
      </c>
      <c r="I13" s="6">
        <f t="shared" ref="I13:I25" si="9">F13</f>
        <v>4</v>
      </c>
      <c r="K13">
        <f t="shared" ref="K13:K25" si="10">I13*J13</f>
        <v>0</v>
      </c>
    </row>
    <row r="14" spans="1:11" ht="28.8" x14ac:dyDescent="0.3">
      <c r="A14" s="2"/>
      <c r="B14" s="2" t="s">
        <v>48</v>
      </c>
      <c r="C14" s="2" t="s">
        <v>20</v>
      </c>
      <c r="D14" s="3" t="s">
        <v>17</v>
      </c>
      <c r="E14" s="5" t="s">
        <v>18</v>
      </c>
      <c r="F14" s="4">
        <v>4</v>
      </c>
      <c r="G14" s="4">
        <f>2150*1.7</f>
        <v>3655</v>
      </c>
      <c r="H14" s="4">
        <f t="shared" si="2"/>
        <v>14620</v>
      </c>
      <c r="I14" s="6">
        <f t="shared" si="9"/>
        <v>4</v>
      </c>
      <c r="K14">
        <f t="shared" si="10"/>
        <v>0</v>
      </c>
    </row>
    <row r="15" spans="1:11" x14ac:dyDescent="0.3">
      <c r="A15" s="2"/>
      <c r="B15" s="2" t="s">
        <v>47</v>
      </c>
      <c r="C15" s="2" t="s">
        <v>33</v>
      </c>
      <c r="D15" s="2" t="s">
        <v>34</v>
      </c>
      <c r="E15" s="2"/>
      <c r="F15" s="4">
        <v>4</v>
      </c>
      <c r="G15" s="4">
        <v>29000</v>
      </c>
      <c r="H15" s="4">
        <f>F15*G15</f>
        <v>116000</v>
      </c>
      <c r="I15" s="6">
        <f t="shared" si="9"/>
        <v>4</v>
      </c>
      <c r="K15">
        <f t="shared" si="10"/>
        <v>0</v>
      </c>
    </row>
    <row r="16" spans="1:11" x14ac:dyDescent="0.3">
      <c r="A16" s="2"/>
      <c r="B16" s="2" t="s">
        <v>48</v>
      </c>
      <c r="C16" s="2" t="s">
        <v>21</v>
      </c>
      <c r="D16" s="1"/>
      <c r="E16" s="2" t="s">
        <v>42</v>
      </c>
      <c r="F16" s="4">
        <v>2</v>
      </c>
      <c r="G16" s="4">
        <v>60000</v>
      </c>
      <c r="H16" s="4">
        <f t="shared" si="2"/>
        <v>120000</v>
      </c>
      <c r="I16" s="6">
        <f t="shared" si="9"/>
        <v>2</v>
      </c>
      <c r="K16">
        <f t="shared" si="10"/>
        <v>0</v>
      </c>
    </row>
    <row r="17" spans="1:13" ht="28.8" x14ac:dyDescent="0.3">
      <c r="A17" s="2"/>
      <c r="B17" s="2" t="s">
        <v>45</v>
      </c>
      <c r="C17" s="3" t="s">
        <v>26</v>
      </c>
      <c r="D17" s="1"/>
      <c r="F17" s="4">
        <v>32</v>
      </c>
      <c r="G17" s="12">
        <v>9980</v>
      </c>
      <c r="H17" s="4">
        <v>174000</v>
      </c>
      <c r="I17" s="6">
        <f t="shared" si="9"/>
        <v>32</v>
      </c>
      <c r="K17">
        <f t="shared" si="10"/>
        <v>0</v>
      </c>
      <c r="M17" s="11"/>
    </row>
    <row r="18" spans="1:13" ht="43.2" x14ac:dyDescent="0.3">
      <c r="A18" s="2"/>
      <c r="B18" s="2" t="s">
        <v>45</v>
      </c>
      <c r="C18" s="3" t="s">
        <v>27</v>
      </c>
      <c r="D18" s="2"/>
      <c r="E18" s="2"/>
      <c r="F18" s="4">
        <v>32</v>
      </c>
      <c r="G18" s="12">
        <v>7660</v>
      </c>
      <c r="H18" s="4">
        <v>123000</v>
      </c>
      <c r="I18" s="6">
        <f t="shared" si="9"/>
        <v>32</v>
      </c>
      <c r="K18">
        <f t="shared" si="10"/>
        <v>0</v>
      </c>
      <c r="M18" s="11"/>
    </row>
    <row r="19" spans="1:13" ht="28.8" x14ac:dyDescent="0.3">
      <c r="A19" s="2"/>
      <c r="B19" s="2"/>
      <c r="C19" s="3" t="s">
        <v>23</v>
      </c>
      <c r="D19" s="2"/>
      <c r="E19" s="2"/>
      <c r="F19" s="4">
        <v>0</v>
      </c>
      <c r="G19" s="4">
        <v>14100</v>
      </c>
      <c r="H19" s="4">
        <f t="shared" ref="H19:H24" si="11">F19*G19</f>
        <v>0</v>
      </c>
      <c r="I19" s="6">
        <f t="shared" si="9"/>
        <v>0</v>
      </c>
      <c r="K19">
        <f t="shared" si="10"/>
        <v>0</v>
      </c>
      <c r="M19" s="11"/>
    </row>
    <row r="20" spans="1:13" ht="28.8" x14ac:dyDescent="0.3">
      <c r="A20" s="2"/>
      <c r="B20" s="2" t="s">
        <v>48</v>
      </c>
      <c r="C20" s="3" t="s">
        <v>28</v>
      </c>
      <c r="D20" s="2"/>
      <c r="E20" s="2"/>
      <c r="F20" s="4">
        <v>1</v>
      </c>
      <c r="G20" s="4">
        <v>9600</v>
      </c>
      <c r="H20" s="4">
        <f t="shared" si="11"/>
        <v>9600</v>
      </c>
      <c r="I20" s="6">
        <f t="shared" si="9"/>
        <v>1</v>
      </c>
      <c r="K20">
        <f t="shared" si="10"/>
        <v>0</v>
      </c>
      <c r="M20" s="11"/>
    </row>
    <row r="21" spans="1:13" ht="28.8" x14ac:dyDescent="0.3">
      <c r="A21" s="2"/>
      <c r="B21" s="2" t="s">
        <v>48</v>
      </c>
      <c r="C21" s="3" t="s">
        <v>24</v>
      </c>
      <c r="D21" s="2"/>
      <c r="E21" s="2" t="s">
        <v>22</v>
      </c>
      <c r="F21" s="4">
        <v>4</v>
      </c>
      <c r="G21" s="12">
        <v>14500</v>
      </c>
      <c r="H21" s="4">
        <v>84000</v>
      </c>
      <c r="I21" s="6">
        <f t="shared" si="9"/>
        <v>4</v>
      </c>
      <c r="K21">
        <f t="shared" si="10"/>
        <v>0</v>
      </c>
    </row>
    <row r="22" spans="1:13" ht="28.8" x14ac:dyDescent="0.3">
      <c r="A22" s="2"/>
      <c r="B22" s="2"/>
      <c r="C22" s="3" t="s">
        <v>25</v>
      </c>
      <c r="D22" s="2"/>
      <c r="E22" s="2" t="s">
        <v>22</v>
      </c>
      <c r="F22" s="4">
        <v>0</v>
      </c>
      <c r="G22" s="4">
        <v>18400</v>
      </c>
      <c r="H22" s="4">
        <f t="shared" si="11"/>
        <v>0</v>
      </c>
      <c r="I22" s="6">
        <f t="shared" si="9"/>
        <v>0</v>
      </c>
      <c r="K22">
        <f t="shared" si="10"/>
        <v>0</v>
      </c>
    </row>
    <row r="23" spans="1:13" s="7" customFormat="1" x14ac:dyDescent="0.3">
      <c r="A23" s="2"/>
      <c r="B23" s="2" t="s">
        <v>45</v>
      </c>
      <c r="C23" s="2" t="s">
        <v>49</v>
      </c>
      <c r="D23" s="2" t="s">
        <v>50</v>
      </c>
      <c r="E23" s="2"/>
      <c r="F23" s="4">
        <v>9</v>
      </c>
      <c r="G23" s="4">
        <v>3350</v>
      </c>
      <c r="H23" s="4">
        <f t="shared" si="11"/>
        <v>30150</v>
      </c>
      <c r="I23" s="13">
        <f t="shared" si="9"/>
        <v>9</v>
      </c>
      <c r="K23" s="7">
        <f t="shared" si="10"/>
        <v>0</v>
      </c>
    </row>
    <row r="24" spans="1:13" s="7" customFormat="1" x14ac:dyDescent="0.3">
      <c r="A24" s="2"/>
      <c r="B24" s="2" t="s">
        <v>45</v>
      </c>
      <c r="C24" s="2" t="s">
        <v>51</v>
      </c>
      <c r="D24" s="2"/>
      <c r="E24" s="2"/>
      <c r="F24" s="4">
        <v>2</v>
      </c>
      <c r="G24" s="4">
        <v>350</v>
      </c>
      <c r="H24" s="4">
        <f t="shared" si="11"/>
        <v>700</v>
      </c>
      <c r="I24" s="16">
        <f t="shared" si="9"/>
        <v>2</v>
      </c>
      <c r="K24" s="17">
        <f t="shared" si="10"/>
        <v>0</v>
      </c>
    </row>
    <row r="25" spans="1:13" s="7" customFormat="1" x14ac:dyDescent="0.3">
      <c r="A25" s="2"/>
      <c r="B25" s="2"/>
      <c r="C25" s="2"/>
      <c r="D25" s="2"/>
      <c r="E25" s="2"/>
      <c r="F25" s="4"/>
      <c r="G25" s="4"/>
      <c r="H25" s="4"/>
      <c r="I25" s="16">
        <f t="shared" si="9"/>
        <v>0</v>
      </c>
      <c r="K25" s="17">
        <f t="shared" si="10"/>
        <v>0</v>
      </c>
    </row>
    <row r="26" spans="1:13" x14ac:dyDescent="0.3">
      <c r="A26" s="2"/>
      <c r="B26" s="2"/>
      <c r="C26" s="2"/>
      <c r="D26" s="2"/>
      <c r="E26" s="2"/>
      <c r="F26" s="4"/>
      <c r="G26" s="4"/>
      <c r="H26" s="4"/>
    </row>
    <row r="27" spans="1:13" x14ac:dyDescent="0.3">
      <c r="A27" s="2"/>
      <c r="B27" s="2"/>
      <c r="C27" s="2"/>
      <c r="D27" s="2"/>
      <c r="E27" s="2"/>
      <c r="F27" s="4"/>
      <c r="G27" s="4"/>
      <c r="H27" s="4"/>
    </row>
    <row r="28" spans="1:13" x14ac:dyDescent="0.3">
      <c r="A28" s="2"/>
      <c r="B28" s="2"/>
      <c r="C28" s="2"/>
      <c r="D28" s="2"/>
      <c r="E28" s="2"/>
      <c r="F28" s="4"/>
      <c r="G28" s="4"/>
      <c r="H28" s="4"/>
    </row>
    <row r="29" spans="1:13" ht="15" customHeight="1" x14ac:dyDescent="0.3">
      <c r="A29" s="2"/>
      <c r="B29" s="2"/>
      <c r="C29" s="2"/>
      <c r="D29" s="2"/>
      <c r="E29" s="2"/>
      <c r="F29" s="4"/>
      <c r="G29" s="4"/>
      <c r="H29" s="4">
        <f>SUM(H3:H28)</f>
        <v>2020920</v>
      </c>
    </row>
    <row r="30" spans="1:13" x14ac:dyDescent="0.3">
      <c r="H30" s="6">
        <f>SUBTOTAL(109,H3:H28)</f>
        <v>2020920</v>
      </c>
    </row>
    <row r="31" spans="1:13" x14ac:dyDescent="0.3">
      <c r="G31">
        <v>1</v>
      </c>
      <c r="H31" s="14">
        <v>911540</v>
      </c>
    </row>
    <row r="32" spans="1:13" x14ac:dyDescent="0.3">
      <c r="G32">
        <v>2</v>
      </c>
      <c r="H32" s="14">
        <v>62000</v>
      </c>
    </row>
    <row r="33" spans="7:9" x14ac:dyDescent="0.3">
      <c r="G33">
        <v>3</v>
      </c>
      <c r="H33" s="14">
        <v>116000</v>
      </c>
      <c r="I33">
        <v>1089540</v>
      </c>
    </row>
    <row r="34" spans="7:9" x14ac:dyDescent="0.3">
      <c r="G34">
        <v>4</v>
      </c>
      <c r="H34" s="15">
        <v>931380</v>
      </c>
    </row>
  </sheetData>
  <autoFilter ref="B2:H25"/>
  <pageMargins left="0.28000000000000003" right="0.2" top="0.42" bottom="0.39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2013-10-23T07:59:54Z</dcterms:modified>
</cp:coreProperties>
</file>