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ia Skhvitaridze\Desktop\"/>
    </mc:Choice>
  </mc:AlternateContent>
  <bookViews>
    <workbookView xWindow="0" yWindow="0" windowWidth="15530" windowHeight="7310"/>
  </bookViews>
  <sheets>
    <sheet name="გეგმა" sheetId="1" r:id="rId1"/>
    <sheet name="შესყიდვები კომპონენტების მიხედვ" sheetId="2" r:id="rId2"/>
  </sheets>
  <definedNames>
    <definedName name="_Toc48595108" localSheetId="0">გეგმა!$A$12</definedName>
    <definedName name="_Toc48952336" localSheetId="0">გეგმა!$B$29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8" i="1"/>
  <c r="F53" i="1" l="1"/>
  <c r="F52" i="1"/>
  <c r="D15" i="2"/>
  <c r="D35" i="2" s="1"/>
  <c r="E15" i="2"/>
  <c r="E35" i="2" s="1"/>
  <c r="F15" i="2"/>
  <c r="G15" i="2"/>
  <c r="H15" i="2"/>
  <c r="F19" i="2"/>
  <c r="G19" i="2"/>
  <c r="H19" i="2"/>
  <c r="D24" i="2"/>
  <c r="F24" i="2" s="1"/>
  <c r="F35" i="2" s="1"/>
  <c r="E3" i="2" s="1"/>
  <c r="E24" i="2"/>
  <c r="G24" i="2"/>
  <c r="H24" i="2"/>
  <c r="D29" i="2"/>
  <c r="D33" i="2"/>
  <c r="E33" i="2"/>
  <c r="F33" i="2"/>
  <c r="G33" i="2"/>
  <c r="H33" i="2"/>
</calcChain>
</file>

<file path=xl/sharedStrings.xml><?xml version="1.0" encoding="utf-8"?>
<sst xmlns="http://schemas.openxmlformats.org/spreadsheetml/2006/main" count="246" uniqueCount="193">
  <si>
    <t xml:space="preserve">ამოცანები და სტრატეგიული ღონისძიებები </t>
  </si>
  <si>
    <t xml:space="preserve">1.1. </t>
  </si>
  <si>
    <t>1.2.</t>
  </si>
  <si>
    <t>1.3.</t>
  </si>
  <si>
    <t>ამოცანა 2: ეპიდზედამხედველობის გაძლიერება სტრატეგიული ღონისძიებები</t>
  </si>
  <si>
    <t>ამოცანა 1: საზოგადოებრივი ჯანმრთელობის სისტემის გაძლიერება</t>
  </si>
  <si>
    <t>COVID-19-ზე რეგირებისთვის განგაშის სამ დონიანი სისტემის დანერგვა</t>
  </si>
  <si>
    <t>ადამიანური რესურსების გაძლიერება შემთხვევების გამოვლენისა და კონტაქტების მიდევნებისთვის</t>
  </si>
  <si>
    <t xml:space="preserve">საყრდენი ბაზებით ეპიდზედამხედველობის გაფართოება </t>
  </si>
  <si>
    <t>ეპიდზედამხედველობის მიზნით ელექტრონული ბაზების ინტეგრაციის უზრუნველყოფა</t>
  </si>
  <si>
    <t xml:space="preserve">დაფინანსების წყარო </t>
  </si>
  <si>
    <t xml:space="preserve">ადამიანური რესურსების განვითარება ლაბორატორიული დიაგნოსტიკის შესაძლებლობების გაძლიერებისთვის </t>
  </si>
  <si>
    <t>50 ბიოლოგიისა და სიცოცხლის შემსწავლელი კურსდამთავრებულის გადამზადება და დასაქმება</t>
  </si>
  <si>
    <t xml:space="preserve">ლაბორატორიული ინფრასტრუქტურის განვითარება </t>
  </si>
  <si>
    <t>COVID-19-ზე ლაბორატორიული დიაგნოსტიკის სერვისის ხარისხის ზედამხედველობა</t>
  </si>
  <si>
    <t>პჯდ-ს საგანგებო მდგომარეობაზე რეაგირების გაუმჯობესება</t>
  </si>
  <si>
    <t xml:space="preserve">ამოცანა 4: COVID- 19-ზე რეაგირებისთვის პირველადი ჯანდაცვის ქსელის გაძლიერება </t>
  </si>
  <si>
    <t xml:space="preserve">4.1. </t>
  </si>
  <si>
    <t xml:space="preserve">პირველად ჯანდაცვაში ტელემედიცინის ტექნოლოგიების დანერგვა  </t>
  </si>
  <si>
    <t xml:space="preserve">4.2. </t>
  </si>
  <si>
    <t>პჯდ სექტორის მომზადება მსუბუქი და საშუალო სიმძიმის მქონე და გამოჯანმრთელებული COVID-19 პაციენტების მეთვალყურეობისთვის</t>
  </si>
  <si>
    <t>4.3.</t>
  </si>
  <si>
    <t>4.4.</t>
  </si>
  <si>
    <t>პირველად ჯანდაცვაში ინფექციების კონტროლის გაძლიერება</t>
  </si>
  <si>
    <t>პირველადი ჯანდაცვაში რუტინული და ესენციური სერვისების უწყვეტი მიწოდება</t>
  </si>
  <si>
    <t>4.5.</t>
  </si>
  <si>
    <t>ამოცანა 5: ჰოსპიტალური სექტორი მზაობის უზრუნველყოფა</t>
  </si>
  <si>
    <t xml:space="preserve">5.1. </t>
  </si>
  <si>
    <t>ჰოსპიტალების გადაუდებელი სიტუაციისთვის მზაობის და კატასტროფების დროს რეაგირების გაუმჯობესება</t>
  </si>
  <si>
    <t>5.2.</t>
  </si>
  <si>
    <t>მხარდამჭერი კვლევები</t>
  </si>
  <si>
    <t>ლოგისტიკა, შესყიდვა და მარაგები</t>
  </si>
  <si>
    <t>საინფორმაციო ტექნოლოგიები და ინოვაციები</t>
  </si>
  <si>
    <t>ამოცანა 7: ჯანმრთელობის ხელშეწყობა, რისკის კომუნიკაცია და სამოქალაქო ცნობიერების გაძლიერება</t>
  </si>
  <si>
    <t xml:space="preserve">ამოცანა 6: ჯანდაცვის ადამიანური რესურსის მობილიზება, მართვა და მომზადება კოვიდზე რეაგირებისთვის </t>
  </si>
  <si>
    <t>კოვიდ 19-ზე რეაგირებისთვის ჰოსპიტალური სექტორის მზაობის უზრუნველსაყოფად საკანონმდებლო მხარდაჭერა</t>
  </si>
  <si>
    <t xml:space="preserve">5.3. </t>
  </si>
  <si>
    <t>მუნიციპალიტეტებში საზოგადოებრივი ჯანდაცვის სამსახურის ორგანიზაციული მოწყობის მოდელის განახლება</t>
  </si>
  <si>
    <t>საზოგადოებრივი ჯანმრთელობის მუნიციპალური ცენტრების ადამიანური რესურსების გაძლიერება</t>
  </si>
  <si>
    <t xml:space="preserve">COVID-19-ზე რეაგირების ჯანმრთელობის დაცვის სახელმწიფო პროგრამის უწყვეტობის უზრუნველყოფა </t>
  </si>
  <si>
    <t>ყველა მუნიციპალიტეტში ფუნქციონირებს საზოგადოებრივი ჯანმრთელობის ერთეული, დაკომპლექტებული და ტექნიკურად აღჭურვილი, უწყვეტი და მდგრადი დაფინანსებით, საზოგადოებრივი ჯანმრთელობის დაცვის ეროვნული რეკომენდაციის (გაიდლაინის) შესაბამისად</t>
  </si>
  <si>
    <t xml:space="preserve">მოსალოდნელი შედეგი </t>
  </si>
  <si>
    <t>2021 წლის დეკემბერი</t>
  </si>
  <si>
    <t>2.1.</t>
  </si>
  <si>
    <t>2.2.</t>
  </si>
  <si>
    <t>2.3.</t>
  </si>
  <si>
    <t>2.4.</t>
  </si>
  <si>
    <t>2.5.</t>
  </si>
  <si>
    <t>2021 წლის მარტი</t>
  </si>
  <si>
    <t>მთავრობის დადგენილება სახელმწიფო პროგრამების დამტკიცების შესახებ მოიცავს კოვიდის რეაგირების პროგრამას</t>
  </si>
  <si>
    <t>2020 წლის დეკემბერი</t>
  </si>
  <si>
    <t>2021 წლის იანვარი</t>
  </si>
  <si>
    <t>2020 და 2021 წლის განმავლობაში</t>
  </si>
  <si>
    <t xml:space="preserve">უჩვეულო რესპირატორულ მოვლენებზე დაფუძნებული ადრეული შეტყობინების სისტემის გაძლიერება  </t>
  </si>
  <si>
    <t>უჩვეულო რესპირატორული მოვლენების იდენტიფიცირება და შეტყობინება გახდება სავალდებულო</t>
  </si>
  <si>
    <t xml:space="preserve">2021 წლის დეკემბერი </t>
  </si>
  <si>
    <t>დღიურად ჩასატარებელი PCR ტესტირებებისთვის შესაძლებლობის გაზრდა 215 / 100 000 მოსახლეზე</t>
  </si>
  <si>
    <t>2020 დეკემბერი</t>
  </si>
  <si>
    <t>ერთიანი ინტეგრირებული ელექტრონული ბაზა მოქმედია</t>
  </si>
  <si>
    <t>2021 წლის აპრილი</t>
  </si>
  <si>
    <t>2021 ივნისი</t>
  </si>
  <si>
    <t>ჯამი</t>
  </si>
  <si>
    <t>უკვე დაგეგმილი კონტრაქტები</t>
  </si>
  <si>
    <t>მომავალი / სავარაუდო კონტრაქტები</t>
  </si>
  <si>
    <t>დარჩენილი თანხა</t>
  </si>
  <si>
    <t xml:space="preserve">გაფორმებული კონტრაქტები </t>
  </si>
  <si>
    <t xml:space="preserve">სავარაუდო ხარჯი   (USD) </t>
  </si>
  <si>
    <t>საკონსულტაციო მომსახურება</t>
  </si>
  <si>
    <t>მე-3 კომპონენტი. პროექტის მენეჯმენთი და მონიტორინგი</t>
  </si>
  <si>
    <t>შემთხვევათა მართვა</t>
  </si>
  <si>
    <t>მზაობა</t>
  </si>
  <si>
    <t>კარანტინი</t>
  </si>
  <si>
    <t>საკონსულტაციო - ტექნიკური დახმარება</t>
  </si>
  <si>
    <t xml:space="preserve">საზ. ჯანდაცვის დაწესებულებების შენობების შეკეთება (ქუთ. რეგიონული ცენტრი, სასწრაფო-გადაუდებელი დახმარების ცენტრი  ქუთ.)  COVID19/CW/RFB-01 / </t>
  </si>
  <si>
    <t>შესასყიდი სამუშაოები</t>
  </si>
  <si>
    <t>9, პირველადი ჯანდაცვის დაწესებულებების აღჭურვილობა</t>
  </si>
  <si>
    <t xml:space="preserve">8.  ავტოსატრანსპორტო საშუალებები მარეგულირებელი სააგენტოსათვის COVID19/G/RFQ-04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</si>
  <si>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</si>
  <si>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6. სასწრაფო-გადაუდებელი დახმარების ცენტრის აღჭურვილობა COVID19/G/RFQ-02 / </t>
  </si>
  <si>
    <t xml:space="preserve">5. სადიაგნოსტიკო მასალები  COVID19/G/DC-07 / </t>
  </si>
  <si>
    <t xml:space="preserve">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</si>
  <si>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</si>
  <si>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</si>
  <si>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ქუთ. რეგიონული, და საჩხერის რეგ. დაწესებულებები) COVID19/G/DC-06 /</t>
  </si>
  <si>
    <t>1. პერსონალური დაცვის საშუალებები COVID19/G/DC-05</t>
  </si>
  <si>
    <t xml:space="preserve">შესასყიდი საგნები </t>
  </si>
  <si>
    <t xml:space="preserve">1-ლი კომპ. კოვიდ-19-ზე საპასუხო ღონისძიებები                 USD </t>
  </si>
  <si>
    <t xml:space="preserve">დარჩენილი თანხა (USD) </t>
  </si>
  <si>
    <t>საქართველო - COVID-19-ზე რეაგირების საგანგებო ღონისძიებების პროექტი</t>
  </si>
  <si>
    <t>საერთაშორისო თანამშრომლობა</t>
  </si>
  <si>
    <t>სწრაფი ანტიგენ-ანტისხეული ტესტების მარაგი</t>
  </si>
  <si>
    <t>2020 წლის ბოლომდე</t>
  </si>
  <si>
    <t>პჯრ ტესტირებისთვის ტესტების შესყიდვა</t>
  </si>
  <si>
    <t>სოფლად პჯდ ობიექტების აღჭურვა- რეაბილიტაციის დასრულება: 325 სოფლის ამბულატორიის აღჭურვა 2020 წლის ბოლომდე; 475 სოფლის ამბულატორიის რეაბილიტაცია და აღჭურვა 2021 წლის ბოლომდე</t>
  </si>
  <si>
    <t>პირადი დაცვის საშუალებების სტრატეგიული მარაგები</t>
  </si>
  <si>
    <t>ტელემედიცინის აპარატურა 50 პჯდ ობიექტისთვის</t>
  </si>
  <si>
    <t xml:space="preserve"> სხვადასხვა რისკ-ჯგუფებთან მიმართებაში, რისკის კომუნიკაციის განსხვავებული სტრატეგიის დანერგვა</t>
  </si>
  <si>
    <t>7.1.</t>
  </si>
  <si>
    <t>რისკის კომუნიკაციის სპეციფიკური მიდგომის შემუშავება შშმ პირებისთვის</t>
  </si>
  <si>
    <t>7.2.</t>
  </si>
  <si>
    <t>რისკის კომუნიკაციის განსხვავებული მიდგომის შემუშავება დაბალი რისკის მქონე ჯგუფებისთვის</t>
  </si>
  <si>
    <t>7.3.</t>
  </si>
  <si>
    <t>ცხოვრების ჯანსაღი წესის დანერგვაზე მიმართული კამპანიის ადაპტირება COVID-19-ის პანდემიასთან</t>
  </si>
  <si>
    <t>7.4.</t>
  </si>
  <si>
    <t>პოპულაციის იმუნურობის შეფასება</t>
  </si>
  <si>
    <t>აღწერილობითი ანალიზი</t>
  </si>
  <si>
    <t>ნამატი სიკვდილიანობის მონიტორინგი</t>
  </si>
  <si>
    <t xml:space="preserve">კვლევა მოსახლეობის სამედიცინო საჭიროებების შესახებ </t>
  </si>
  <si>
    <t>პნევმონიის საწინააღდეგო ვაქცინა</t>
  </si>
  <si>
    <t>გრიპის საწინააღმდეგო ვაქცინა</t>
  </si>
  <si>
    <t>მარაგები დკსჯეც და საგანგებო მდგომარეობების მართვის სამსახურისთვის მიმდინარე საჭიროებების დასაფარად. 3 თვის სტარტეგიული მარაგი</t>
  </si>
  <si>
    <t>საერთაშორისო დახმარების წილი კოვიდზე პასუხში</t>
  </si>
  <si>
    <t>საზოგადოებრივი ჯანმრთელობის ცენტრების ადამიანური რესურსით დაკომპლექტების გეგმა მომზადებულია და სრულდება. იხილეთ ამოცანა 6</t>
  </si>
  <si>
    <t>საკოორდინაციო საბჭოს ყოველკვირეული შეხვედრები</t>
  </si>
  <si>
    <t>8.1.</t>
  </si>
  <si>
    <t>ა</t>
  </si>
  <si>
    <t>ბ</t>
  </si>
  <si>
    <t>გ</t>
  </si>
  <si>
    <t>დ</t>
  </si>
  <si>
    <t>ე</t>
  </si>
  <si>
    <t>ვ</t>
  </si>
  <si>
    <t>8.3.</t>
  </si>
  <si>
    <r>
      <t>ამოცანა</t>
    </r>
    <r>
      <rPr>
        <b/>
        <sz val="10"/>
        <color theme="1"/>
        <rFont val="Times New Roman"/>
        <family val="1"/>
      </rPr>
      <t xml:space="preserve"> 3: </t>
    </r>
    <r>
      <rPr>
        <b/>
        <sz val="10"/>
        <color theme="1"/>
        <rFont val="Sylfaen"/>
        <family val="1"/>
      </rPr>
      <t>ლაბორატორიული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სისტემების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გაძლიერება</t>
    </r>
    <r>
      <rPr>
        <b/>
        <sz val="10"/>
        <color theme="1"/>
        <rFont val="Times New Roman"/>
        <family val="1"/>
      </rPr>
      <t xml:space="preserve">, </t>
    </r>
    <r>
      <rPr>
        <b/>
        <sz val="10"/>
        <color theme="1"/>
        <rFont val="Sylfaen"/>
        <family val="1"/>
      </rPr>
      <t>დიაგნოსტიკა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და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Sylfaen"/>
        <family val="1"/>
      </rPr>
      <t>ტესტირება</t>
    </r>
    <r>
      <rPr>
        <b/>
        <sz val="10"/>
        <color theme="1"/>
        <rFont val="Times New Roman"/>
        <family val="1"/>
      </rPr>
      <t xml:space="preserve"> </t>
    </r>
  </si>
  <si>
    <t>6.1.</t>
  </si>
  <si>
    <t>ლაბორატორიული საქმიანობა</t>
  </si>
  <si>
    <t>პირველადი ჯანდაცვის პერსონალის მომზადება</t>
  </si>
  <si>
    <t>ინფექციის პრევენციის და კონტროლის ტრეინინგი სამედიცინო პერსონალისთვის</t>
  </si>
  <si>
    <t>დამამთავრებელი კურსის სტუდენტების დასაქმება ექთნად</t>
  </si>
  <si>
    <t>საექთნო სამსახურების გაძლიერება</t>
  </si>
  <si>
    <t xml:space="preserve">იმუნიზაციის პოპულარიზაციაზე მიმართული ტრენინგები საზოგადოებრივი ჯანმრთელობისა და პჯდ სპეციალისტებისათვის. </t>
  </si>
  <si>
    <t>6.2.</t>
  </si>
  <si>
    <t>სამედიცინო პერსონალის რეგისტრის განვითარება</t>
  </si>
  <si>
    <t>რეგულირების სააგენტოს აქვს სამედიცინო პერსონალის რეგისტრი და ახდენს მის განახლებას კვარტალურად</t>
  </si>
  <si>
    <t>ზ</t>
  </si>
  <si>
    <t>2000 პჯდ ექიმს და ექთანს გავლილი აქვს ინფექციის კონტროლის ტრეინინგი გასული 12 თვის განმავლობაში (იხილეთ ამოცანა 6)</t>
  </si>
  <si>
    <t>ეპიდზედამხედველობისთვის კადრის მომზადება</t>
  </si>
  <si>
    <t>შერჩეული სახელმწიფო ჰოსპიტლების მატერიალურ-ტექნიკური ბაზის გაძლიერება</t>
  </si>
  <si>
    <t>გადაუდებელი დახმარების სამსახურისთვის ავტოპარკის და აღჭურვილობის განახლება (ნაწილობრივ)</t>
  </si>
  <si>
    <t>50 სასწრაფო დახმარების ავტომობილი, გადაუდებელი დახმარების ინვენტარი</t>
  </si>
  <si>
    <t>შენობა ფუნქციონირებისთვის მზადაა</t>
  </si>
  <si>
    <t>2021 დეკემბერი</t>
  </si>
  <si>
    <t>ინფექციური პათოლოგიებისა და შიდსის ცენტრის ახალი შენობის შეძენა და რეაბილიტაცია</t>
  </si>
  <si>
    <t>სახელმწიფო ბიუჯეტი/მსოფლიო ბანკის სესხი</t>
  </si>
  <si>
    <t>გლობალური ფონდი, ჩეხეთის ტექნიკური დახმარების სააგენტო, გაეროს მოსახლეობის ფონდი, ამერიკის საერთშორისო განვითარების სააგენტო</t>
  </si>
  <si>
    <t>გაეროს მოსახლეობის ფონდი</t>
  </si>
  <si>
    <t>მსოფლიო ბანკის სესხი</t>
  </si>
  <si>
    <t>ჰოსპიტალური საწოლფონდის მობილიზება ხორციელდება მთავრობის #322 დადგენილების შესაბამისად (23 მაისი 2020 წელი)</t>
  </si>
  <si>
    <t>დაგეგმილი ბიუჯეტი 2020 აგვისტოდან</t>
  </si>
  <si>
    <t>დასრულების ვადა</t>
  </si>
  <si>
    <t>2020 წლის თებერვლი-ივლისის გაწეული ხარჯი</t>
  </si>
  <si>
    <t>ანალიტიკური შესაძლებლობების გაუმჯობესება, მტკიცებულებებზე დაფუძნებული გადაწყვეტილებების მისაღებად</t>
  </si>
  <si>
    <t>2020 წლის ოქტომბერი</t>
  </si>
  <si>
    <r>
      <t>100 სათადარიგო კადრი მომზადებულია კონტაქტების მიდევნებასა და COVID-ის ეპიდზედამხედველობაში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</si>
  <si>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r>
      <t>50 ბიოლოგიისა და სიცოცხლის შემსწავლელი კურსდამთავრებულის გადამზადება და დასაქმება (</t>
    </r>
    <r>
      <rPr>
        <i/>
        <sz val="10"/>
        <color theme="1"/>
        <rFont val="სყ"/>
        <charset val="1"/>
      </rPr>
      <t>იხილეთ ამოცანა 6</t>
    </r>
    <r>
      <rPr>
        <sz val="10"/>
        <color theme="1"/>
        <rFont val="სყ"/>
      </rPr>
      <t>)</t>
    </r>
  </si>
  <si>
    <t xml:space="preserve">(1) დამატებითი ფართები  აღჭურვილია (ბათუმი და ქუთაისი) (2) აშენებულია ინფრასტრუქტურა (სამცხე-ჯავახეთის, ფოთის და კახეთის განყოფილება) მე-2 დონის შესაბამისი ლაბორატორიული სივრცის მოწყობისათვის. </t>
  </si>
  <si>
    <t>ლუგარის ს/ჯ კვლევით ლაბორატორიაში ხელმისაწვდომია ხარისხის გარე შეფასების ანგარიშები</t>
  </si>
  <si>
    <t>COVID-19-ზე ტესტირების გაფართოება</t>
  </si>
  <si>
    <r>
      <t xml:space="preserve">გრიპი, გრიპისმაგვარი დაავადებები, მძიმე მწვავე რესპირატორული ინფექციები) ეპიდზედამხედველობისთვის მოქმედებს </t>
    </r>
    <r>
      <rPr>
        <sz val="10"/>
        <color rgb="FFFF0000"/>
        <rFont val="სყ"/>
        <charset val="1"/>
      </rPr>
      <t>13</t>
    </r>
    <r>
      <rPr>
        <sz val="10"/>
        <color theme="1"/>
        <rFont val="სყ"/>
      </rPr>
      <t xml:space="preserve"> საყრდენი ბაზა </t>
    </r>
  </si>
  <si>
    <t xml:space="preserve">საყოველთაო ჯანდაცვის პროგრამაში მონაწილე სამედიცინო დაწესებულებებს აქვთ COVID-19 ზე რეაგირების გეგმა </t>
  </si>
  <si>
    <t>50 პჯდ გუნდი იყენებს ტელემედიცინის შესაძლებლობებს (ტრენინგი, ინტერნეტი, ადგილზე მეთვალყურეობა)</t>
  </si>
  <si>
    <t>3.1.</t>
  </si>
  <si>
    <t>3.2.</t>
  </si>
  <si>
    <t>3.3.</t>
  </si>
  <si>
    <t>3.4.</t>
  </si>
  <si>
    <t>2020-2021 წწ</t>
  </si>
  <si>
    <t>გადაუდებელ მდგომარეობებზე რეაგირებისთვის ჰოსპიტალების და სასწრაფო გადაუდებელი დახმარების სამსახურების ინფრასტრუქტურის და მატერიალურ-ტექნიკური რესურსების გაძლიერება</t>
  </si>
  <si>
    <t>ამოქმედდება 150 დამატებითი ინტენსიური მოვლის საწოლი</t>
  </si>
  <si>
    <t>განახლდება და გაძლიერდება სასწრაფო-გადაუდებელი სამსახური და COVID-მკურნალობაში ჩართული ჰოსპიტალების რესურსები</t>
  </si>
  <si>
    <t xml:space="preserve">8. დამატებითი ღონისძიებები, რომელიც ხელს შეუწყობს ყველა ამოცანის შესრულებას </t>
  </si>
  <si>
    <t>რეგულირების სააგენტოს მიერ 2020-21 წწ მანძლზე, გარკვეული პერიოდულობით დადებითად შეფასებული სამედიცინო დაწესებულებების %. რეგულირების სააგენტოს მატერიალურ-ტექნიკური ბაზის გაძლიერება.</t>
  </si>
  <si>
    <t>COVID-19-ზე რეაგირებაში ჩართული ჯანდაცვის სპეციალისტებისა და სამედიცინო პერსონალის მიზნობრივი ტრენინგების უწყვეტი მიწოდება</t>
  </si>
  <si>
    <t>150 ეპიდემიოლოგისთვის ონლაინ ტრენინგი</t>
  </si>
  <si>
    <t xml:space="preserve">2 000 პჯდ ექიმი და ექთანი გაივლის, სულ მცირე, 1 ტრენინგს COVID-ის მართვის საკითხებში; ამბულატორიულად ნაცხის აღება შესაძლებელია 25 პჯდ დაწესებულებაში (ე.წ. ცხელების-ონლაინ კლინიკები) </t>
  </si>
  <si>
    <t>აკადემიური ინსტიტუციების ჩართულობით შემუშვებული და მიწოდებული ტრენინგები</t>
  </si>
  <si>
    <t>4 000 სამედიცინო პერსონალი მომზადებულია ინფექციის კონტროლის საკითხებში</t>
  </si>
  <si>
    <t>2020 სექტემბერი და ოქტომბერი</t>
  </si>
  <si>
    <t>სოციალური უთანასწორობის აღმოფხვრის მიმართულებით ტრენინგები</t>
  </si>
  <si>
    <t>ცნობადობა და მიღებადობა პრევმოკოკის ვაქცინაციისა და COVID-ვაქცინაციისთვის</t>
  </si>
  <si>
    <t>სოციალური უთანასწორობის მაქსიმალურად აღოფხვდა და ბულინგისა და სტიგმატიზაციის შემცირება</t>
  </si>
  <si>
    <t>მაღალი რისკ-ჯგუფებისა და მოწყვლადი ფენებისთვის (ხანდაზმულები, ქრონიკული დაავადებების მქონენი) სპეციფიური კამპანიები იმართება</t>
  </si>
  <si>
    <t>შშმ პირებისთვის ადაპტირებული მეთდოლოგიით COVID-კამპანიის კომპონენტების მიწოდება</t>
  </si>
  <si>
    <t>დაბალი რისკ-ჯგუფებისთვის სპეციფიური კამპანიები იმართება</t>
  </si>
  <si>
    <t>COVID-რეალობასთან ადაპტირებული, განახლებული კამპანიები ცხოვრების ჯანსაღი წესის მიმართულებით</t>
  </si>
  <si>
    <t>1 290 000 ტესტი</t>
  </si>
  <si>
    <t>200 000 (თვეში ხარჯვა 45 000)</t>
  </si>
  <si>
    <t>8.2.</t>
  </si>
  <si>
    <t>235 000 დოზა</t>
  </si>
  <si>
    <t>1 500 000 დოზა</t>
  </si>
  <si>
    <t>10 000 დოზა</t>
  </si>
  <si>
    <t>8.4.</t>
  </si>
  <si>
    <t>8.5.</t>
  </si>
  <si>
    <t xml:space="preserve">COVID-19-ის საწინააღმდეგო ვაქცინა </t>
  </si>
  <si>
    <t>მულტისექტორული თანამშრომლობა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</si>
</sst>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სყ"/>
    </font>
    <font>
      <sz val="10"/>
      <color theme="1"/>
      <name val="Sylfaen"/>
      <family val="1"/>
    </font>
    <font>
      <sz val="10"/>
      <color theme="1"/>
      <name val="სყ"/>
    </font>
    <font>
      <b/>
      <sz val="10"/>
      <color theme="1"/>
      <name val="Times New Roman"/>
      <family val="1"/>
    </font>
    <font>
      <b/>
      <sz val="10"/>
      <color theme="1"/>
      <name val="Sylfaen"/>
      <family val="1"/>
    </font>
    <font>
      <sz val="10"/>
      <color rgb="FFFF0000"/>
      <name val="Sylfaen"/>
      <family val="1"/>
    </font>
    <font>
      <b/>
      <sz val="11"/>
      <color theme="1"/>
      <name val="სყ"/>
      <charset val="1"/>
    </font>
    <font>
      <i/>
      <sz val="10"/>
      <color theme="1"/>
      <name val="სყ"/>
      <charset val="1"/>
    </font>
    <font>
      <sz val="10"/>
      <color rgb="FFFF0000"/>
      <name val="სყ"/>
      <charset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3" borderId="0" xfId="2" applyFont="1" applyFill="1" applyBorder="1"/>
    <xf numFmtId="0" fontId="4" fillId="0" borderId="0" xfId="2" applyFont="1" applyBorder="1"/>
    <xf numFmtId="0" fontId="4" fillId="0" borderId="0" xfId="2" applyFont="1" applyBorder="1" applyAlignment="1">
      <alignment horizontal="center"/>
    </xf>
    <xf numFmtId="166" fontId="5" fillId="3" borderId="0" xfId="2" applyNumberFormat="1" applyFont="1" applyFill="1" applyBorder="1" applyAlignment="1">
      <alignment horizontal="center" vertical="center"/>
    </xf>
    <xf numFmtId="166" fontId="5" fillId="0" borderId="0" xfId="2" applyNumberFormat="1" applyFont="1" applyBorder="1" applyAlignment="1">
      <alignment horizontal="center" vertical="center"/>
    </xf>
    <xf numFmtId="4" fontId="5" fillId="3" borderId="0" xfId="2" applyNumberFormat="1" applyFont="1" applyFill="1" applyBorder="1" applyAlignment="1">
      <alignment horizontal="center" vertical="center"/>
    </xf>
    <xf numFmtId="4" fontId="5" fillId="4" borderId="1" xfId="2" applyNumberFormat="1" applyFont="1" applyFill="1" applyBorder="1" applyAlignment="1">
      <alignment horizontal="center" vertical="center"/>
    </xf>
    <xf numFmtId="166" fontId="5" fillId="5" borderId="2" xfId="2" applyNumberFormat="1" applyFont="1" applyFill="1" applyBorder="1" applyAlignment="1">
      <alignment horizontal="left" vertical="center" wrapText="1"/>
    </xf>
    <xf numFmtId="166" fontId="5" fillId="0" borderId="3" xfId="2" applyNumberFormat="1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0" fontId="4" fillId="0" borderId="1" xfId="2" applyFont="1" applyBorder="1"/>
    <xf numFmtId="166" fontId="5" fillId="4" borderId="1" xfId="2" applyNumberFormat="1" applyFont="1" applyFill="1" applyBorder="1" applyAlignment="1">
      <alignment horizontal="center" vertical="center"/>
    </xf>
    <xf numFmtId="166" fontId="5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6" fillId="5" borderId="1" xfId="2" applyFont="1" applyFill="1" applyBorder="1" applyAlignment="1">
      <alignment wrapText="1"/>
    </xf>
    <xf numFmtId="166" fontId="5" fillId="3" borderId="0" xfId="2" applyNumberFormat="1" applyFont="1" applyFill="1" applyBorder="1" applyAlignment="1">
      <alignment horizontal="center"/>
    </xf>
    <xf numFmtId="166" fontId="5" fillId="3" borderId="4" xfId="2" applyNumberFormat="1" applyFont="1" applyFill="1" applyBorder="1" applyAlignment="1">
      <alignment horizontal="center"/>
    </xf>
    <xf numFmtId="0" fontId="6" fillId="6" borderId="5" xfId="2" applyFont="1" applyFill="1" applyBorder="1" applyAlignment="1">
      <alignment wrapText="1"/>
    </xf>
    <xf numFmtId="166" fontId="4" fillId="0" borderId="0" xfId="2" applyNumberFormat="1" applyFont="1" applyBorder="1"/>
    <xf numFmtId="166" fontId="5" fillId="4" borderId="1" xfId="2" applyNumberFormat="1" applyFont="1" applyFill="1" applyBorder="1" applyAlignment="1">
      <alignment horizontal="center"/>
    </xf>
    <xf numFmtId="0" fontId="4" fillId="0" borderId="6" xfId="2" applyFont="1" applyBorder="1"/>
    <xf numFmtId="166" fontId="5" fillId="3" borderId="1" xfId="2" applyNumberFormat="1" applyFont="1" applyFill="1" applyBorder="1" applyAlignment="1">
      <alignment horizontal="center"/>
    </xf>
    <xf numFmtId="166" fontId="5" fillId="5" borderId="1" xfId="2" applyNumberFormat="1" applyFont="1" applyFill="1" applyBorder="1" applyAlignment="1">
      <alignment horizontal="center" vertical="center" wrapText="1"/>
    </xf>
    <xf numFmtId="166" fontId="5" fillId="4" borderId="1" xfId="2" applyNumberFormat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wrapText="1"/>
    </xf>
    <xf numFmtId="166" fontId="5" fillId="5" borderId="1" xfId="2" applyNumberFormat="1" applyFont="1" applyFill="1" applyBorder="1" applyAlignment="1">
      <alignment horizontal="left" vertical="center" wrapText="1"/>
    </xf>
    <xf numFmtId="166" fontId="5" fillId="0" borderId="1" xfId="2" applyNumberFormat="1" applyFont="1" applyBorder="1" applyAlignment="1">
      <alignment horizontal="center" vertical="center"/>
    </xf>
    <xf numFmtId="166" fontId="5" fillId="6" borderId="1" xfId="2" applyNumberFormat="1" applyFont="1" applyFill="1" applyBorder="1" applyAlignment="1">
      <alignment horizontal="center" vertical="center"/>
    </xf>
    <xf numFmtId="0" fontId="4" fillId="3" borderId="0" xfId="2" applyFont="1" applyFill="1"/>
    <xf numFmtId="166" fontId="5" fillId="3" borderId="0" xfId="2" applyNumberFormat="1" applyFont="1" applyFill="1" applyBorder="1" applyAlignment="1">
      <alignment horizontal="left" vertical="center" wrapText="1"/>
    </xf>
    <xf numFmtId="166" fontId="7" fillId="3" borderId="1" xfId="2" applyNumberFormat="1" applyFont="1" applyFill="1" applyBorder="1" applyAlignment="1">
      <alignment horizontal="center" vertical="center" wrapText="1"/>
    </xf>
    <xf numFmtId="166" fontId="5" fillId="6" borderId="1" xfId="2" applyNumberFormat="1" applyFont="1" applyFill="1" applyBorder="1" applyAlignment="1">
      <alignment horizontal="center"/>
    </xf>
    <xf numFmtId="0" fontId="5" fillId="6" borderId="1" xfId="2" applyFont="1" applyFill="1" applyBorder="1"/>
    <xf numFmtId="0" fontId="8" fillId="0" borderId="0" xfId="2" applyFont="1"/>
    <xf numFmtId="43" fontId="8" fillId="0" borderId="0" xfId="3" applyFont="1"/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4" fontId="13" fillId="0" borderId="1" xfId="1" applyFont="1" applyBorder="1" applyAlignment="1">
      <alignment wrapText="1"/>
    </xf>
    <xf numFmtId="167" fontId="12" fillId="0" borderId="1" xfId="1" applyNumberFormat="1" applyFont="1" applyBorder="1" applyAlignment="1">
      <alignment horizontal="center"/>
    </xf>
    <xf numFmtId="0" fontId="12" fillId="0" borderId="1" xfId="0" applyFont="1" applyBorder="1" applyAlignment="1">
      <alignment horizontal="justify" vertical="center"/>
    </xf>
    <xf numFmtId="164" fontId="12" fillId="0" borderId="1" xfId="1" applyFont="1" applyBorder="1"/>
    <xf numFmtId="0" fontId="10" fillId="0" borderId="8" xfId="0" applyFont="1" applyBorder="1" applyAlignment="1">
      <alignment horizontal="center"/>
    </xf>
    <xf numFmtId="0" fontId="11" fillId="8" borderId="9" xfId="0" applyFont="1" applyFill="1" applyBorder="1" applyAlignment="1">
      <alignment horizontal="center" wrapText="1"/>
    </xf>
    <xf numFmtId="0" fontId="15" fillId="8" borderId="9" xfId="0" applyFont="1" applyFill="1" applyBorder="1" applyAlignment="1">
      <alignment horizontal="center"/>
    </xf>
    <xf numFmtId="0" fontId="15" fillId="8" borderId="9" xfId="0" applyFont="1" applyFill="1" applyBorder="1" applyAlignment="1">
      <alignment horizontal="center" wrapText="1"/>
    </xf>
    <xf numFmtId="0" fontId="15" fillId="8" borderId="10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2" borderId="12" xfId="0" applyFont="1" applyFill="1" applyBorder="1"/>
    <xf numFmtId="0" fontId="12" fillId="0" borderId="12" xfId="0" applyFont="1" applyBorder="1"/>
    <xf numFmtId="0" fontId="12" fillId="0" borderId="1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2" borderId="12" xfId="0" applyFont="1" applyFill="1" applyBorder="1" applyAlignment="1">
      <alignment wrapText="1"/>
    </xf>
    <xf numFmtId="0" fontId="10" fillId="0" borderId="13" xfId="0" applyFont="1" applyBorder="1" applyAlignment="1">
      <alignment horizontal="center"/>
    </xf>
    <xf numFmtId="0" fontId="13" fillId="0" borderId="14" xfId="0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/>
    </xf>
    <xf numFmtId="0" fontId="12" fillId="0" borderId="14" xfId="0" applyFont="1" applyBorder="1"/>
    <xf numFmtId="0" fontId="12" fillId="0" borderId="15" xfId="0" applyFont="1" applyBorder="1"/>
    <xf numFmtId="0" fontId="13" fillId="0" borderId="1" xfId="0" applyFont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0" fontId="17" fillId="2" borderId="17" xfId="0" applyFont="1" applyFill="1" applyBorder="1" applyAlignment="1">
      <alignment horizontal="left" wrapText="1"/>
    </xf>
    <xf numFmtId="0" fontId="17" fillId="2" borderId="18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65" fontId="12" fillId="0" borderId="1" xfId="4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2" fillId="0" borderId="14" xfId="0" applyFont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7" fillId="2" borderId="17" xfId="0" applyFont="1" applyFill="1" applyBorder="1" applyAlignment="1">
      <alignment horizontal="left" wrapText="1"/>
    </xf>
    <xf numFmtId="0" fontId="17" fillId="2" borderId="18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0" fontId="17" fillId="2" borderId="18" xfId="0" applyFont="1" applyFill="1" applyBorder="1" applyAlignment="1">
      <alignment horizontal="center" wrapText="1"/>
    </xf>
    <xf numFmtId="0" fontId="9" fillId="7" borderId="7" xfId="2" applyNumberFormat="1" applyFont="1" applyFill="1" applyBorder="1" applyAlignment="1">
      <alignment horizontal="center" vertical="center" wrapText="1"/>
    </xf>
    <xf numFmtId="0" fontId="9" fillId="7" borderId="0" xfId="2" applyNumberFormat="1" applyFont="1" applyFill="1" applyBorder="1" applyAlignment="1">
      <alignment horizontal="center" vertical="center" wrapText="1"/>
    </xf>
  </cellXfs>
  <cellStyles count="5">
    <cellStyle name="Comma" xfId="4" builtinId="3"/>
    <cellStyle name="Comma 2" xf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topLeftCell="A49" workbookViewId="0">
      <selection activeCell="B59" sqref="B59"/>
    </sheetView>
  </sheetViews>
  <sheetFormatPr defaultRowHeight="14.5"/>
  <cols>
    <col min="1" max="1" width="4" style="43" customWidth="1"/>
    <col min="2" max="2" width="64.81640625" style="45" customWidth="1"/>
    <col min="3" max="3" width="68.6328125" style="44" customWidth="1"/>
    <col min="4" max="4" width="22.08984375" style="47" customWidth="1"/>
    <col min="5" max="5" width="39.08984375" style="46" customWidth="1"/>
    <col min="6" max="6" width="24.08984375" style="44" customWidth="1"/>
    <col min="7" max="7" width="34.6328125" style="44" customWidth="1"/>
    <col min="8" max="25" width="9.1796875" style="1"/>
  </cols>
  <sheetData>
    <row r="1" spans="1:7" ht="27">
      <c r="A1" s="58"/>
      <c r="B1" s="59" t="s">
        <v>0</v>
      </c>
      <c r="C1" s="60" t="s">
        <v>41</v>
      </c>
      <c r="D1" s="61" t="s">
        <v>148</v>
      </c>
      <c r="E1" s="61" t="s">
        <v>149</v>
      </c>
      <c r="F1" s="61" t="s">
        <v>147</v>
      </c>
      <c r="G1" s="62" t="s">
        <v>10</v>
      </c>
    </row>
    <row r="2" spans="1:7" ht="28.5" customHeight="1">
      <c r="A2" s="83" t="s">
        <v>5</v>
      </c>
      <c r="B2" s="84"/>
      <c r="C2" s="84"/>
      <c r="D2" s="84"/>
      <c r="E2" s="84"/>
      <c r="F2" s="85"/>
      <c r="G2" s="64"/>
    </row>
    <row r="3" spans="1:7" ht="52.5" customHeight="1">
      <c r="A3" s="63" t="s">
        <v>1</v>
      </c>
      <c r="B3" s="48" t="s">
        <v>37</v>
      </c>
      <c r="C3" s="48" t="s">
        <v>40</v>
      </c>
      <c r="D3" s="49" t="s">
        <v>42</v>
      </c>
      <c r="E3" s="50"/>
      <c r="F3" s="51"/>
      <c r="G3" s="65"/>
    </row>
    <row r="4" spans="1:7" ht="34" customHeight="1">
      <c r="A4" s="63" t="s">
        <v>2</v>
      </c>
      <c r="B4" s="48" t="s">
        <v>38</v>
      </c>
      <c r="C4" s="48" t="s">
        <v>112</v>
      </c>
      <c r="D4" s="49" t="s">
        <v>48</v>
      </c>
      <c r="E4" s="50"/>
      <c r="F4" s="51"/>
      <c r="G4" s="65"/>
    </row>
    <row r="5" spans="1:7" ht="26" customHeight="1">
      <c r="A5" s="63" t="s">
        <v>3</v>
      </c>
      <c r="B5" s="48" t="s">
        <v>39</v>
      </c>
      <c r="C5" s="48" t="s">
        <v>49</v>
      </c>
      <c r="D5" s="49" t="s">
        <v>51</v>
      </c>
      <c r="E5" s="50"/>
      <c r="F5" s="51"/>
      <c r="G5" s="66" t="s">
        <v>142</v>
      </c>
    </row>
    <row r="6" spans="1:7" ht="14.5" customHeight="1">
      <c r="A6" s="83" t="s">
        <v>4</v>
      </c>
      <c r="B6" s="84"/>
      <c r="C6" s="84"/>
      <c r="D6" s="84"/>
      <c r="E6" s="84"/>
      <c r="F6" s="85"/>
      <c r="G6" s="64"/>
    </row>
    <row r="7" spans="1:7" ht="27">
      <c r="A7" s="63" t="s">
        <v>43</v>
      </c>
      <c r="B7" s="48" t="s">
        <v>6</v>
      </c>
      <c r="C7" s="49" t="s">
        <v>150</v>
      </c>
      <c r="D7" s="49" t="s">
        <v>151</v>
      </c>
      <c r="E7" s="50"/>
      <c r="F7" s="51"/>
      <c r="G7" s="65"/>
    </row>
    <row r="8" spans="1:7" ht="26">
      <c r="A8" s="63" t="s">
        <v>44</v>
      </c>
      <c r="B8" s="48" t="s">
        <v>7</v>
      </c>
      <c r="C8" s="48" t="s">
        <v>152</v>
      </c>
      <c r="D8" s="49" t="s">
        <v>50</v>
      </c>
      <c r="E8" s="50"/>
      <c r="F8" s="51"/>
      <c r="G8" s="65"/>
    </row>
    <row r="9" spans="1:7" ht="32" customHeight="1">
      <c r="A9" s="63" t="s">
        <v>45</v>
      </c>
      <c r="B9" s="48" t="s">
        <v>8</v>
      </c>
      <c r="C9" s="48" t="s">
        <v>157</v>
      </c>
      <c r="D9" s="49" t="s">
        <v>52</v>
      </c>
      <c r="E9" s="50"/>
      <c r="F9" s="51"/>
      <c r="G9" s="65"/>
    </row>
    <row r="10" spans="1:7" ht="30" customHeight="1">
      <c r="A10" s="63" t="s">
        <v>46</v>
      </c>
      <c r="B10" s="48" t="s">
        <v>53</v>
      </c>
      <c r="C10" s="48" t="s">
        <v>54</v>
      </c>
      <c r="D10" s="49" t="s">
        <v>50</v>
      </c>
      <c r="E10" s="50"/>
      <c r="F10" s="51"/>
      <c r="G10" s="65"/>
    </row>
    <row r="11" spans="1:7" ht="26">
      <c r="A11" s="63" t="s">
        <v>47</v>
      </c>
      <c r="B11" s="48" t="s">
        <v>9</v>
      </c>
      <c r="C11" s="48" t="s">
        <v>58</v>
      </c>
      <c r="D11" s="49" t="s">
        <v>59</v>
      </c>
      <c r="E11" s="50"/>
      <c r="F11" s="51"/>
      <c r="G11" s="65"/>
    </row>
    <row r="12" spans="1:7" ht="14.5" customHeight="1">
      <c r="A12" s="83" t="s">
        <v>122</v>
      </c>
      <c r="B12" s="84"/>
      <c r="C12" s="84"/>
      <c r="D12" s="77"/>
      <c r="E12" s="77"/>
      <c r="F12" s="78"/>
      <c r="G12" s="64"/>
    </row>
    <row r="13" spans="1:7" ht="26">
      <c r="A13" s="63" t="s">
        <v>160</v>
      </c>
      <c r="B13" s="48" t="s">
        <v>11</v>
      </c>
      <c r="C13" s="48" t="s">
        <v>153</v>
      </c>
      <c r="D13" s="49" t="s">
        <v>50</v>
      </c>
      <c r="E13" s="50"/>
      <c r="F13" s="51"/>
      <c r="G13" s="65"/>
    </row>
    <row r="14" spans="1:7" ht="43" customHeight="1">
      <c r="A14" s="63" t="s">
        <v>161</v>
      </c>
      <c r="B14" s="48" t="s">
        <v>13</v>
      </c>
      <c r="C14" s="48" t="s">
        <v>154</v>
      </c>
      <c r="D14" s="49" t="s">
        <v>55</v>
      </c>
      <c r="E14" s="50"/>
      <c r="F14" s="51"/>
      <c r="G14" s="65"/>
    </row>
    <row r="15" spans="1:7" ht="26">
      <c r="A15" s="63" t="s">
        <v>162</v>
      </c>
      <c r="B15" s="48" t="s">
        <v>14</v>
      </c>
      <c r="C15" s="48" t="s">
        <v>155</v>
      </c>
      <c r="D15" s="49" t="s">
        <v>164</v>
      </c>
      <c r="E15" s="50"/>
      <c r="F15" s="51"/>
      <c r="G15" s="65"/>
    </row>
    <row r="16" spans="1:7" ht="27" customHeight="1">
      <c r="A16" s="63" t="s">
        <v>163</v>
      </c>
      <c r="B16" s="48" t="s">
        <v>156</v>
      </c>
      <c r="C16" s="48" t="s">
        <v>56</v>
      </c>
      <c r="D16" s="49" t="s">
        <v>57</v>
      </c>
      <c r="E16" s="50"/>
      <c r="F16" s="51"/>
      <c r="G16" s="65"/>
    </row>
    <row r="17" spans="1:7" ht="14.5" customHeight="1">
      <c r="A17" s="86" t="s">
        <v>16</v>
      </c>
      <c r="B17" s="87"/>
      <c r="C17" s="76"/>
      <c r="D17" s="76"/>
      <c r="E17" s="76"/>
      <c r="F17" s="76"/>
      <c r="G17" s="64"/>
    </row>
    <row r="18" spans="1:7" ht="26">
      <c r="A18" s="63" t="s">
        <v>17</v>
      </c>
      <c r="B18" s="51" t="s">
        <v>15</v>
      </c>
      <c r="C18" s="48" t="s">
        <v>158</v>
      </c>
      <c r="D18" s="49" t="s">
        <v>57</v>
      </c>
      <c r="E18" s="50"/>
      <c r="F18" s="51"/>
      <c r="G18" s="65"/>
    </row>
    <row r="19" spans="1:7" ht="27">
      <c r="A19" s="63" t="s">
        <v>19</v>
      </c>
      <c r="B19" s="48" t="s">
        <v>18</v>
      </c>
      <c r="C19" s="53" t="s">
        <v>159</v>
      </c>
      <c r="D19" s="53" t="s">
        <v>60</v>
      </c>
      <c r="E19" s="50"/>
      <c r="F19" s="51"/>
      <c r="G19" s="65"/>
    </row>
    <row r="20" spans="1:7" ht="41.5" customHeight="1">
      <c r="A20" s="63" t="s">
        <v>21</v>
      </c>
      <c r="B20" s="48" t="s">
        <v>20</v>
      </c>
      <c r="C20" s="48" t="s">
        <v>172</v>
      </c>
      <c r="D20" s="49" t="s">
        <v>164</v>
      </c>
      <c r="E20" s="50"/>
      <c r="F20" s="51"/>
      <c r="G20" s="67" t="s">
        <v>143</v>
      </c>
    </row>
    <row r="21" spans="1:7" ht="26">
      <c r="A21" s="63" t="s">
        <v>22</v>
      </c>
      <c r="B21" s="48" t="s">
        <v>23</v>
      </c>
      <c r="C21" s="48" t="s">
        <v>134</v>
      </c>
      <c r="D21" s="49" t="s">
        <v>164</v>
      </c>
      <c r="E21" s="50"/>
      <c r="F21" s="51"/>
      <c r="G21" s="65" t="s">
        <v>144</v>
      </c>
    </row>
    <row r="22" spans="1:7" ht="41.5" customHeight="1">
      <c r="A22" s="63" t="s">
        <v>25</v>
      </c>
      <c r="B22" s="48" t="s">
        <v>24</v>
      </c>
      <c r="C22" s="75" t="s">
        <v>93</v>
      </c>
      <c r="D22" s="49" t="s">
        <v>164</v>
      </c>
      <c r="E22" s="50"/>
      <c r="F22" s="54">
        <v>10000000</v>
      </c>
      <c r="G22" s="65" t="s">
        <v>145</v>
      </c>
    </row>
    <row r="23" spans="1:7">
      <c r="A23" s="83" t="s">
        <v>26</v>
      </c>
      <c r="B23" s="84"/>
      <c r="C23" s="84"/>
      <c r="D23" s="84"/>
      <c r="E23" s="84"/>
      <c r="F23" s="85"/>
      <c r="G23" s="64"/>
    </row>
    <row r="24" spans="1:7" ht="26">
      <c r="A24" s="63" t="s">
        <v>27</v>
      </c>
      <c r="B24" s="48" t="s">
        <v>28</v>
      </c>
      <c r="C24" s="48" t="s">
        <v>146</v>
      </c>
      <c r="D24" s="49" t="s">
        <v>57</v>
      </c>
      <c r="E24" s="55">
        <f>(19694414+4938651)/3</f>
        <v>8211021.666666667</v>
      </c>
      <c r="F24" s="54">
        <v>23500000</v>
      </c>
      <c r="G24" s="65" t="s">
        <v>145</v>
      </c>
    </row>
    <row r="25" spans="1:7" ht="38.5">
      <c r="A25" s="63" t="s">
        <v>29</v>
      </c>
      <c r="B25" s="48" t="s">
        <v>165</v>
      </c>
      <c r="C25" s="49" t="s">
        <v>167</v>
      </c>
      <c r="D25" s="49" t="s">
        <v>164</v>
      </c>
      <c r="E25" s="50"/>
      <c r="F25" s="54">
        <v>6500000</v>
      </c>
      <c r="G25" s="65"/>
    </row>
    <row r="26" spans="1:7" ht="26">
      <c r="A26" s="63" t="s">
        <v>115</v>
      </c>
      <c r="B26" s="48" t="s">
        <v>136</v>
      </c>
      <c r="C26" s="48" t="s">
        <v>166</v>
      </c>
      <c r="D26" s="49" t="s">
        <v>57</v>
      </c>
      <c r="E26" s="50"/>
      <c r="F26" s="54">
        <v>6050000</v>
      </c>
      <c r="G26" s="65"/>
    </row>
    <row r="27" spans="1:7" ht="26">
      <c r="A27" s="63" t="s">
        <v>116</v>
      </c>
      <c r="B27" s="48" t="s">
        <v>137</v>
      </c>
      <c r="C27" s="48" t="s">
        <v>138</v>
      </c>
      <c r="D27" s="49" t="s">
        <v>164</v>
      </c>
      <c r="E27" s="50"/>
      <c r="F27" s="54"/>
      <c r="G27" s="65"/>
    </row>
    <row r="28" spans="1:7" ht="26">
      <c r="A28" s="63" t="s">
        <v>117</v>
      </c>
      <c r="B28" s="48" t="s">
        <v>141</v>
      </c>
      <c r="C28" s="48" t="s">
        <v>139</v>
      </c>
      <c r="D28" s="49" t="s">
        <v>140</v>
      </c>
      <c r="E28" s="50"/>
      <c r="F28" s="54">
        <f>40000000/3+2000000</f>
        <v>15333333.333333334</v>
      </c>
      <c r="G28" s="65"/>
    </row>
    <row r="29" spans="1:7" ht="43" customHeight="1">
      <c r="A29" s="63" t="s">
        <v>36</v>
      </c>
      <c r="B29" s="48" t="s">
        <v>35</v>
      </c>
      <c r="C29" s="48" t="s">
        <v>169</v>
      </c>
      <c r="D29" s="49" t="s">
        <v>164</v>
      </c>
      <c r="E29" s="50"/>
      <c r="F29" s="54">
        <v>400000</v>
      </c>
      <c r="G29" s="65"/>
    </row>
    <row r="30" spans="1:7" ht="14.5" customHeight="1">
      <c r="A30" s="83" t="s">
        <v>34</v>
      </c>
      <c r="B30" s="84"/>
      <c r="C30" s="84"/>
      <c r="D30" s="84"/>
      <c r="E30" s="84"/>
      <c r="F30" s="85"/>
      <c r="G30" s="68"/>
    </row>
    <row r="31" spans="1:7" ht="27">
      <c r="A31" s="63" t="s">
        <v>123</v>
      </c>
      <c r="B31" s="48" t="s">
        <v>170</v>
      </c>
      <c r="C31" s="49" t="s">
        <v>173</v>
      </c>
      <c r="D31" s="49"/>
      <c r="E31" s="50"/>
      <c r="F31" s="51"/>
      <c r="G31" s="65"/>
    </row>
    <row r="32" spans="1:7">
      <c r="A32" s="63" t="s">
        <v>115</v>
      </c>
      <c r="B32" s="48" t="s">
        <v>135</v>
      </c>
      <c r="C32" s="51" t="s">
        <v>171</v>
      </c>
      <c r="D32" s="49" t="s">
        <v>57</v>
      </c>
      <c r="E32" s="50"/>
      <c r="F32" s="51"/>
      <c r="G32" s="65"/>
    </row>
    <row r="33" spans="1:7" ht="26">
      <c r="A33" s="63" t="s">
        <v>116</v>
      </c>
      <c r="B33" s="48" t="s">
        <v>124</v>
      </c>
      <c r="C33" s="48" t="s">
        <v>12</v>
      </c>
      <c r="D33" s="49" t="s">
        <v>57</v>
      </c>
      <c r="E33" s="50"/>
      <c r="F33" s="51"/>
      <c r="G33" s="65"/>
    </row>
    <row r="34" spans="1:7" ht="38.5">
      <c r="A34" s="63" t="s">
        <v>117</v>
      </c>
      <c r="B34" s="48" t="s">
        <v>125</v>
      </c>
      <c r="C34" s="48" t="s">
        <v>172</v>
      </c>
      <c r="D34" s="49" t="s">
        <v>164</v>
      </c>
      <c r="E34" s="50"/>
      <c r="F34" s="51"/>
      <c r="G34" s="65"/>
    </row>
    <row r="35" spans="1:7">
      <c r="A35" s="63" t="s">
        <v>118</v>
      </c>
      <c r="B35" s="48" t="s">
        <v>128</v>
      </c>
      <c r="C35" s="48" t="s">
        <v>127</v>
      </c>
      <c r="D35" s="49" t="s">
        <v>164</v>
      </c>
      <c r="E35" s="50"/>
      <c r="F35" s="51"/>
      <c r="G35" s="65"/>
    </row>
    <row r="36" spans="1:7" ht="27">
      <c r="A36" s="63" t="s">
        <v>119</v>
      </c>
      <c r="B36" s="48" t="s">
        <v>126</v>
      </c>
      <c r="C36" s="49" t="s">
        <v>174</v>
      </c>
      <c r="D36" s="49" t="s">
        <v>57</v>
      </c>
      <c r="E36" s="50"/>
      <c r="F36" s="51"/>
      <c r="G36" s="65"/>
    </row>
    <row r="37" spans="1:7" ht="27">
      <c r="A37" s="63" t="s">
        <v>120</v>
      </c>
      <c r="B37" s="48" t="s">
        <v>129</v>
      </c>
      <c r="C37" s="51" t="s">
        <v>177</v>
      </c>
      <c r="D37" s="49" t="s">
        <v>175</v>
      </c>
      <c r="E37" s="50"/>
      <c r="F37" s="51"/>
      <c r="G37" s="65"/>
    </row>
    <row r="38" spans="1:7">
      <c r="A38" s="63" t="s">
        <v>133</v>
      </c>
      <c r="B38" s="48" t="s">
        <v>176</v>
      </c>
      <c r="C38" s="51" t="s">
        <v>178</v>
      </c>
      <c r="D38" s="49"/>
      <c r="E38" s="50"/>
      <c r="F38" s="51"/>
      <c r="G38" s="65"/>
    </row>
    <row r="39" spans="1:7" ht="27">
      <c r="A39" s="63" t="s">
        <v>130</v>
      </c>
      <c r="B39" s="48" t="s">
        <v>131</v>
      </c>
      <c r="C39" s="49" t="s">
        <v>132</v>
      </c>
      <c r="D39" s="49"/>
      <c r="E39" s="50"/>
      <c r="F39" s="51"/>
      <c r="G39" s="65"/>
    </row>
    <row r="40" spans="1:7" ht="14.5" customHeight="1">
      <c r="A40" s="83" t="s">
        <v>33</v>
      </c>
      <c r="B40" s="84"/>
      <c r="C40" s="84"/>
      <c r="D40" s="84"/>
      <c r="E40" s="84"/>
      <c r="F40" s="85"/>
      <c r="G40" s="65"/>
    </row>
    <row r="41" spans="1:7" ht="27">
      <c r="A41" s="63" t="s">
        <v>97</v>
      </c>
      <c r="B41" s="48" t="s">
        <v>96</v>
      </c>
      <c r="C41" s="49" t="s">
        <v>179</v>
      </c>
      <c r="D41" s="49" t="s">
        <v>57</v>
      </c>
      <c r="E41" s="50"/>
      <c r="F41" s="51"/>
      <c r="G41" s="65"/>
    </row>
    <row r="42" spans="1:7" ht="27">
      <c r="A42" s="63" t="s">
        <v>99</v>
      </c>
      <c r="B42" s="48" t="s">
        <v>98</v>
      </c>
      <c r="C42" s="49" t="s">
        <v>180</v>
      </c>
      <c r="D42" s="49" t="s">
        <v>57</v>
      </c>
      <c r="E42" s="50"/>
      <c r="F42" s="51"/>
      <c r="G42" s="65"/>
    </row>
    <row r="43" spans="1:7" ht="26">
      <c r="A43" s="63" t="s">
        <v>101</v>
      </c>
      <c r="B43" s="48" t="s">
        <v>100</v>
      </c>
      <c r="C43" s="49" t="s">
        <v>181</v>
      </c>
      <c r="D43" s="49" t="s">
        <v>57</v>
      </c>
      <c r="E43" s="50"/>
      <c r="F43" s="51"/>
      <c r="G43" s="65"/>
    </row>
    <row r="44" spans="1:7" ht="27">
      <c r="A44" s="63" t="s">
        <v>103</v>
      </c>
      <c r="B44" s="48" t="s">
        <v>102</v>
      </c>
      <c r="C44" s="49" t="s">
        <v>182</v>
      </c>
      <c r="D44" s="49" t="s">
        <v>57</v>
      </c>
      <c r="E44" s="50"/>
      <c r="F44" s="51"/>
      <c r="G44" s="65"/>
    </row>
    <row r="45" spans="1:7" ht="14.5" customHeight="1">
      <c r="A45" s="83" t="s">
        <v>168</v>
      </c>
      <c r="B45" s="84"/>
      <c r="C45" s="84"/>
      <c r="D45" s="84"/>
      <c r="E45" s="84"/>
      <c r="F45" s="85"/>
      <c r="G45" s="65"/>
    </row>
    <row r="46" spans="1:7">
      <c r="A46" s="63" t="s">
        <v>114</v>
      </c>
      <c r="B46" s="48" t="s">
        <v>30</v>
      </c>
      <c r="C46" s="51"/>
      <c r="D46" s="49"/>
      <c r="E46" s="50"/>
      <c r="F46" s="51"/>
      <c r="G46" s="65"/>
    </row>
    <row r="47" spans="1:7">
      <c r="A47" s="63" t="s">
        <v>115</v>
      </c>
      <c r="B47" s="48" t="s">
        <v>104</v>
      </c>
      <c r="C47" s="51"/>
      <c r="D47" s="49"/>
      <c r="E47" s="50"/>
      <c r="F47" s="51"/>
      <c r="G47" s="65"/>
    </row>
    <row r="48" spans="1:7">
      <c r="A48" s="63" t="s">
        <v>116</v>
      </c>
      <c r="B48" s="48" t="s">
        <v>105</v>
      </c>
      <c r="C48" s="51"/>
      <c r="D48" s="49"/>
      <c r="E48" s="50"/>
      <c r="F48" s="51"/>
      <c r="G48" s="65"/>
    </row>
    <row r="49" spans="1:7">
      <c r="A49" s="63" t="s">
        <v>117</v>
      </c>
      <c r="B49" s="48" t="s">
        <v>106</v>
      </c>
      <c r="C49" s="79"/>
      <c r="D49" s="49"/>
      <c r="E49" s="50"/>
      <c r="F49" s="51"/>
      <c r="G49" s="65"/>
    </row>
    <row r="50" spans="1:7">
      <c r="A50" s="63" t="s">
        <v>118</v>
      </c>
      <c r="B50" s="56" t="s">
        <v>107</v>
      </c>
      <c r="C50" s="79"/>
      <c r="D50" s="49"/>
      <c r="E50" s="50"/>
      <c r="F50" s="51"/>
      <c r="G50" s="65"/>
    </row>
    <row r="51" spans="1:7">
      <c r="A51" s="63" t="s">
        <v>185</v>
      </c>
      <c r="B51" s="48" t="s">
        <v>31</v>
      </c>
      <c r="C51" s="79"/>
      <c r="D51" s="49"/>
      <c r="E51" s="50"/>
      <c r="F51" s="51"/>
      <c r="G51" s="65"/>
    </row>
    <row r="52" spans="1:7">
      <c r="A52" s="63" t="s">
        <v>115</v>
      </c>
      <c r="B52" s="48" t="s">
        <v>90</v>
      </c>
      <c r="C52" s="79" t="s">
        <v>184</v>
      </c>
      <c r="D52" s="49" t="s">
        <v>91</v>
      </c>
      <c r="E52" s="52"/>
      <c r="F52" s="57">
        <f>12*200000</f>
        <v>2400000</v>
      </c>
      <c r="G52" s="65"/>
    </row>
    <row r="53" spans="1:7">
      <c r="A53" s="63" t="s">
        <v>116</v>
      </c>
      <c r="B53" s="48" t="s">
        <v>92</v>
      </c>
      <c r="C53" s="80" t="s">
        <v>183</v>
      </c>
      <c r="D53" s="49"/>
      <c r="E53" s="50"/>
      <c r="F53" s="57">
        <f>23750000</f>
        <v>23750000</v>
      </c>
      <c r="G53" s="65"/>
    </row>
    <row r="54" spans="1:7" ht="27">
      <c r="A54" s="63" t="s">
        <v>117</v>
      </c>
      <c r="B54" s="48" t="s">
        <v>94</v>
      </c>
      <c r="C54" s="53" t="s">
        <v>110</v>
      </c>
      <c r="D54" s="49"/>
      <c r="E54" s="50"/>
      <c r="F54" s="51"/>
      <c r="G54" s="65"/>
    </row>
    <row r="55" spans="1:7">
      <c r="A55" s="63" t="s">
        <v>118</v>
      </c>
      <c r="B55" s="48" t="s">
        <v>109</v>
      </c>
      <c r="C55" s="81" t="s">
        <v>186</v>
      </c>
      <c r="D55" s="49"/>
      <c r="E55" s="50"/>
      <c r="F55" s="51"/>
      <c r="G55" s="65"/>
    </row>
    <row r="56" spans="1:7">
      <c r="A56" s="63" t="s">
        <v>119</v>
      </c>
      <c r="B56" s="48" t="s">
        <v>108</v>
      </c>
      <c r="C56" s="81" t="s">
        <v>188</v>
      </c>
      <c r="D56" s="49"/>
      <c r="E56" s="50"/>
      <c r="F56" s="51"/>
      <c r="G56" s="65"/>
    </row>
    <row r="57" spans="1:7">
      <c r="A57" s="63" t="s">
        <v>120</v>
      </c>
      <c r="B57" s="48" t="s">
        <v>191</v>
      </c>
      <c r="C57" s="81" t="s">
        <v>187</v>
      </c>
      <c r="D57" s="49"/>
      <c r="E57" s="50"/>
      <c r="F57" s="51"/>
      <c r="G57" s="65"/>
    </row>
    <row r="58" spans="1:7">
      <c r="A58" s="63" t="s">
        <v>121</v>
      </c>
      <c r="B58" s="48" t="s">
        <v>32</v>
      </c>
      <c r="C58" s="53" t="s">
        <v>95</v>
      </c>
      <c r="D58" s="49"/>
      <c r="E58" s="50"/>
      <c r="F58" s="51"/>
      <c r="G58" s="65"/>
    </row>
    <row r="59" spans="1:7">
      <c r="A59" s="63" t="s">
        <v>189</v>
      </c>
      <c r="B59" s="48" t="s">
        <v>192</v>
      </c>
      <c r="C59" s="53" t="s">
        <v>113</v>
      </c>
      <c r="D59" s="49"/>
      <c r="E59" s="50"/>
      <c r="F59" s="51"/>
      <c r="G59" s="65"/>
    </row>
    <row r="60" spans="1:7" ht="15" thickBot="1">
      <c r="A60" s="69" t="s">
        <v>190</v>
      </c>
      <c r="B60" s="70" t="s">
        <v>89</v>
      </c>
      <c r="C60" s="82" t="s">
        <v>111</v>
      </c>
      <c r="D60" s="71"/>
      <c r="E60" s="72"/>
      <c r="F60" s="73"/>
      <c r="G60" s="74"/>
    </row>
  </sheetData>
  <mergeCells count="8">
    <mergeCell ref="A40:F40"/>
    <mergeCell ref="A45:F45"/>
    <mergeCell ref="A2:F2"/>
    <mergeCell ref="A30:F30"/>
    <mergeCell ref="A17:B17"/>
    <mergeCell ref="A12:C12"/>
    <mergeCell ref="A6:F6"/>
    <mergeCell ref="A23:F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7"/>
  <sheetViews>
    <sheetView topLeftCell="B1" zoomScale="90" zoomScaleNormal="90" workbookViewId="0">
      <selection activeCell="D10" sqref="D10"/>
    </sheetView>
  </sheetViews>
  <sheetFormatPr defaultColWidth="9.1796875" defaultRowHeight="14"/>
  <cols>
    <col min="1" max="1" width="5.54296875" style="2" customWidth="1"/>
    <col min="2" max="2" width="7.54296875" style="2" customWidth="1"/>
    <col min="3" max="3" width="54.81640625" style="2" customWidth="1"/>
    <col min="4" max="4" width="35.26953125" style="2" customWidth="1"/>
    <col min="5" max="5" width="27.1796875" style="3" customWidth="1"/>
    <col min="6" max="6" width="29.7265625" style="2" customWidth="1"/>
    <col min="7" max="7" width="29" style="2" customWidth="1"/>
    <col min="8" max="8" width="27.26953125" style="2" customWidth="1"/>
    <col min="9" max="9" width="22.81640625" style="2" customWidth="1"/>
    <col min="10" max="16384" width="9.1796875" style="2"/>
  </cols>
  <sheetData>
    <row r="1" spans="3:11" ht="24" customHeight="1">
      <c r="C1" s="88" t="s">
        <v>88</v>
      </c>
      <c r="D1" s="89"/>
      <c r="E1" s="89"/>
    </row>
    <row r="2" spans="3:11" ht="30.75" customHeight="1">
      <c r="C2" s="14"/>
      <c r="D2" s="42" t="s">
        <v>66</v>
      </c>
      <c r="E2" s="41" t="s">
        <v>87</v>
      </c>
      <c r="G2" s="40"/>
      <c r="H2" s="39"/>
    </row>
    <row r="3" spans="3:11" ht="28.5" customHeight="1">
      <c r="C3" s="38" t="s">
        <v>86</v>
      </c>
      <c r="D3" s="37">
        <v>41500000</v>
      </c>
      <c r="E3" s="37">
        <f>F35</f>
        <v>35658818</v>
      </c>
    </row>
    <row r="5" spans="3:11" ht="38.25" customHeight="1">
      <c r="C5" s="19" t="s">
        <v>85</v>
      </c>
      <c r="D5" s="19" t="s">
        <v>66</v>
      </c>
      <c r="E5" s="17" t="s">
        <v>65</v>
      </c>
      <c r="F5" s="19" t="s">
        <v>64</v>
      </c>
      <c r="G5" s="18" t="s">
        <v>63</v>
      </c>
      <c r="H5" s="17" t="s">
        <v>62</v>
      </c>
    </row>
    <row r="6" spans="3:11" ht="28.5" customHeight="1">
      <c r="C6" s="11" t="s">
        <v>84</v>
      </c>
      <c r="D6" s="36">
        <v>5000000</v>
      </c>
      <c r="E6" s="16">
        <v>179820</v>
      </c>
      <c r="F6" s="16">
        <v>4820180</v>
      </c>
      <c r="G6" s="33">
        <v>-252120</v>
      </c>
      <c r="H6" s="16">
        <v>5072300</v>
      </c>
    </row>
    <row r="7" spans="3:11" ht="56">
      <c r="C7" s="31" t="s">
        <v>83</v>
      </c>
      <c r="D7" s="16">
        <v>6500000</v>
      </c>
      <c r="E7" s="16">
        <v>403437.6</v>
      </c>
      <c r="F7" s="16">
        <v>6096562.4000000004</v>
      </c>
      <c r="G7" s="33">
        <v>6096562.4000000004</v>
      </c>
      <c r="H7" s="16">
        <v>0</v>
      </c>
    </row>
    <row r="8" spans="3:11" ht="47.25" customHeight="1">
      <c r="C8" s="31" t="s">
        <v>82</v>
      </c>
      <c r="D8" s="16">
        <v>1000000</v>
      </c>
      <c r="E8" s="16">
        <v>0</v>
      </c>
      <c r="F8" s="16">
        <v>1000000</v>
      </c>
      <c r="G8" s="33">
        <v>0</v>
      </c>
      <c r="H8" s="16">
        <v>1000000</v>
      </c>
    </row>
    <row r="9" spans="3:11" ht="42">
      <c r="C9" s="31" t="s">
        <v>81</v>
      </c>
      <c r="D9" s="16">
        <v>2250000</v>
      </c>
      <c r="E9" s="16">
        <v>0</v>
      </c>
      <c r="F9" s="16">
        <v>2250000</v>
      </c>
      <c r="G9" s="33">
        <v>300000</v>
      </c>
      <c r="H9" s="16">
        <v>1950000</v>
      </c>
      <c r="K9" s="2" t="s">
        <v>80</v>
      </c>
    </row>
    <row r="10" spans="3:11" ht="47.25" customHeight="1">
      <c r="C10" s="31" t="s">
        <v>79</v>
      </c>
      <c r="D10" s="36">
        <v>25750000</v>
      </c>
      <c r="E10" s="16">
        <v>11577398.4</v>
      </c>
      <c r="F10" s="16">
        <v>14172601.6</v>
      </c>
      <c r="G10" s="33">
        <v>8339621.5999999996</v>
      </c>
      <c r="H10" s="16">
        <v>5832980</v>
      </c>
    </row>
    <row r="11" spans="3:11" ht="35.25" customHeight="1">
      <c r="C11" s="31" t="s">
        <v>78</v>
      </c>
      <c r="D11" s="16">
        <v>2800000</v>
      </c>
      <c r="E11" s="16">
        <v>313476</v>
      </c>
      <c r="F11" s="16">
        <v>2486524</v>
      </c>
      <c r="G11" s="33">
        <v>-13476</v>
      </c>
      <c r="H11" s="16">
        <v>2500000</v>
      </c>
    </row>
    <row r="12" spans="3:11" ht="50.25" customHeight="1">
      <c r="C12" s="31" t="s">
        <v>77</v>
      </c>
      <c r="D12" s="16">
        <v>50000</v>
      </c>
      <c r="E12" s="16">
        <v>0</v>
      </c>
      <c r="F12" s="16">
        <v>50000</v>
      </c>
      <c r="G12" s="33">
        <v>50000</v>
      </c>
      <c r="H12" s="16">
        <v>0</v>
      </c>
    </row>
    <row r="13" spans="3:11" ht="43.5" customHeight="1">
      <c r="C13" s="31" t="s">
        <v>76</v>
      </c>
      <c r="D13" s="16">
        <v>350000</v>
      </c>
      <c r="E13" s="16">
        <v>0</v>
      </c>
      <c r="F13" s="16">
        <v>350000</v>
      </c>
      <c r="G13" s="33">
        <v>-43000</v>
      </c>
      <c r="H13" s="16">
        <v>393000</v>
      </c>
    </row>
    <row r="14" spans="3:11" ht="43.5" customHeight="1">
      <c r="C14" s="31" t="s">
        <v>75</v>
      </c>
      <c r="D14" s="16">
        <v>3000000</v>
      </c>
      <c r="E14" s="16">
        <v>0</v>
      </c>
      <c r="F14" s="16">
        <v>3000000</v>
      </c>
      <c r="G14" s="33">
        <v>3000000</v>
      </c>
      <c r="H14" s="16">
        <v>0</v>
      </c>
    </row>
    <row r="15" spans="3:11" ht="32.25" customHeight="1">
      <c r="C15" s="31" t="s">
        <v>61</v>
      </c>
      <c r="D15" s="15">
        <f>SUM(D6:D14)</f>
        <v>46700000</v>
      </c>
      <c r="E15" s="15">
        <f>SUM(E6:E14)</f>
        <v>12474132</v>
      </c>
      <c r="F15" s="29">
        <f>SUM(F6:F14)</f>
        <v>34225868</v>
      </c>
      <c r="G15" s="15">
        <f>SUM(G6:G14)</f>
        <v>17477588</v>
      </c>
      <c r="H15" s="15">
        <f>SUM(H6:H14)</f>
        <v>16748280</v>
      </c>
    </row>
    <row r="16" spans="3:11" s="34" customFormat="1" ht="30.75" customHeight="1">
      <c r="C16" s="35"/>
      <c r="D16" s="7"/>
      <c r="E16" s="7"/>
      <c r="F16" s="16"/>
      <c r="G16" s="7"/>
      <c r="H16" s="4"/>
    </row>
    <row r="17" spans="2:8" ht="47.25" customHeight="1">
      <c r="C17" s="28" t="s">
        <v>74</v>
      </c>
      <c r="D17" s="19" t="s">
        <v>66</v>
      </c>
      <c r="E17" s="17" t="s">
        <v>65</v>
      </c>
      <c r="F17" s="19" t="s">
        <v>64</v>
      </c>
      <c r="G17" s="18" t="s">
        <v>63</v>
      </c>
      <c r="H17" s="17" t="s">
        <v>62</v>
      </c>
    </row>
    <row r="18" spans="2:8" ht="57.75" customHeight="1">
      <c r="C18" s="17" t="s">
        <v>73</v>
      </c>
      <c r="D18" s="16">
        <v>1000000</v>
      </c>
      <c r="E18" s="16">
        <v>0</v>
      </c>
      <c r="F18" s="16">
        <v>1000000</v>
      </c>
      <c r="G18" s="33">
        <v>704628</v>
      </c>
      <c r="H18" s="32">
        <v>295372</v>
      </c>
    </row>
    <row r="19" spans="2:8" ht="25.5" customHeight="1">
      <c r="C19" s="31" t="s">
        <v>61</v>
      </c>
      <c r="D19" s="15">
        <v>1000000</v>
      </c>
      <c r="E19" s="30">
        <v>0</v>
      </c>
      <c r="F19" s="29">
        <f>D19-E19</f>
        <v>1000000</v>
      </c>
      <c r="G19" s="15">
        <f>G18</f>
        <v>704628</v>
      </c>
      <c r="H19" s="15">
        <f>H18</f>
        <v>295372</v>
      </c>
    </row>
    <row r="20" spans="2:8">
      <c r="F20" s="16"/>
    </row>
    <row r="21" spans="2:8">
      <c r="F21" s="16"/>
    </row>
    <row r="22" spans="2:8" ht="39.75" customHeight="1">
      <c r="C22" s="28" t="s">
        <v>72</v>
      </c>
      <c r="D22" s="19" t="s">
        <v>66</v>
      </c>
      <c r="E22" s="17" t="s">
        <v>65</v>
      </c>
      <c r="F22" s="19" t="s">
        <v>64</v>
      </c>
      <c r="G22" s="18" t="s">
        <v>63</v>
      </c>
      <c r="H22" s="17" t="s">
        <v>62</v>
      </c>
    </row>
    <row r="23" spans="2:8">
      <c r="C23" s="14"/>
      <c r="D23" s="16">
        <v>300000</v>
      </c>
      <c r="E23" s="16">
        <v>6250</v>
      </c>
      <c r="F23" s="16">
        <v>293750</v>
      </c>
      <c r="G23" s="16">
        <v>293750</v>
      </c>
      <c r="H23" s="16">
        <v>0</v>
      </c>
    </row>
    <row r="24" spans="2:8">
      <c r="C24" s="5"/>
      <c r="D24" s="25">
        <f>D23</f>
        <v>300000</v>
      </c>
      <c r="E24" s="25">
        <f>E23</f>
        <v>6250</v>
      </c>
      <c r="F24" s="25">
        <f>D24-E24</f>
        <v>293750</v>
      </c>
      <c r="G24" s="25">
        <f>G23</f>
        <v>293750</v>
      </c>
      <c r="H24" s="25">
        <f>H23</f>
        <v>0</v>
      </c>
    </row>
    <row r="25" spans="2:8">
      <c r="C25" s="5"/>
      <c r="D25" s="21"/>
      <c r="E25" s="21"/>
      <c r="F25" s="21"/>
      <c r="G25" s="27"/>
      <c r="H25" s="27"/>
    </row>
    <row r="26" spans="2:8">
      <c r="C26" s="14" t="s">
        <v>71</v>
      </c>
      <c r="D26" s="27">
        <v>5000000</v>
      </c>
      <c r="E26" s="21"/>
      <c r="F26" s="21"/>
      <c r="G26" s="5"/>
      <c r="H26" s="5"/>
    </row>
    <row r="27" spans="2:8">
      <c r="C27" s="14" t="s">
        <v>70</v>
      </c>
      <c r="D27" s="27">
        <v>5000000</v>
      </c>
      <c r="E27" s="21"/>
      <c r="F27" s="21"/>
      <c r="G27" s="5"/>
      <c r="H27" s="5"/>
    </row>
    <row r="28" spans="2:8">
      <c r="C28" s="14" t="s">
        <v>69</v>
      </c>
      <c r="D28" s="27">
        <v>13500000</v>
      </c>
      <c r="E28" s="21"/>
      <c r="F28" s="27"/>
      <c r="G28" s="5"/>
      <c r="H28" s="5"/>
    </row>
    <row r="29" spans="2:8">
      <c r="B29" s="5"/>
      <c r="C29" s="26"/>
      <c r="D29" s="25">
        <f>SUM(D26:D28)</f>
        <v>23500000</v>
      </c>
      <c r="E29" s="21"/>
      <c r="F29" s="21"/>
      <c r="G29" s="24"/>
      <c r="H29" s="5"/>
    </row>
    <row r="30" spans="2:8" ht="36" customHeight="1">
      <c r="C30" s="23" t="s">
        <v>68</v>
      </c>
      <c r="D30" s="22"/>
      <c r="E30" s="21"/>
      <c r="F30" s="21"/>
      <c r="G30" s="5"/>
      <c r="H30" s="5"/>
    </row>
    <row r="31" spans="2:8" ht="36" customHeight="1">
      <c r="C31" s="20" t="s">
        <v>67</v>
      </c>
      <c r="D31" s="19" t="s">
        <v>66</v>
      </c>
      <c r="E31" s="17" t="s">
        <v>65</v>
      </c>
      <c r="F31" s="19" t="s">
        <v>64</v>
      </c>
      <c r="G31" s="18" t="s">
        <v>63</v>
      </c>
      <c r="H31" s="17" t="s">
        <v>62</v>
      </c>
    </row>
    <row r="32" spans="2:8">
      <c r="C32" s="14"/>
      <c r="D32" s="16">
        <v>300000</v>
      </c>
      <c r="E32" s="16">
        <v>160800</v>
      </c>
      <c r="F32" s="16">
        <v>139200</v>
      </c>
      <c r="G32" s="16">
        <v>138200</v>
      </c>
      <c r="H32" s="16">
        <v>1000</v>
      </c>
    </row>
    <row r="33" spans="3:8">
      <c r="C33" s="14"/>
      <c r="D33" s="15">
        <f>D32</f>
        <v>300000</v>
      </c>
      <c r="E33" s="15">
        <f>E32</f>
        <v>160800</v>
      </c>
      <c r="F33" s="15">
        <f>F32</f>
        <v>139200</v>
      </c>
      <c r="G33" s="15">
        <f>G32</f>
        <v>138200</v>
      </c>
      <c r="H33" s="15">
        <f>H32</f>
        <v>1000</v>
      </c>
    </row>
    <row r="34" spans="3:8">
      <c r="C34" s="14"/>
      <c r="D34" s="13"/>
      <c r="E34" s="13"/>
      <c r="F34" s="12"/>
      <c r="G34" s="7"/>
      <c r="H34" s="7"/>
    </row>
    <row r="35" spans="3:8" ht="25.5" customHeight="1">
      <c r="C35" s="11" t="s">
        <v>61</v>
      </c>
      <c r="D35" s="10">
        <f>D15+D19+D24+D29+D33</f>
        <v>71800000</v>
      </c>
      <c r="E35" s="10">
        <f>E15+E19+E24+E29+E33</f>
        <v>12641182</v>
      </c>
      <c r="F35" s="10">
        <f>F15+F19+F24+F33</f>
        <v>35658818</v>
      </c>
      <c r="G35" s="9"/>
      <c r="H35" s="9"/>
    </row>
    <row r="36" spans="3:8">
      <c r="D36" s="8"/>
      <c r="E36" s="8"/>
      <c r="F36" s="8"/>
      <c r="G36" s="7"/>
      <c r="H36" s="7"/>
    </row>
    <row r="37" spans="3:8">
      <c r="D37" s="5"/>
      <c r="E37" s="6"/>
      <c r="F37" s="5"/>
      <c r="G37" s="4"/>
      <c r="H37" s="4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გეგმა</vt:lpstr>
      <vt:lpstr>შესყიდვები კომპონენტების მიხედვ</vt:lpstr>
      <vt:lpstr>გეგმა!_Toc48595108</vt:lpstr>
      <vt:lpstr>გეგმა!_Toc48952336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Natia Skhvitaridze</cp:lastModifiedBy>
  <dcterms:created xsi:type="dcterms:W3CDTF">2020-08-16T17:51:58Z</dcterms:created>
  <dcterms:modified xsi:type="dcterms:W3CDTF">2020-08-27T14:47:04Z</dcterms:modified>
</cp:coreProperties>
</file>