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15" windowWidth="20895" windowHeight="10170" activeTab="3"/>
  </bookViews>
  <sheets>
    <sheet name="პაციენტები" sheetId="1" r:id="rId1"/>
    <sheet name="ამბულატორია" sheetId="2" r:id="rId2"/>
    <sheet name="ხელფასები" sheetId="4" r:id="rId3"/>
    <sheet name="სტაციონარი" sheetId="3" r:id="rId4"/>
    <sheet name="ბიუჯეტი" sheetId="6" r:id="rId5"/>
  </sheets>
  <calcPr calcId="145621"/>
</workbook>
</file>

<file path=xl/calcChain.xml><?xml version="1.0" encoding="utf-8"?>
<calcChain xmlns="http://schemas.openxmlformats.org/spreadsheetml/2006/main">
  <c r="E76" i="3" l="1"/>
  <c r="D89" i="3"/>
  <c r="F76" i="3"/>
  <c r="E89" i="3" s="1"/>
  <c r="F89" i="3" s="1"/>
  <c r="G89" i="3" s="1"/>
  <c r="F88" i="3"/>
  <c r="E88" i="3"/>
  <c r="F80" i="3"/>
  <c r="G80" i="3" s="1"/>
  <c r="G88" i="3" s="1"/>
  <c r="E87" i="3"/>
  <c r="F87" i="3" s="1"/>
  <c r="G87" i="3" s="1"/>
  <c r="E86" i="3"/>
  <c r="F86" i="3" s="1"/>
  <c r="G86" i="3" s="1"/>
  <c r="E85" i="3"/>
  <c r="F85" i="3" s="1"/>
  <c r="G85" i="3" s="1"/>
  <c r="H24" i="2"/>
  <c r="H37" i="2" s="1"/>
  <c r="I37" i="2" s="1"/>
  <c r="H25" i="2"/>
  <c r="H26" i="2"/>
  <c r="H27" i="2"/>
  <c r="H28" i="2"/>
  <c r="H29" i="2"/>
  <c r="H30" i="2"/>
  <c r="H31" i="2"/>
  <c r="H32" i="2"/>
  <c r="H33" i="2"/>
  <c r="H34" i="2"/>
  <c r="H35" i="2"/>
  <c r="H36" i="2"/>
  <c r="H23" i="2"/>
  <c r="F53" i="3"/>
  <c r="F54" i="3"/>
  <c r="F55" i="3"/>
  <c r="F56" i="3"/>
  <c r="F57" i="3"/>
  <c r="F58" i="3"/>
  <c r="F59" i="3"/>
  <c r="F52" i="3"/>
  <c r="F39" i="3"/>
  <c r="F40" i="3"/>
  <c r="F41" i="3"/>
  <c r="F42" i="3"/>
  <c r="F43" i="3"/>
  <c r="F44" i="3"/>
  <c r="F45" i="3"/>
  <c r="F46" i="3"/>
  <c r="F47" i="3"/>
  <c r="F48" i="3"/>
  <c r="F49" i="3"/>
  <c r="F50" i="3"/>
  <c r="F38" i="3"/>
  <c r="F31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10" i="3"/>
  <c r="G90" i="3" l="1"/>
  <c r="F7" i="6" s="1"/>
  <c r="E23" i="1" l="1"/>
  <c r="E21" i="1"/>
  <c r="E13" i="1"/>
  <c r="E9" i="1"/>
  <c r="F20" i="4"/>
  <c r="F8" i="6" s="1"/>
  <c r="G18" i="2"/>
  <c r="H18" i="2" s="1"/>
  <c r="I18" i="2" s="1"/>
  <c r="I39" i="2" s="1"/>
  <c r="F6" i="6" s="1"/>
  <c r="F9" i="6" s="1"/>
  <c r="H9" i="6" l="1"/>
  <c r="F13" i="6"/>
</calcChain>
</file>

<file path=xl/sharedStrings.xml><?xml version="1.0" encoding="utf-8"?>
<sst xmlns="http://schemas.openxmlformats.org/spreadsheetml/2006/main" count="175" uniqueCount="141">
  <si>
    <t>სისხლის საერთო ანალიზი</t>
  </si>
  <si>
    <r>
      <t>ABsAg-“B”</t>
    </r>
    <r>
      <rPr>
        <sz val="10"/>
        <color theme="1"/>
        <rFont val="AcadNusx"/>
      </rPr>
      <t xml:space="preserve">-virusuli hepatitis markerebis gamokvleva sisxlSi </t>
    </r>
  </si>
  <si>
    <r>
      <t>Anti-HBs-“B”</t>
    </r>
    <r>
      <rPr>
        <sz val="10"/>
        <color theme="1"/>
        <rFont val="AcadNusx"/>
      </rPr>
      <t>-virusuli hepatitis markerebis gamokvleva sisxlSi</t>
    </r>
  </si>
  <si>
    <r>
      <t>Anti-HCV “C”</t>
    </r>
    <r>
      <rPr>
        <sz val="10"/>
        <color theme="1"/>
        <rFont val="AcadNusx"/>
      </rPr>
      <t>-virusuli hepatitis markerebis gamokvleva sisxlSi</t>
    </r>
  </si>
  <si>
    <r>
      <t>HAVIGg-“A”</t>
    </r>
    <r>
      <rPr>
        <sz val="10"/>
        <color theme="1"/>
        <rFont val="AcadNusx"/>
      </rPr>
      <t>-virusuli hepatitis markerebis gamokvleva sisxlSi</t>
    </r>
  </si>
  <si>
    <r>
      <t>HIV-(</t>
    </r>
    <r>
      <rPr>
        <sz val="10"/>
        <color theme="1"/>
        <rFont val="AcadNusx"/>
      </rPr>
      <t xml:space="preserve">aiv) antisxeulebis gansazRvra </t>
    </r>
  </si>
  <si>
    <t>RviZlis funqciuri sinjebi</t>
  </si>
  <si>
    <t>koagulograma</t>
  </si>
  <si>
    <t>Sardis saerTo analizi</t>
  </si>
  <si>
    <r>
      <t>RPR-</t>
    </r>
    <r>
      <rPr>
        <sz val="10"/>
        <color theme="1"/>
        <rFont val="AcadNusx"/>
      </rPr>
      <t xml:space="preserve"> sifilisis sawinaaRmdego antisxeulebis gansazRvra</t>
    </r>
  </si>
  <si>
    <t>S i n a a r s i</t>
  </si>
  <si>
    <t xml:space="preserve">laboratoriuli gamokvlevebi (aucilebeli weliwadSi 1-jer) </t>
  </si>
  <si>
    <t>???</t>
  </si>
  <si>
    <t>sisxlis saerTo analizi</t>
  </si>
  <si>
    <t>Saqris koncentraciis gansazRvra SratSi</t>
  </si>
  <si>
    <r>
      <t>vWAg-(</t>
    </r>
    <r>
      <rPr>
        <sz val="10"/>
        <color theme="1"/>
        <rFont val="AcadNusx"/>
      </rPr>
      <t>fon-vilebrandis</t>
    </r>
    <r>
      <rPr>
        <sz val="10"/>
        <color theme="1"/>
        <rFont val="Times New Roman"/>
        <family val="1"/>
        <charset val="204"/>
      </rPr>
      <t>)</t>
    </r>
    <r>
      <rPr>
        <sz val="10"/>
        <color theme="1"/>
        <rFont val="AcadNusx"/>
      </rPr>
      <t xml:space="preserve"> aqtivobis gansazRvra sisxlSi</t>
    </r>
  </si>
  <si>
    <r>
      <t>vWAg-(</t>
    </r>
    <r>
      <rPr>
        <sz val="10"/>
        <color theme="1"/>
        <rFont val="AcadNusx"/>
      </rPr>
      <t>fon-vilebrandis</t>
    </r>
    <r>
      <rPr>
        <sz val="10"/>
        <color theme="1"/>
        <rFont val="Times New Roman"/>
        <family val="1"/>
        <charset val="204"/>
      </rPr>
      <t>)</t>
    </r>
    <r>
      <rPr>
        <sz val="10"/>
        <color theme="1"/>
        <rFont val="AcadNusx"/>
      </rPr>
      <t xml:space="preserve"> antigenis gansazRvra sisxlSi</t>
    </r>
  </si>
  <si>
    <t>sisxlis jgufis da rezus faqtoris gansazRvra</t>
  </si>
  <si>
    <t>ganavlis analizi farul sisxldenaze</t>
  </si>
  <si>
    <t>VIII (IX) faqtoris inhibitorebis gansazRvra sisxlSi</t>
  </si>
  <si>
    <r>
      <t xml:space="preserve"> </t>
    </r>
    <r>
      <rPr>
        <b/>
        <sz val="10"/>
        <color theme="1"/>
        <rFont val="Times New Roman"/>
        <family val="1"/>
        <charset val="204"/>
      </rPr>
      <t>R</t>
    </r>
    <r>
      <rPr>
        <sz val="10"/>
        <color theme="1"/>
        <rFont val="Times New Roman"/>
        <family val="1"/>
        <charset val="204"/>
      </rPr>
      <t>-</t>
    </r>
    <r>
      <rPr>
        <sz val="10"/>
        <color theme="1"/>
        <rFont val="AcadNusx"/>
      </rPr>
      <t>grafia</t>
    </r>
  </si>
  <si>
    <t xml:space="preserve">eqoskopia </t>
  </si>
  <si>
    <t>eleqtro kardeografia (ekg). kardiologis konsultacia</t>
  </si>
  <si>
    <t xml:space="preserve">laboratoriuli gamokvlevebi (saWiroebis SemTxvevaSi) </t>
  </si>
  <si>
    <t>raodenoba</t>
  </si>
  <si>
    <t>erTeulis fasi (lari)</t>
  </si>
  <si>
    <t xml:space="preserve">ganyofilebis xelmZRvaneli  </t>
  </si>
  <si>
    <r>
      <rPr>
        <sz val="12"/>
        <color theme="1"/>
        <rFont val="AcadNusx"/>
      </rPr>
      <t>koagulologi</t>
    </r>
    <r>
      <rPr>
        <sz val="12"/>
        <color theme="1"/>
        <rFont val="Sylfaen"/>
        <family val="1"/>
        <charset val="204"/>
      </rPr>
      <t xml:space="preserve">  </t>
    </r>
  </si>
  <si>
    <r>
      <rPr>
        <sz val="12"/>
        <color theme="1"/>
        <rFont val="AcadNusx"/>
      </rPr>
      <t xml:space="preserve">meTodisti-fizioTerapevti </t>
    </r>
    <r>
      <rPr>
        <sz val="12"/>
        <color theme="1"/>
        <rFont val="Sylfaen"/>
        <family val="1"/>
        <charset val="204"/>
      </rPr>
      <t xml:space="preserve"> </t>
    </r>
  </si>
  <si>
    <r>
      <rPr>
        <sz val="12"/>
        <color theme="1"/>
        <rFont val="AcadNusx"/>
      </rPr>
      <t>pres-samsaxuri</t>
    </r>
    <r>
      <rPr>
        <sz val="12"/>
        <color theme="1"/>
        <rFont val="Sylfaen"/>
        <family val="1"/>
        <charset val="204"/>
      </rPr>
      <t xml:space="preserve">  </t>
    </r>
  </si>
  <si>
    <r>
      <rPr>
        <sz val="12"/>
        <color theme="1"/>
        <rFont val="AcadNusx"/>
      </rPr>
      <t>qirurgi</t>
    </r>
    <r>
      <rPr>
        <sz val="12"/>
        <color theme="1"/>
        <rFont val="Sylfaen"/>
        <family val="1"/>
        <charset val="204"/>
      </rPr>
      <t xml:space="preserve"> </t>
    </r>
  </si>
  <si>
    <t>koordinatori</t>
  </si>
  <si>
    <t>ufrosi eqTani</t>
  </si>
  <si>
    <t xml:space="preserve">ufrosi laboranti, komputeris operatori </t>
  </si>
  <si>
    <r>
      <rPr>
        <sz val="12"/>
        <color theme="1"/>
        <rFont val="AcadNusx"/>
      </rPr>
      <t>laboranti</t>
    </r>
    <r>
      <rPr>
        <sz val="12"/>
        <color theme="1"/>
        <rFont val="Sylfaen"/>
        <family val="1"/>
        <charset val="204"/>
      </rPr>
      <t xml:space="preserve">   </t>
    </r>
  </si>
  <si>
    <t xml:space="preserve">hematolog-konsultanti </t>
  </si>
  <si>
    <r>
      <rPr>
        <sz val="12"/>
        <color theme="1"/>
        <rFont val="AcadNusx"/>
      </rPr>
      <t>damlagebeli</t>
    </r>
    <r>
      <rPr>
        <sz val="12"/>
        <color theme="1"/>
        <rFont val="Sylfaen"/>
        <family val="1"/>
        <charset val="204"/>
      </rPr>
      <t xml:space="preserve">  </t>
    </r>
  </si>
  <si>
    <r>
      <rPr>
        <sz val="12"/>
        <color theme="1"/>
        <rFont val="AcadNusx"/>
      </rPr>
      <t>eqimi-hematologi</t>
    </r>
    <r>
      <rPr>
        <sz val="12"/>
        <color theme="1"/>
        <rFont val="Sylfaen"/>
        <family val="1"/>
        <charset val="204"/>
      </rPr>
      <t xml:space="preserve">   </t>
    </r>
  </si>
  <si>
    <r>
      <rPr>
        <sz val="12"/>
        <color theme="1"/>
        <rFont val="AcadNusx"/>
      </rPr>
      <t>eqimi pediatri</t>
    </r>
    <r>
      <rPr>
        <sz val="12"/>
        <color theme="1"/>
        <rFont val="Sylfaen"/>
        <family val="1"/>
        <charset val="204"/>
      </rPr>
      <t xml:space="preserve">   </t>
    </r>
  </si>
  <si>
    <t>orTopedi</t>
  </si>
  <si>
    <t>ხელფასები</t>
  </si>
  <si>
    <t>samed.</t>
  </si>
  <si>
    <t>kodi</t>
  </si>
  <si>
    <t xml:space="preserve">erTeulis </t>
  </si>
  <si>
    <t>fasi (lari)</t>
  </si>
  <si>
    <t>sul</t>
  </si>
  <si>
    <t>jami</t>
  </si>
  <si>
    <r>
      <t xml:space="preserve">VIII, IX, </t>
    </r>
    <r>
      <rPr>
        <sz val="11"/>
        <color theme="1"/>
        <rFont val="Sylfaen"/>
        <family val="1"/>
        <charset val="204"/>
      </rPr>
      <t xml:space="preserve">I,  II,  V,  VII,  X ,  XII, XIII </t>
    </r>
    <r>
      <rPr>
        <sz val="10"/>
        <color theme="1"/>
        <rFont val="AcadNusx"/>
      </rPr>
      <t>faqtorebis gansazRvra sisxlSi</t>
    </r>
  </si>
  <si>
    <t>თრომბოციტების ადჰეზია და აგრეგაცია</t>
  </si>
  <si>
    <r>
      <t>HIV-(</t>
    </r>
    <r>
      <rPr>
        <sz val="10"/>
        <color theme="1"/>
        <rFont val="AcadNusx"/>
      </rPr>
      <t>aiv) antisxeulebis gansazRvra</t>
    </r>
  </si>
  <si>
    <r>
      <t>H</t>
    </r>
    <r>
      <rPr>
        <sz val="10"/>
        <color theme="1"/>
        <rFont val="Times New Roman"/>
        <family val="1"/>
        <charset val="204"/>
      </rPr>
      <t>BsAg-“B”</t>
    </r>
    <r>
      <rPr>
        <sz val="10"/>
        <color theme="1"/>
        <rFont val="AcadNusx"/>
      </rPr>
      <t>-virusuli hepatitis markerebis gamokvleva sisxlSi</t>
    </r>
  </si>
  <si>
    <r>
      <t>R</t>
    </r>
    <r>
      <rPr>
        <sz val="10"/>
        <color theme="1"/>
        <rFont val="Times New Roman"/>
        <family val="1"/>
        <charset val="204"/>
      </rPr>
      <t>-</t>
    </r>
    <r>
      <rPr>
        <sz val="10"/>
        <color theme="1"/>
        <rFont val="AcadNusx"/>
      </rPr>
      <t>grafia</t>
    </r>
  </si>
  <si>
    <r>
      <t>eleqtro kardeografia (ekg)</t>
    </r>
    <r>
      <rPr>
        <sz val="10"/>
        <color theme="1"/>
        <rFont val="Sylfaen"/>
        <family val="1"/>
        <charset val="204"/>
      </rPr>
      <t>. კარდიოლოგის კონსულტაცია</t>
    </r>
  </si>
  <si>
    <t xml:space="preserve">eqim specialistis konsultacia </t>
  </si>
  <si>
    <t>VIII faqtori</t>
  </si>
  <si>
    <t xml:space="preserve">   </t>
  </si>
  <si>
    <t>IX faqtori</t>
  </si>
  <si>
    <r>
      <t xml:space="preserve">PCC </t>
    </r>
    <r>
      <rPr>
        <sz val="10"/>
        <color theme="1"/>
        <rFont val="AcadNusx"/>
      </rPr>
      <t>kompleqsi</t>
    </r>
  </si>
  <si>
    <r>
      <t>FEIBA</t>
    </r>
    <r>
      <rPr>
        <sz val="10"/>
        <color theme="1"/>
        <rFont val="AcadNusx"/>
      </rPr>
      <t>-kompleqsi</t>
    </r>
  </si>
  <si>
    <r>
      <t xml:space="preserve">VII  </t>
    </r>
    <r>
      <rPr>
        <sz val="10"/>
        <color theme="1"/>
        <rFont val="AcadNusx"/>
      </rPr>
      <t>faqtori</t>
    </r>
  </si>
  <si>
    <t>eriTrocituli masa</t>
  </si>
  <si>
    <t>Trombocituli masa</t>
  </si>
  <si>
    <t>krioprecipitati</t>
  </si>
  <si>
    <t>plazma</t>
  </si>
  <si>
    <t>desmopresini</t>
  </si>
  <si>
    <t>aminokapronmJava</t>
  </si>
  <si>
    <t>morfini</t>
  </si>
  <si>
    <t>dimedroli</t>
  </si>
  <si>
    <t>prednizoloni</t>
  </si>
  <si>
    <t>paracetamoli</t>
  </si>
  <si>
    <t>dicinoni</t>
  </si>
  <si>
    <t>vikasolo</t>
  </si>
  <si>
    <t>ასკორბინის მჟავა</t>
  </si>
  <si>
    <t>samedicino masalebi (raodenobebi saWiroebis mixedviT)</t>
  </si>
  <si>
    <r>
      <t xml:space="preserve">sisxlis gadasxmis sistema </t>
    </r>
    <r>
      <rPr>
        <sz val="10"/>
        <color theme="1"/>
        <rFont val="Times New Roman"/>
        <family val="1"/>
        <charset val="204"/>
      </rPr>
      <t xml:space="preserve"> </t>
    </r>
  </si>
  <si>
    <t xml:space="preserve">erTjeradi Sprici 20gr </t>
  </si>
  <si>
    <t>erTjeradi Sprici 5gr</t>
  </si>
  <si>
    <t>erTjeradi Sprici 2gr</t>
  </si>
  <si>
    <t>iodi 0,5</t>
  </si>
  <si>
    <t>spirtiani bamba</t>
  </si>
  <si>
    <t>leikoplastiri</t>
  </si>
  <si>
    <t>binti</t>
  </si>
  <si>
    <t>1 sawol dRis Rirebuleba  50 lari</t>
  </si>
  <si>
    <t xml:space="preserve">morige medda          </t>
  </si>
  <si>
    <t xml:space="preserve">administracia        </t>
  </si>
  <si>
    <t xml:space="preserve">Svebuleba             </t>
  </si>
  <si>
    <t xml:space="preserve">mkurnali eqimi         </t>
  </si>
  <si>
    <t xml:space="preserve">mkurnali medda                                         </t>
  </si>
  <si>
    <t xml:space="preserve">ganyofilebis  gamge   </t>
  </si>
  <si>
    <t xml:space="preserve">ufrosi medda           </t>
  </si>
  <si>
    <t xml:space="preserve">morige sanitari        </t>
  </si>
  <si>
    <t xml:space="preserve">diasaxlisi             </t>
  </si>
  <si>
    <t xml:space="preserve">Svebuleba              </t>
  </si>
  <si>
    <t xml:space="preserve">komunaluri          </t>
  </si>
  <si>
    <t xml:space="preserve">zednadebi           </t>
  </si>
  <si>
    <t xml:space="preserve">rentabeloba       </t>
  </si>
  <si>
    <t xml:space="preserve"> მძიმე ფორმა</t>
  </si>
  <si>
    <t>საშუალო ფორმა</t>
  </si>
  <si>
    <t xml:space="preserve">                              </t>
  </si>
  <si>
    <t xml:space="preserve"> მსუბუქი ფორმა </t>
  </si>
  <si>
    <t xml:space="preserve">ჰემოფილია B      </t>
  </si>
  <si>
    <t>სულ</t>
  </si>
  <si>
    <r>
      <t>XIII</t>
    </r>
    <r>
      <rPr>
        <sz val="11"/>
        <color theme="1"/>
        <rFont val="Sylfaen"/>
        <family val="1"/>
        <charset val="204"/>
      </rPr>
      <t xml:space="preserve"> ფაქტორის მემკვიდრული  დეფიციტი </t>
    </r>
    <r>
      <rPr>
        <sz val="11"/>
        <color theme="1"/>
        <rFont val="Times New Roman"/>
        <family val="1"/>
        <charset val="204"/>
      </rPr>
      <t xml:space="preserve">  </t>
    </r>
    <r>
      <rPr>
        <b/>
        <sz val="11"/>
        <color theme="1"/>
        <rFont val="Sylfaen"/>
        <family val="1"/>
        <charset val="204"/>
      </rPr>
      <t/>
    </r>
  </si>
  <si>
    <r>
      <t xml:space="preserve">VII </t>
    </r>
    <r>
      <rPr>
        <sz val="11"/>
        <color theme="1"/>
        <rFont val="Sylfaen"/>
        <family val="1"/>
        <charset val="204"/>
      </rPr>
      <t xml:space="preserve">  ფაქტორის მემკვიდრული  დეფიციტი</t>
    </r>
    <r>
      <rPr>
        <sz val="11"/>
        <color theme="1"/>
        <rFont val="Times New Roman"/>
        <family val="1"/>
        <charset val="204"/>
      </rPr>
      <t xml:space="preserve"> </t>
    </r>
    <r>
      <rPr>
        <sz val="11"/>
        <color theme="1"/>
        <rFont val="Sylfaen"/>
        <family val="1"/>
        <charset val="204"/>
      </rPr>
      <t xml:space="preserve">   </t>
    </r>
  </si>
  <si>
    <r>
      <t xml:space="preserve">K </t>
    </r>
    <r>
      <rPr>
        <sz val="11"/>
        <color theme="1"/>
        <rFont val="Sylfaen"/>
        <family val="1"/>
        <charset val="204"/>
      </rPr>
      <t>ვიტამინ</t>
    </r>
    <r>
      <rPr>
        <sz val="11"/>
        <color theme="1"/>
        <rFont val="Times New Roman"/>
        <family val="1"/>
        <charset val="204"/>
      </rPr>
      <t xml:space="preserve">  </t>
    </r>
    <r>
      <rPr>
        <sz val="11"/>
        <color theme="1"/>
        <rFont val="Sylfaen"/>
        <family val="1"/>
        <charset val="204"/>
      </rPr>
      <t>დამოკიდებული</t>
    </r>
    <r>
      <rPr>
        <sz val="11"/>
        <color theme="1"/>
        <rFont val="Times New Roman"/>
        <family val="1"/>
        <charset val="204"/>
      </rPr>
      <t xml:space="preserve"> </t>
    </r>
    <r>
      <rPr>
        <sz val="11"/>
        <color theme="1"/>
        <rFont val="Sylfaen"/>
        <family val="1"/>
        <charset val="204"/>
      </rPr>
      <t>ფაქტორების</t>
    </r>
    <r>
      <rPr>
        <sz val="11"/>
        <color theme="1"/>
        <rFont val="Times New Roman"/>
        <family val="1"/>
        <charset val="204"/>
      </rPr>
      <t xml:space="preserve"> </t>
    </r>
    <r>
      <rPr>
        <sz val="11"/>
        <color theme="1"/>
        <rFont val="Sylfaen"/>
        <family val="1"/>
        <charset val="204"/>
      </rPr>
      <t>მემკვიდრული</t>
    </r>
    <r>
      <rPr>
        <sz val="11"/>
        <color theme="1"/>
        <rFont val="Times New Roman"/>
        <family val="1"/>
        <charset val="204"/>
      </rPr>
      <t xml:space="preserve"> </t>
    </r>
    <r>
      <rPr>
        <sz val="11"/>
        <color theme="1"/>
        <rFont val="Sylfaen"/>
        <family val="1"/>
        <charset val="204"/>
      </rPr>
      <t>დეფიციტი</t>
    </r>
    <r>
      <rPr>
        <sz val="11"/>
        <color theme="1"/>
        <rFont val="Times New Roman"/>
        <family val="1"/>
        <charset val="204"/>
      </rPr>
      <t xml:space="preserve"> </t>
    </r>
    <r>
      <rPr>
        <sz val="11"/>
        <color theme="1"/>
        <rFont val="Sylfaen"/>
        <family val="1"/>
        <charset val="204"/>
      </rPr>
      <t xml:space="preserve"> </t>
    </r>
    <r>
      <rPr>
        <b/>
        <sz val="11"/>
        <color theme="1"/>
        <rFont val="Times New Roman"/>
        <family val="1"/>
        <charset val="204"/>
      </rPr>
      <t/>
    </r>
  </si>
  <si>
    <r>
      <t>ფონ</t>
    </r>
    <r>
      <rPr>
        <b/>
        <sz val="11"/>
        <color theme="1"/>
        <rFont val="Sylfaen"/>
        <family val="1"/>
        <charset val="204"/>
      </rPr>
      <t>–</t>
    </r>
    <r>
      <rPr>
        <sz val="11"/>
        <color theme="1"/>
        <rFont val="Sylfaen"/>
        <family val="1"/>
        <charset val="204"/>
      </rPr>
      <t xml:space="preserve">ვილებრანდის დაავადება          </t>
    </r>
    <r>
      <rPr>
        <sz val="11"/>
        <color theme="1"/>
        <rFont val="Times New Roman"/>
        <family val="1"/>
        <charset val="204"/>
      </rPr>
      <t xml:space="preserve"> </t>
    </r>
    <r>
      <rPr>
        <b/>
        <sz val="11"/>
        <color theme="1"/>
        <rFont val="Sylfaen"/>
        <family val="1"/>
        <charset val="204"/>
      </rPr>
      <t/>
    </r>
  </si>
  <si>
    <t xml:space="preserve">თრომბოციტების თვისობრივი დეფექტით  </t>
  </si>
  <si>
    <t>laboratoriuli gamokvleveბი (saWiroebis SemTxvevaSi)</t>
  </si>
  <si>
    <t xml:space="preserve">ჰემოფილია A           </t>
  </si>
  <si>
    <t>სულ პაციენტთა რ-ბა</t>
  </si>
  <si>
    <t>წელიწადში</t>
  </si>
  <si>
    <r>
      <t xml:space="preserve"> sisxlis Sededebis faqtorebis gamokvleva sisxlSi: VIII, IX, </t>
    </r>
    <r>
      <rPr>
        <sz val="11"/>
        <color theme="1"/>
        <rFont val="Sylfaen"/>
        <family val="1"/>
        <charset val="204"/>
      </rPr>
      <t>I,  II,  V,  VII,  X ,  XII, XIII</t>
    </r>
    <r>
      <rPr>
        <sz val="10"/>
        <color theme="1"/>
        <rFont val="AcadNusx"/>
      </rPr>
      <t xml:space="preserve"> faqtoris aqtivobis gansazRvra sisxlSi</t>
    </r>
  </si>
  <si>
    <t>konsultacia ambulatoriuli (სხვა სპეციალისტების)</t>
  </si>
  <si>
    <t>medikamentebi (raodenobebi: saWiroebisa mixedviT)</t>
  </si>
  <si>
    <t>რ-ბა წელიწადში</t>
  </si>
  <si>
    <t>ფასი</t>
  </si>
  <si>
    <t>თვეში</t>
  </si>
  <si>
    <t>სტაციონარი</t>
  </si>
  <si>
    <t>ლაბორატორიული გამოკვლევები</t>
  </si>
  <si>
    <t>მედიკამენტები</t>
  </si>
  <si>
    <t xml:space="preserve">ერთჯერადი მოხმარების საგნები </t>
  </si>
  <si>
    <t>1 პაციენტზე</t>
  </si>
  <si>
    <t>ჯამი (სტაციონარი)</t>
  </si>
  <si>
    <t>ამბულატორია</t>
  </si>
  <si>
    <t>ამბლატორია (თვეში)</t>
  </si>
  <si>
    <t>სულ თვეში</t>
  </si>
  <si>
    <t>ბიუჯეტი 1 თვის</t>
  </si>
  <si>
    <t>საშუალოდ წელიწადში 40 პაციენტი (თერაპიული)</t>
  </si>
  <si>
    <t>ერთელის ფასი</t>
  </si>
  <si>
    <t>ფასი წელიწადში</t>
  </si>
  <si>
    <t>ორთოპედიული მკურნალობა</t>
  </si>
  <si>
    <t xml:space="preserve">წელიწადში    </t>
  </si>
  <si>
    <t>საწოლდღე</t>
  </si>
  <si>
    <t xml:space="preserve"> რ-ბა წელიწადში </t>
  </si>
  <si>
    <t>საწოლდღის ფასი (ხელფასების გარდა)</t>
  </si>
  <si>
    <t>საშუალო საწოლდაყოვენბა</t>
  </si>
  <si>
    <t>სულ საწოლ-დღე</t>
  </si>
  <si>
    <t>წლის ბიუჯეტი</t>
  </si>
  <si>
    <t>სულ ფასი წელიწადში</t>
  </si>
  <si>
    <t>სულ ფასი  წელიწადში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</si>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</sst>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 x14ac:knownFonts="1">
    <font>
      <sz val="11"/>
      <color theme="1"/>
      <name val="Calibri"/>
      <family val="2"/>
      <scheme val="minor"/>
    </font>
    <font>
      <sz val="10"/>
      <color theme="1"/>
      <name val="Sylfae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AcadNusx"/>
    </font>
    <font>
      <b/>
      <sz val="10"/>
      <color theme="1"/>
      <name val="AcadNusx"/>
    </font>
    <font>
      <sz val="11"/>
      <color theme="1"/>
      <name val="Sylfaen"/>
      <family val="1"/>
      <charset val="204"/>
    </font>
    <font>
      <b/>
      <sz val="10"/>
      <color theme="1"/>
      <name val="Sylfaen"/>
      <family val="1"/>
      <charset val="204"/>
    </font>
    <font>
      <b/>
      <sz val="10"/>
      <color theme="1"/>
      <name val="Times New Roman"/>
      <family val="1"/>
      <charset val="204"/>
    </font>
    <font>
      <sz val="12"/>
      <color theme="1"/>
      <name val="AcadNusx"/>
    </font>
    <font>
      <sz val="12"/>
      <color theme="1"/>
      <name val="Sylfaen"/>
      <family val="1"/>
      <charset val="204"/>
    </font>
    <font>
      <b/>
      <sz val="9"/>
      <color theme="1"/>
      <name val="AcadNusx"/>
    </font>
    <font>
      <sz val="11"/>
      <color theme="1"/>
      <name val="Times New Roman"/>
      <family val="1"/>
      <charset val="204"/>
    </font>
    <font>
      <b/>
      <sz val="12"/>
      <color theme="1"/>
      <name val="Sylfaen"/>
      <family val="1"/>
      <charset val="204"/>
    </font>
    <font>
      <b/>
      <sz val="11"/>
      <color theme="1"/>
      <name val="Sylfae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8"/>
      <color theme="1"/>
      <name val="Calibri"/>
      <family val="2"/>
      <scheme val="minor"/>
    </font>
    <font>
      <b/>
      <sz val="14"/>
      <color theme="1"/>
      <name val="AcadNusx"/>
    </font>
    <font>
      <b/>
      <sz val="9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4"/>
      <color theme="1"/>
      <name val="Sylfaen"/>
      <family val="1"/>
      <charset val="204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5">
    <xf numFmtId="0" fontId="0" fillId="0" borderId="0" xfId="0"/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vertical="top" wrapText="1"/>
    </xf>
    <xf numFmtId="0" fontId="3" fillId="0" borderId="4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3" fillId="0" borderId="3" xfId="0" applyFont="1" applyBorder="1" applyAlignment="1">
      <alignment vertical="top" wrapText="1"/>
    </xf>
    <xf numFmtId="0" fontId="4" fillId="0" borderId="5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7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0" fontId="3" fillId="0" borderId="10" xfId="0" applyFont="1" applyBorder="1" applyAlignment="1">
      <alignment horizontal="center" vertical="top" wrapText="1"/>
    </xf>
    <xf numFmtId="0" fontId="1" fillId="0" borderId="4" xfId="0" applyFont="1" applyBorder="1" applyAlignment="1">
      <alignment vertical="top" wrapText="1"/>
    </xf>
    <xf numFmtId="0" fontId="3" fillId="0" borderId="12" xfId="0" applyFont="1" applyBorder="1" applyAlignment="1">
      <alignment vertical="top" wrapText="1"/>
    </xf>
    <xf numFmtId="0" fontId="3" fillId="0" borderId="12" xfId="0" applyFont="1" applyBorder="1" applyAlignment="1">
      <alignment horizontal="center" vertical="top" wrapText="1"/>
    </xf>
    <xf numFmtId="0" fontId="4" fillId="0" borderId="5" xfId="0" applyFont="1" applyBorder="1" applyAlignment="1">
      <alignment vertical="top" wrapText="1"/>
    </xf>
    <xf numFmtId="0" fontId="4" fillId="0" borderId="3" xfId="0" applyFont="1" applyBorder="1" applyAlignment="1">
      <alignment vertical="top" wrapText="1"/>
    </xf>
    <xf numFmtId="0" fontId="2" fillId="0" borderId="12" xfId="0" applyFont="1" applyBorder="1" applyAlignment="1">
      <alignment vertical="top" wrapText="1"/>
    </xf>
    <xf numFmtId="0" fontId="6" fillId="0" borderId="12" xfId="0" applyFont="1" applyBorder="1" applyAlignment="1">
      <alignment vertical="top" wrapText="1"/>
    </xf>
    <xf numFmtId="0" fontId="0" fillId="0" borderId="12" xfId="0" applyBorder="1"/>
    <xf numFmtId="0" fontId="8" fillId="0" borderId="12" xfId="0" applyFont="1" applyBorder="1"/>
    <xf numFmtId="0" fontId="9" fillId="0" borderId="12" xfId="0" applyFont="1" applyBorder="1"/>
    <xf numFmtId="0" fontId="8" fillId="0" borderId="12" xfId="0" applyFont="1" applyBorder="1" applyAlignment="1">
      <alignment wrapText="1"/>
    </xf>
    <xf numFmtId="0" fontId="8" fillId="0" borderId="0" xfId="0" applyFont="1" applyAlignment="1">
      <alignment horizontal="left" indent="1"/>
    </xf>
    <xf numFmtId="0" fontId="4" fillId="0" borderId="1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7" fillId="0" borderId="4" xfId="0" applyFont="1" applyBorder="1" applyAlignment="1">
      <alignment vertical="top" wrapText="1"/>
    </xf>
    <xf numFmtId="0" fontId="11" fillId="0" borderId="3" xfId="0" applyFont="1" applyBorder="1" applyAlignment="1">
      <alignment horizontal="center" vertical="top" wrapText="1"/>
    </xf>
    <xf numFmtId="0" fontId="11" fillId="0" borderId="9" xfId="0" applyFont="1" applyBorder="1" applyAlignment="1">
      <alignment horizontal="center" vertical="top" wrapText="1"/>
    </xf>
    <xf numFmtId="0" fontId="3" fillId="0" borderId="10" xfId="0" applyFont="1" applyBorder="1" applyAlignment="1">
      <alignment vertical="top" wrapText="1"/>
    </xf>
    <xf numFmtId="0" fontId="4" fillId="0" borderId="12" xfId="0" applyFont="1" applyBorder="1" applyAlignment="1">
      <alignment vertical="top" wrapText="1"/>
    </xf>
    <xf numFmtId="0" fontId="12" fillId="0" borderId="12" xfId="0" applyFont="1" applyBorder="1"/>
    <xf numFmtId="0" fontId="11" fillId="0" borderId="12" xfId="0" applyFont="1" applyBorder="1" applyAlignment="1">
      <alignment wrapText="1"/>
    </xf>
    <xf numFmtId="0" fontId="5" fillId="0" borderId="12" xfId="0" applyFont="1" applyBorder="1" applyAlignment="1">
      <alignment wrapText="1"/>
    </xf>
    <xf numFmtId="0" fontId="15" fillId="0" borderId="12" xfId="0" applyFont="1" applyBorder="1"/>
    <xf numFmtId="0" fontId="17" fillId="0" borderId="12" xfId="0" applyFont="1" applyBorder="1"/>
    <xf numFmtId="0" fontId="4" fillId="3" borderId="12" xfId="0" applyFont="1" applyFill="1" applyBorder="1" applyAlignment="1">
      <alignment vertical="top" wrapText="1"/>
    </xf>
    <xf numFmtId="0" fontId="3" fillId="3" borderId="12" xfId="0" applyFont="1" applyFill="1" applyBorder="1" applyAlignment="1">
      <alignment horizontal="center" vertical="top" wrapText="1"/>
    </xf>
    <xf numFmtId="0" fontId="4" fillId="3" borderId="12" xfId="0" applyFont="1" applyFill="1" applyBorder="1" applyAlignment="1">
      <alignment horizontal="center" vertical="top" wrapText="1"/>
    </xf>
    <xf numFmtId="0" fontId="3" fillId="0" borderId="13" xfId="0" applyFont="1" applyBorder="1" applyAlignment="1">
      <alignment vertical="top" wrapText="1"/>
    </xf>
    <xf numFmtId="0" fontId="0" fillId="0" borderId="13" xfId="0" applyBorder="1"/>
    <xf numFmtId="0" fontId="3" fillId="0" borderId="13" xfId="0" applyFont="1" applyBorder="1" applyAlignment="1">
      <alignment horizontal="center" vertical="top" wrapText="1"/>
    </xf>
    <xf numFmtId="0" fontId="18" fillId="0" borderId="12" xfId="0" applyFont="1" applyBorder="1"/>
    <xf numFmtId="0" fontId="19" fillId="0" borderId="12" xfId="0" applyFont="1" applyFill="1" applyBorder="1" applyAlignment="1">
      <alignment vertical="top" wrapText="1"/>
    </xf>
    <xf numFmtId="0" fontId="3" fillId="2" borderId="8" xfId="0" applyFont="1" applyFill="1" applyBorder="1" applyAlignment="1">
      <alignment horizontal="center" vertical="top" wrapText="1"/>
    </xf>
    <xf numFmtId="0" fontId="2" fillId="0" borderId="9" xfId="0" applyFont="1" applyBorder="1" applyAlignment="1">
      <alignment vertical="top" wrapText="1"/>
    </xf>
    <xf numFmtId="0" fontId="1" fillId="0" borderId="0" xfId="0" applyFont="1" applyBorder="1" applyAlignment="1">
      <alignment horizontal="center" vertical="top" wrapText="1"/>
    </xf>
    <xf numFmtId="0" fontId="21" fillId="0" borderId="12" xfId="0" applyFont="1" applyBorder="1"/>
    <xf numFmtId="0" fontId="22" fillId="0" borderId="12" xfId="0" applyFont="1" applyBorder="1"/>
    <xf numFmtId="0" fontId="4" fillId="0" borderId="14" xfId="0" applyFont="1" applyBorder="1" applyAlignment="1">
      <alignment horizontal="center" vertical="top" wrapText="1"/>
    </xf>
    <xf numFmtId="0" fontId="15" fillId="0" borderId="15" xfId="0" applyFont="1" applyBorder="1"/>
    <xf numFmtId="0" fontId="15" fillId="0" borderId="16" xfId="0" applyFont="1" applyBorder="1"/>
    <xf numFmtId="0" fontId="21" fillId="0" borderId="15" xfId="0" applyFont="1" applyBorder="1"/>
    <xf numFmtId="0" fontId="4" fillId="0" borderId="12" xfId="0" applyFont="1" applyFill="1" applyBorder="1" applyAlignment="1">
      <alignment horizontal="center" vertical="top" wrapText="1"/>
    </xf>
    <xf numFmtId="0" fontId="21" fillId="0" borderId="0" xfId="0" applyFont="1"/>
    <xf numFmtId="0" fontId="3" fillId="0" borderId="0" xfId="0" applyFont="1" applyFill="1" applyBorder="1" applyAlignment="1">
      <alignment vertical="top" wrapText="1"/>
    </xf>
    <xf numFmtId="0" fontId="0" fillId="3" borderId="12" xfId="0" applyFill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2" xfId="0" applyFill="1" applyBorder="1"/>
    <xf numFmtId="0" fontId="15" fillId="0" borderId="12" xfId="0" applyFont="1" applyBorder="1" applyAlignment="1">
      <alignment horizontal="center"/>
    </xf>
    <xf numFmtId="0" fontId="23" fillId="0" borderId="12" xfId="0" applyFont="1" applyBorder="1"/>
    <xf numFmtId="0" fontId="22" fillId="0" borderId="12" xfId="0" applyFont="1" applyBorder="1" applyAlignment="1">
      <alignment horizontal="center"/>
    </xf>
    <xf numFmtId="0" fontId="19" fillId="0" borderId="0" xfId="0" applyFont="1" applyFill="1" applyBorder="1" applyAlignment="1">
      <alignment vertical="top" wrapText="1"/>
    </xf>
    <xf numFmtId="0" fontId="22" fillId="0" borderId="12" xfId="0" applyFont="1" applyFill="1" applyBorder="1"/>
    <xf numFmtId="0" fontId="16" fillId="0" borderId="12" xfId="0" applyFont="1" applyBorder="1"/>
    <xf numFmtId="0" fontId="24" fillId="0" borderId="12" xfId="0" applyFont="1" applyFill="1" applyBorder="1"/>
    <xf numFmtId="0" fontId="25" fillId="0" borderId="12" xfId="0" applyFont="1" applyBorder="1"/>
    <xf numFmtId="0" fontId="0" fillId="0" borderId="0" xfId="0" applyAlignment="1"/>
    <xf numFmtId="0" fontId="16" fillId="0" borderId="12" xfId="0" applyFont="1" applyBorder="1" applyAlignment="1">
      <alignment horizontal="center"/>
    </xf>
    <xf numFmtId="0" fontId="16" fillId="0" borderId="12" xfId="0" applyFont="1" applyBorder="1" applyAlignment="1">
      <alignment wrapText="1"/>
    </xf>
    <xf numFmtId="0" fontId="15" fillId="0" borderId="0" xfId="0" applyFont="1" applyAlignment="1">
      <alignment horizontal="center"/>
    </xf>
    <xf numFmtId="0" fontId="20" fillId="0" borderId="12" xfId="0" applyFont="1" applyBorder="1" applyAlignment="1">
      <alignment wrapText="1"/>
    </xf>
    <xf numFmtId="0" fontId="4" fillId="0" borderId="0" xfId="0" applyFont="1" applyBorder="1" applyAlignment="1">
      <alignment horizontal="center" vertical="top" wrapText="1"/>
    </xf>
    <xf numFmtId="0" fontId="4" fillId="0" borderId="0" xfId="0" applyFont="1" applyBorder="1" applyAlignment="1">
      <alignment vertical="top" wrapText="1"/>
    </xf>
    <xf numFmtId="0" fontId="20" fillId="0" borderId="12" xfId="0" applyFont="1" applyBorder="1" applyAlignment="1">
      <alignment horizontal="center" wrapText="1"/>
    </xf>
    <xf numFmtId="0" fontId="18" fillId="0" borderId="12" xfId="0" applyFont="1" applyBorder="1" applyAlignment="1">
      <alignment horizontal="center" wrapText="1"/>
    </xf>
    <xf numFmtId="0" fontId="18" fillId="0" borderId="12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5" fillId="0" borderId="16" xfId="0" applyFont="1" applyBorder="1" applyAlignment="1">
      <alignment horizontal="center" vertical="center"/>
    </xf>
    <xf numFmtId="0" fontId="15" fillId="0" borderId="18" xfId="0" applyFont="1" applyBorder="1" applyAlignment="1">
      <alignment horizontal="center" vertical="center"/>
    </xf>
    <xf numFmtId="0" fontId="15" fillId="0" borderId="19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7" xfId="0" applyBorder="1" applyAlignment="1">
      <alignment horizontal="center"/>
    </xf>
    <xf numFmtId="0" fontId="2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12" xfId="0" applyFont="1" applyBorder="1" applyAlignment="1">
      <alignment horizontal="center" vertical="top" wrapText="1"/>
    </xf>
    <xf numFmtId="0" fontId="4" fillId="3" borderId="12" xfId="0" applyFont="1" applyFill="1" applyBorder="1" applyAlignment="1">
      <alignment horizontal="center" vertical="top" wrapText="1"/>
    </xf>
    <xf numFmtId="0" fontId="10" fillId="0" borderId="5" xfId="0" applyFont="1" applyBorder="1" applyAlignment="1">
      <alignment horizontal="center" vertical="top" wrapText="1"/>
    </xf>
    <xf numFmtId="0" fontId="10" fillId="0" borderId="3" xfId="0" applyFont="1" applyBorder="1" applyAlignment="1">
      <alignment horizontal="center" vertical="top" wrapText="1"/>
    </xf>
    <xf numFmtId="0" fontId="4" fillId="0" borderId="11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11" xfId="0" applyFont="1" applyBorder="1" applyAlignment="1">
      <alignment vertical="top" wrapText="1"/>
    </xf>
    <xf numFmtId="0" fontId="4" fillId="0" borderId="7" xfId="0" applyFont="1" applyBorder="1" applyAlignment="1">
      <alignment vertical="top" wrapText="1"/>
    </xf>
    <xf numFmtId="0" fontId="4" fillId="0" borderId="2" xfId="0" applyFont="1" applyBorder="1" applyAlignment="1">
      <alignment vertical="top" wrapText="1"/>
    </xf>
    <xf numFmtId="0" fontId="4" fillId="2" borderId="12" xfId="0" applyFont="1" applyFill="1" applyBorder="1" applyAlignment="1">
      <alignment horizontal="center" vertical="top" wrapText="1"/>
    </xf>
    <xf numFmtId="0" fontId="17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6:E23"/>
  <sheetViews>
    <sheetView workbookViewId="0">
      <selection activeCell="C6" sqref="C6:E23"/>
    </sheetView>
  </sheetViews>
  <sheetFormatPr defaultRowHeight="15" x14ac:dyDescent="0.25"/>
  <cols>
    <col min="3" max="3" width="31.85546875" customWidth="1"/>
    <col min="4" max="4" width="17.140625" customWidth="1"/>
  </cols>
  <sheetData>
    <row r="6" spans="3:5" ht="18" x14ac:dyDescent="0.35">
      <c r="C6" s="24" t="s">
        <v>108</v>
      </c>
      <c r="D6" s="22" t="s">
        <v>96</v>
      </c>
      <c r="E6" s="22">
        <v>124</v>
      </c>
    </row>
    <row r="7" spans="3:5" ht="18" x14ac:dyDescent="0.35">
      <c r="C7" s="24"/>
      <c r="D7" s="22" t="s">
        <v>97</v>
      </c>
      <c r="E7" s="22">
        <v>37</v>
      </c>
    </row>
    <row r="8" spans="3:5" ht="18" x14ac:dyDescent="0.35">
      <c r="C8" s="24" t="s">
        <v>98</v>
      </c>
      <c r="D8" s="22" t="s">
        <v>99</v>
      </c>
      <c r="E8" s="22">
        <v>59</v>
      </c>
    </row>
    <row r="9" spans="3:5" ht="18" x14ac:dyDescent="0.35">
      <c r="C9" s="36" t="s">
        <v>101</v>
      </c>
      <c r="D9" s="22"/>
      <c r="E9" s="40">
        <f>SUM(E6:E8)</f>
        <v>220</v>
      </c>
    </row>
    <row r="10" spans="3:5" ht="18" x14ac:dyDescent="0.35">
      <c r="C10" s="24" t="s">
        <v>100</v>
      </c>
      <c r="D10" s="22" t="s">
        <v>96</v>
      </c>
      <c r="E10" s="22">
        <v>22</v>
      </c>
    </row>
    <row r="11" spans="3:5" ht="18" x14ac:dyDescent="0.35">
      <c r="C11" s="24"/>
      <c r="D11" s="22" t="s">
        <v>97</v>
      </c>
      <c r="E11" s="22">
        <v>5</v>
      </c>
    </row>
    <row r="12" spans="3:5" ht="18" x14ac:dyDescent="0.35">
      <c r="C12" s="24"/>
      <c r="D12" s="22" t="s">
        <v>99</v>
      </c>
      <c r="E12" s="22">
        <v>13</v>
      </c>
    </row>
    <row r="13" spans="3:5" ht="18" x14ac:dyDescent="0.35">
      <c r="C13" s="36" t="s">
        <v>101</v>
      </c>
      <c r="D13" s="22"/>
      <c r="E13" s="40">
        <f>SUM(E10:E12)</f>
        <v>40</v>
      </c>
    </row>
    <row r="16" spans="3:5" ht="30" x14ac:dyDescent="0.25">
      <c r="C16" s="37" t="s">
        <v>102</v>
      </c>
      <c r="D16" s="22"/>
      <c r="E16" s="22">
        <v>1</v>
      </c>
    </row>
    <row r="17" spans="3:5" ht="30" x14ac:dyDescent="0.25">
      <c r="C17" s="37" t="s">
        <v>103</v>
      </c>
      <c r="D17" s="22"/>
      <c r="E17" s="22">
        <v>3</v>
      </c>
    </row>
    <row r="18" spans="3:5" ht="45" x14ac:dyDescent="0.25">
      <c r="C18" s="37" t="s">
        <v>104</v>
      </c>
      <c r="D18" s="22"/>
      <c r="E18" s="22">
        <v>3</v>
      </c>
    </row>
    <row r="19" spans="3:5" ht="20.25" customHeight="1" x14ac:dyDescent="0.25">
      <c r="C19" s="38" t="s">
        <v>105</v>
      </c>
      <c r="D19" s="22"/>
      <c r="E19" s="22">
        <v>23</v>
      </c>
    </row>
    <row r="20" spans="3:5" ht="30" x14ac:dyDescent="0.25">
      <c r="C20" s="38" t="s">
        <v>106</v>
      </c>
      <c r="D20" s="22"/>
      <c r="E20" s="22">
        <v>6</v>
      </c>
    </row>
    <row r="21" spans="3:5" ht="18" x14ac:dyDescent="0.35">
      <c r="C21" s="36" t="s">
        <v>101</v>
      </c>
      <c r="D21" s="22"/>
      <c r="E21" s="40">
        <f>SUM(E16:E20)</f>
        <v>36</v>
      </c>
    </row>
    <row r="23" spans="3:5" ht="15.75" x14ac:dyDescent="0.25">
      <c r="C23" s="40" t="s">
        <v>109</v>
      </c>
      <c r="D23" s="40"/>
      <c r="E23" s="40">
        <f>E21+E13+E9</f>
        <v>296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3:K41"/>
  <sheetViews>
    <sheetView topLeftCell="A25" workbookViewId="0">
      <selection activeCell="M24" sqref="M24"/>
    </sheetView>
  </sheetViews>
  <sheetFormatPr defaultRowHeight="15" x14ac:dyDescent="0.25"/>
  <cols>
    <col min="5" max="5" width="64.42578125" customWidth="1"/>
    <col min="6" max="6" width="13.140625" customWidth="1"/>
    <col min="7" max="7" width="14.85546875" customWidth="1"/>
    <col min="8" max="8" width="15.42578125" customWidth="1"/>
    <col min="10" max="11" width="15.5703125" customWidth="1"/>
  </cols>
  <sheetData>
    <row r="3" spans="5:9" ht="16.5" x14ac:dyDescent="0.3">
      <c r="E3" s="26"/>
    </row>
    <row r="4" spans="5:9" ht="16.5" x14ac:dyDescent="0.3">
      <c r="E4" s="26"/>
    </row>
    <row r="5" spans="5:9" x14ac:dyDescent="0.25">
      <c r="E5" s="82" t="s">
        <v>11</v>
      </c>
      <c r="F5" s="82"/>
      <c r="G5" s="82"/>
    </row>
    <row r="6" spans="5:9" ht="15.75" thickBot="1" x14ac:dyDescent="0.3"/>
    <row r="7" spans="5:9" ht="43.5" customHeight="1" thickBot="1" x14ac:dyDescent="0.3">
      <c r="E7" s="7" t="s">
        <v>10</v>
      </c>
      <c r="F7" s="8" t="s">
        <v>24</v>
      </c>
      <c r="G7" s="8" t="s">
        <v>25</v>
      </c>
      <c r="H7" s="54" t="s">
        <v>139</v>
      </c>
      <c r="I7" s="58" t="s">
        <v>116</v>
      </c>
    </row>
    <row r="8" spans="5:9" ht="25.5" customHeight="1" thickBot="1" x14ac:dyDescent="0.3">
      <c r="E8" s="1" t="s">
        <v>0</v>
      </c>
      <c r="F8" s="2">
        <v>1</v>
      </c>
      <c r="G8" s="12">
        <v>15</v>
      </c>
      <c r="H8" s="55"/>
      <c r="I8" s="22"/>
    </row>
    <row r="9" spans="5:9" ht="25.5" customHeight="1" thickBot="1" x14ac:dyDescent="0.3">
      <c r="E9" s="3" t="s">
        <v>1</v>
      </c>
      <c r="F9" s="4">
        <v>1</v>
      </c>
      <c r="G9" s="13">
        <v>11</v>
      </c>
      <c r="H9" s="55"/>
      <c r="I9" s="22"/>
    </row>
    <row r="10" spans="5:9" ht="25.5" customHeight="1" thickBot="1" x14ac:dyDescent="0.3">
      <c r="E10" s="3" t="s">
        <v>2</v>
      </c>
      <c r="F10" s="4">
        <v>1</v>
      </c>
      <c r="G10" s="13">
        <v>11</v>
      </c>
      <c r="H10" s="55"/>
      <c r="I10" s="22"/>
    </row>
    <row r="11" spans="5:9" ht="25.5" customHeight="1" thickBot="1" x14ac:dyDescent="0.3">
      <c r="E11" s="3" t="s">
        <v>3</v>
      </c>
      <c r="F11" s="4">
        <v>1</v>
      </c>
      <c r="G11" s="13">
        <v>15</v>
      </c>
      <c r="H11" s="55"/>
      <c r="I11" s="22"/>
    </row>
    <row r="12" spans="5:9" ht="25.5" customHeight="1" thickBot="1" x14ac:dyDescent="0.3">
      <c r="E12" s="3" t="s">
        <v>4</v>
      </c>
      <c r="F12" s="4">
        <v>1</v>
      </c>
      <c r="G12" s="49" t="s">
        <v>12</v>
      </c>
      <c r="H12" s="55"/>
      <c r="I12" s="22"/>
    </row>
    <row r="13" spans="5:9" ht="25.5" customHeight="1" thickBot="1" x14ac:dyDescent="0.3">
      <c r="E13" s="3" t="s">
        <v>5</v>
      </c>
      <c r="F13" s="4">
        <v>1</v>
      </c>
      <c r="G13" s="13">
        <v>11</v>
      </c>
      <c r="H13" s="55"/>
      <c r="I13" s="22"/>
    </row>
    <row r="14" spans="5:9" ht="25.5" customHeight="1" thickBot="1" x14ac:dyDescent="0.3">
      <c r="E14" s="6" t="s">
        <v>6</v>
      </c>
      <c r="F14" s="4">
        <v>1</v>
      </c>
      <c r="G14" s="13">
        <v>44</v>
      </c>
      <c r="H14" s="55"/>
      <c r="I14" s="22"/>
    </row>
    <row r="15" spans="5:9" ht="25.5" customHeight="1" thickBot="1" x14ac:dyDescent="0.3">
      <c r="E15" s="6" t="s">
        <v>7</v>
      </c>
      <c r="F15" s="4">
        <v>1</v>
      </c>
      <c r="G15" s="13">
        <v>25</v>
      </c>
      <c r="H15" s="55"/>
      <c r="I15" s="22"/>
    </row>
    <row r="16" spans="5:9" ht="25.5" customHeight="1" thickBot="1" x14ac:dyDescent="0.3">
      <c r="E16" s="6" t="s">
        <v>8</v>
      </c>
      <c r="F16" s="4">
        <v>1</v>
      </c>
      <c r="G16" s="13">
        <v>12</v>
      </c>
      <c r="H16" s="55"/>
      <c r="I16" s="22"/>
    </row>
    <row r="17" spans="5:11" ht="25.5" customHeight="1" x14ac:dyDescent="0.25">
      <c r="E17" s="50" t="s">
        <v>9</v>
      </c>
      <c r="F17" s="14">
        <v>1</v>
      </c>
      <c r="G17" s="51">
        <v>12</v>
      </c>
      <c r="H17" s="56"/>
      <c r="I17" s="22"/>
      <c r="K17" t="s">
        <v>140</v>
      </c>
    </row>
    <row r="18" spans="5:11" ht="18.75" x14ac:dyDescent="0.3">
      <c r="E18" s="52" t="s">
        <v>101</v>
      </c>
      <c r="F18" s="22">
        <v>296</v>
      </c>
      <c r="G18" s="39">
        <f>SUM(G8:G17)</f>
        <v>156</v>
      </c>
      <c r="H18" s="57">
        <f>G18*296</f>
        <v>46176</v>
      </c>
      <c r="I18" s="40">
        <f>H18/12</f>
        <v>3848</v>
      </c>
    </row>
    <row r="20" spans="5:11" x14ac:dyDescent="0.25">
      <c r="E20" s="82" t="s">
        <v>23</v>
      </c>
      <c r="F20" s="82"/>
      <c r="G20" s="82"/>
    </row>
    <row r="21" spans="5:11" x14ac:dyDescent="0.25">
      <c r="E21" s="10"/>
      <c r="F21" s="10"/>
      <c r="G21" s="10"/>
    </row>
    <row r="22" spans="5:11" ht="23.25" x14ac:dyDescent="0.25">
      <c r="E22" s="22"/>
      <c r="F22" s="80" t="s">
        <v>114</v>
      </c>
      <c r="G22" s="81" t="s">
        <v>115</v>
      </c>
      <c r="H22" s="80" t="s">
        <v>138</v>
      </c>
      <c r="I22" s="47" t="s">
        <v>116</v>
      </c>
    </row>
    <row r="23" spans="5:11" x14ac:dyDescent="0.25">
      <c r="E23" s="44" t="s">
        <v>13</v>
      </c>
      <c r="F23" s="45">
        <v>350</v>
      </c>
      <c r="G23" s="46">
        <v>15</v>
      </c>
      <c r="H23" s="22">
        <f>G23*F23</f>
        <v>5250</v>
      </c>
      <c r="I23" s="22"/>
    </row>
    <row r="24" spans="5:11" x14ac:dyDescent="0.25">
      <c r="E24" s="16" t="s">
        <v>7</v>
      </c>
      <c r="F24" s="22">
        <v>150</v>
      </c>
      <c r="G24" s="17">
        <v>25</v>
      </c>
      <c r="H24" s="22">
        <f t="shared" ref="H24:H36" si="0">G24*F24</f>
        <v>3750</v>
      </c>
      <c r="I24" s="22"/>
    </row>
    <row r="25" spans="5:11" ht="42" x14ac:dyDescent="0.25">
      <c r="E25" s="16" t="s">
        <v>111</v>
      </c>
      <c r="F25" s="22">
        <v>50</v>
      </c>
      <c r="G25" s="17">
        <v>70</v>
      </c>
      <c r="H25" s="22">
        <f t="shared" si="0"/>
        <v>3500</v>
      </c>
      <c r="I25" s="22"/>
    </row>
    <row r="26" spans="5:11" x14ac:dyDescent="0.25">
      <c r="E26" s="16" t="s">
        <v>14</v>
      </c>
      <c r="F26" s="22">
        <v>40</v>
      </c>
      <c r="G26" s="17">
        <v>11</v>
      </c>
      <c r="H26" s="22">
        <f t="shared" si="0"/>
        <v>440</v>
      </c>
      <c r="I26" s="22"/>
    </row>
    <row r="27" spans="5:11" x14ac:dyDescent="0.25">
      <c r="E27" s="20" t="s">
        <v>15</v>
      </c>
      <c r="F27" s="22">
        <v>15</v>
      </c>
      <c r="G27" s="17">
        <v>115</v>
      </c>
      <c r="H27" s="22">
        <f t="shared" si="0"/>
        <v>1725</v>
      </c>
      <c r="I27" s="22"/>
    </row>
    <row r="28" spans="5:11" x14ac:dyDescent="0.25">
      <c r="E28" s="20" t="s">
        <v>16</v>
      </c>
      <c r="F28" s="22">
        <v>15</v>
      </c>
      <c r="G28" s="17">
        <v>122</v>
      </c>
      <c r="H28" s="22">
        <f t="shared" si="0"/>
        <v>1830</v>
      </c>
      <c r="I28" s="22"/>
    </row>
    <row r="29" spans="5:11" x14ac:dyDescent="0.25">
      <c r="E29" s="16" t="s">
        <v>17</v>
      </c>
      <c r="F29" s="22">
        <v>10</v>
      </c>
      <c r="G29" s="17">
        <v>15</v>
      </c>
      <c r="H29" s="22">
        <f t="shared" si="0"/>
        <v>150</v>
      </c>
      <c r="I29" s="22"/>
    </row>
    <row r="30" spans="5:11" x14ac:dyDescent="0.25">
      <c r="E30" s="16" t="s">
        <v>8</v>
      </c>
      <c r="F30" s="22">
        <v>50</v>
      </c>
      <c r="G30" s="17">
        <v>12</v>
      </c>
      <c r="H30" s="22">
        <f t="shared" si="0"/>
        <v>600</v>
      </c>
      <c r="I30" s="22"/>
    </row>
    <row r="31" spans="5:11" x14ac:dyDescent="0.25">
      <c r="E31" s="16" t="s">
        <v>18</v>
      </c>
      <c r="F31" s="22">
        <v>50</v>
      </c>
      <c r="G31" s="17">
        <v>12</v>
      </c>
      <c r="H31" s="22">
        <f t="shared" si="0"/>
        <v>600</v>
      </c>
      <c r="I31" s="22"/>
    </row>
    <row r="32" spans="5:11" x14ac:dyDescent="0.25">
      <c r="E32" s="16" t="s">
        <v>19</v>
      </c>
      <c r="F32" s="22">
        <v>50</v>
      </c>
      <c r="G32" s="17">
        <v>50</v>
      </c>
      <c r="H32" s="22">
        <f t="shared" si="0"/>
        <v>2500</v>
      </c>
      <c r="I32" s="22"/>
    </row>
    <row r="33" spans="5:9" x14ac:dyDescent="0.25">
      <c r="E33" s="21" t="s">
        <v>20</v>
      </c>
      <c r="F33" s="22">
        <v>50</v>
      </c>
      <c r="G33" s="17">
        <v>20</v>
      </c>
      <c r="H33" s="22">
        <f t="shared" si="0"/>
        <v>1000</v>
      </c>
      <c r="I33" s="22"/>
    </row>
    <row r="34" spans="5:9" ht="15" customHeight="1" x14ac:dyDescent="0.25">
      <c r="E34" s="16" t="s">
        <v>22</v>
      </c>
      <c r="F34" s="22">
        <v>50</v>
      </c>
      <c r="G34" s="17">
        <v>35</v>
      </c>
      <c r="H34" s="22">
        <f t="shared" si="0"/>
        <v>1750</v>
      </c>
      <c r="I34" s="22"/>
    </row>
    <row r="35" spans="5:9" x14ac:dyDescent="0.25">
      <c r="E35" s="16" t="s">
        <v>21</v>
      </c>
      <c r="F35" s="22">
        <v>100</v>
      </c>
      <c r="G35" s="17">
        <v>40</v>
      </c>
      <c r="H35" s="22">
        <f t="shared" si="0"/>
        <v>4000</v>
      </c>
      <c r="I35" s="22"/>
    </row>
    <row r="36" spans="5:9" x14ac:dyDescent="0.25">
      <c r="E36" s="16" t="s">
        <v>112</v>
      </c>
      <c r="F36" s="22">
        <v>40</v>
      </c>
      <c r="G36" s="17">
        <v>30</v>
      </c>
      <c r="H36" s="22">
        <f t="shared" si="0"/>
        <v>1200</v>
      </c>
      <c r="I36" s="22"/>
    </row>
    <row r="37" spans="5:9" ht="21" x14ac:dyDescent="0.25">
      <c r="E37" s="48" t="s">
        <v>101</v>
      </c>
      <c r="F37" s="22"/>
      <c r="G37" s="22"/>
      <c r="H37" s="40">
        <f>SUM(H23:H36)</f>
        <v>28295</v>
      </c>
      <c r="I37" s="40">
        <f>H37/12</f>
        <v>2357.9166666666665</v>
      </c>
    </row>
    <row r="39" spans="5:9" ht="21" x14ac:dyDescent="0.3">
      <c r="E39" s="67" t="s">
        <v>124</v>
      </c>
      <c r="I39" s="59">
        <f>I37+I18</f>
        <v>6205.9166666666661</v>
      </c>
    </row>
    <row r="40" spans="5:9" x14ac:dyDescent="0.25">
      <c r="E40" s="60"/>
    </row>
    <row r="41" spans="5:9" x14ac:dyDescent="0.25">
      <c r="E41" s="60"/>
    </row>
  </sheetData>
  <mergeCells count="2">
    <mergeCell ref="E20:G20"/>
    <mergeCell ref="E5:G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F20"/>
  <sheetViews>
    <sheetView workbookViewId="0">
      <selection activeCell="D13" sqref="D13"/>
    </sheetView>
  </sheetViews>
  <sheetFormatPr defaultRowHeight="15" x14ac:dyDescent="0.25"/>
  <cols>
    <col min="3" max="3" width="5.85546875" customWidth="1"/>
    <col min="4" max="4" width="37" customWidth="1"/>
    <col min="5" max="5" width="14" customWidth="1"/>
  </cols>
  <sheetData>
    <row r="4" spans="3:6" x14ac:dyDescent="0.25">
      <c r="C4" s="83" t="s">
        <v>40</v>
      </c>
      <c r="D4" s="83"/>
      <c r="E4" s="83"/>
      <c r="F4" s="83"/>
    </row>
    <row r="6" spans="3:6" ht="16.5" x14ac:dyDescent="0.3">
      <c r="C6" s="22">
        <v>1</v>
      </c>
      <c r="D6" s="23" t="s">
        <v>26</v>
      </c>
      <c r="E6" s="23">
        <v>1</v>
      </c>
      <c r="F6" s="22">
        <v>375</v>
      </c>
    </row>
    <row r="7" spans="3:6" ht="18" x14ac:dyDescent="0.35">
      <c r="C7" s="22">
        <v>2</v>
      </c>
      <c r="D7" s="24" t="s">
        <v>27</v>
      </c>
      <c r="E7" s="24">
        <v>1</v>
      </c>
      <c r="F7" s="22">
        <v>306</v>
      </c>
    </row>
    <row r="8" spans="3:6" ht="18" x14ac:dyDescent="0.35">
      <c r="C8" s="22">
        <v>3</v>
      </c>
      <c r="D8" s="24" t="s">
        <v>28</v>
      </c>
      <c r="E8" s="24">
        <v>1</v>
      </c>
      <c r="F8" s="22">
        <v>220</v>
      </c>
    </row>
    <row r="9" spans="3:6" ht="18" x14ac:dyDescent="0.35">
      <c r="C9" s="22">
        <v>4</v>
      </c>
      <c r="D9" s="24" t="s">
        <v>29</v>
      </c>
      <c r="E9" s="24">
        <v>1</v>
      </c>
      <c r="F9" s="22">
        <v>250</v>
      </c>
    </row>
    <row r="10" spans="3:6" ht="18" x14ac:dyDescent="0.35">
      <c r="C10" s="22">
        <v>5</v>
      </c>
      <c r="D10" s="24" t="s">
        <v>30</v>
      </c>
      <c r="E10" s="24">
        <v>1</v>
      </c>
      <c r="F10" s="22">
        <v>375</v>
      </c>
    </row>
    <row r="11" spans="3:6" ht="16.5" x14ac:dyDescent="0.3">
      <c r="C11" s="22">
        <v>6</v>
      </c>
      <c r="D11" s="23" t="s">
        <v>31</v>
      </c>
      <c r="E11" s="23">
        <v>1</v>
      </c>
      <c r="F11" s="22">
        <v>500</v>
      </c>
    </row>
    <row r="12" spans="3:6" ht="16.5" x14ac:dyDescent="0.3">
      <c r="C12" s="22">
        <v>7</v>
      </c>
      <c r="D12" s="23" t="s">
        <v>32</v>
      </c>
      <c r="E12" s="23">
        <v>1</v>
      </c>
      <c r="F12" s="22">
        <v>500</v>
      </c>
    </row>
    <row r="13" spans="3:6" ht="33" x14ac:dyDescent="0.3">
      <c r="C13" s="22">
        <v>8</v>
      </c>
      <c r="D13" s="25" t="s">
        <v>33</v>
      </c>
      <c r="E13" s="23">
        <v>1</v>
      </c>
      <c r="F13" s="22">
        <v>320</v>
      </c>
    </row>
    <row r="14" spans="3:6" ht="18" x14ac:dyDescent="0.35">
      <c r="C14" s="22">
        <v>9</v>
      </c>
      <c r="D14" s="24" t="s">
        <v>34</v>
      </c>
      <c r="E14" s="24">
        <v>1</v>
      </c>
      <c r="F14" s="22">
        <v>250</v>
      </c>
    </row>
    <row r="15" spans="3:6" ht="16.5" x14ac:dyDescent="0.3">
      <c r="C15" s="22">
        <v>10</v>
      </c>
      <c r="D15" s="23" t="s">
        <v>35</v>
      </c>
      <c r="E15" s="23">
        <v>1</v>
      </c>
      <c r="F15" s="22">
        <v>300</v>
      </c>
    </row>
    <row r="16" spans="3:6" ht="18" x14ac:dyDescent="0.35">
      <c r="C16" s="22">
        <v>11</v>
      </c>
      <c r="D16" s="24" t="s">
        <v>36</v>
      </c>
      <c r="E16" s="24">
        <v>1</v>
      </c>
      <c r="F16" s="22">
        <v>200</v>
      </c>
    </row>
    <row r="17" spans="3:6" ht="18" x14ac:dyDescent="0.35">
      <c r="C17" s="22">
        <v>12</v>
      </c>
      <c r="D17" s="24" t="s">
        <v>37</v>
      </c>
      <c r="E17" s="24">
        <v>1</v>
      </c>
      <c r="F17" s="22">
        <v>500</v>
      </c>
    </row>
    <row r="18" spans="3:6" ht="18" x14ac:dyDescent="0.35">
      <c r="C18" s="22">
        <v>13</v>
      </c>
      <c r="D18" s="24" t="s">
        <v>38</v>
      </c>
      <c r="E18" s="24">
        <v>1</v>
      </c>
      <c r="F18" s="22">
        <v>312</v>
      </c>
    </row>
    <row r="19" spans="3:6" ht="16.5" x14ac:dyDescent="0.3">
      <c r="C19" s="22">
        <v>14</v>
      </c>
      <c r="D19" s="23" t="s">
        <v>39</v>
      </c>
      <c r="E19" s="23">
        <v>1</v>
      </c>
      <c r="F19" s="22">
        <v>350</v>
      </c>
    </row>
    <row r="20" spans="3:6" ht="19.5" x14ac:dyDescent="0.35">
      <c r="C20" s="22"/>
      <c r="D20" s="70" t="s">
        <v>116</v>
      </c>
      <c r="E20" s="71"/>
      <c r="F20" s="71">
        <f>SUM(F6:F19)</f>
        <v>4758</v>
      </c>
    </row>
  </sheetData>
  <mergeCells count="1">
    <mergeCell ref="C4:F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90"/>
  <sheetViews>
    <sheetView tabSelected="1" topLeftCell="A79" workbookViewId="0">
      <selection activeCell="C14" sqref="C14"/>
    </sheetView>
  </sheetViews>
  <sheetFormatPr defaultRowHeight="15" x14ac:dyDescent="0.25"/>
  <cols>
    <col min="2" max="2" width="6.140625" customWidth="1"/>
    <col min="3" max="3" width="46.7109375" customWidth="1"/>
    <col min="4" max="4" width="12.42578125" customWidth="1"/>
    <col min="5" max="5" width="14.140625" style="11" customWidth="1"/>
    <col min="6" max="6" width="14" customWidth="1"/>
  </cols>
  <sheetData>
    <row r="2" spans="2:6" ht="18.75" x14ac:dyDescent="0.3">
      <c r="C2" s="91" t="s">
        <v>117</v>
      </c>
      <c r="D2" s="91"/>
      <c r="E2" s="91"/>
      <c r="F2" s="91"/>
    </row>
    <row r="5" spans="2:6" x14ac:dyDescent="0.25">
      <c r="B5" s="92" t="s">
        <v>127</v>
      </c>
      <c r="C5" s="92"/>
      <c r="D5" s="92"/>
    </row>
    <row r="6" spans="2:6" ht="15.75" thickBot="1" x14ac:dyDescent="0.3"/>
    <row r="7" spans="2:6" ht="27" x14ac:dyDescent="0.25">
      <c r="B7" s="18" t="s">
        <v>41</v>
      </c>
      <c r="C7" s="8"/>
      <c r="D7" s="95" t="s">
        <v>24</v>
      </c>
      <c r="E7" s="8" t="s">
        <v>43</v>
      </c>
      <c r="F7" s="8" t="s">
        <v>45</v>
      </c>
    </row>
    <row r="8" spans="2:6" ht="15.75" thickBot="1" x14ac:dyDescent="0.3">
      <c r="B8" s="19" t="s">
        <v>42</v>
      </c>
      <c r="C8" s="9" t="s">
        <v>10</v>
      </c>
      <c r="D8" s="96"/>
      <c r="E8" s="9" t="s">
        <v>44</v>
      </c>
      <c r="F8" s="9" t="s">
        <v>46</v>
      </c>
    </row>
    <row r="9" spans="2:6" ht="27" customHeight="1" thickBot="1" x14ac:dyDescent="0.3">
      <c r="B9" s="97" t="s">
        <v>107</v>
      </c>
      <c r="C9" s="98"/>
      <c r="D9" s="98"/>
      <c r="E9" s="98"/>
      <c r="F9" s="99"/>
    </row>
    <row r="10" spans="2:6" ht="21" customHeight="1" thickBot="1" x14ac:dyDescent="0.3">
      <c r="B10" s="28"/>
      <c r="C10" s="29" t="s">
        <v>13</v>
      </c>
      <c r="D10" s="4">
        <v>2</v>
      </c>
      <c r="E10" s="4">
        <v>15</v>
      </c>
      <c r="F10" s="29">
        <f>E10*D10</f>
        <v>30</v>
      </c>
    </row>
    <row r="11" spans="2:6" ht="21" customHeight="1" thickBot="1" x14ac:dyDescent="0.3">
      <c r="B11" s="28"/>
      <c r="C11" s="29" t="s">
        <v>7</v>
      </c>
      <c r="D11" s="4">
        <v>1</v>
      </c>
      <c r="E11" s="4">
        <v>25</v>
      </c>
      <c r="F11" s="29">
        <f t="shared" ref="F11:F29" si="0">E11*D11</f>
        <v>25</v>
      </c>
    </row>
    <row r="12" spans="2:6" ht="28.5" customHeight="1" thickBot="1" x14ac:dyDescent="0.3">
      <c r="B12" s="28"/>
      <c r="C12" s="29" t="s">
        <v>47</v>
      </c>
      <c r="D12" s="4">
        <v>1</v>
      </c>
      <c r="E12" s="4">
        <v>70</v>
      </c>
      <c r="F12" s="29">
        <f t="shared" si="0"/>
        <v>70</v>
      </c>
    </row>
    <row r="13" spans="2:6" ht="30.75" customHeight="1" thickBot="1" x14ac:dyDescent="0.3">
      <c r="B13" s="28"/>
      <c r="C13" s="30" t="s">
        <v>15</v>
      </c>
      <c r="D13" s="4">
        <v>0.1</v>
      </c>
      <c r="E13" s="4">
        <v>115</v>
      </c>
      <c r="F13" s="29">
        <f t="shared" si="0"/>
        <v>11.5</v>
      </c>
    </row>
    <row r="14" spans="2:6" ht="30.75" customHeight="1" thickBot="1" x14ac:dyDescent="0.3">
      <c r="B14" s="28"/>
      <c r="C14" s="30" t="s">
        <v>16</v>
      </c>
      <c r="D14" s="4">
        <v>0.1</v>
      </c>
      <c r="E14" s="4">
        <v>122</v>
      </c>
      <c r="F14" s="29">
        <f t="shared" si="0"/>
        <v>12.200000000000001</v>
      </c>
    </row>
    <row r="15" spans="2:6" ht="28.5" customHeight="1" thickBot="1" x14ac:dyDescent="0.3">
      <c r="B15" s="28"/>
      <c r="C15" s="29" t="s">
        <v>19</v>
      </c>
      <c r="D15" s="4">
        <v>1</v>
      </c>
      <c r="E15" s="4">
        <v>50</v>
      </c>
      <c r="F15" s="29">
        <f t="shared" si="0"/>
        <v>50</v>
      </c>
    </row>
    <row r="16" spans="2:6" ht="26.25" customHeight="1" thickBot="1" x14ac:dyDescent="0.3">
      <c r="B16" s="28"/>
      <c r="C16" s="29" t="s">
        <v>17</v>
      </c>
      <c r="D16" s="4">
        <v>1</v>
      </c>
      <c r="E16" s="4">
        <v>15</v>
      </c>
      <c r="F16" s="29">
        <f t="shared" si="0"/>
        <v>15</v>
      </c>
    </row>
    <row r="17" spans="2:8" ht="27" customHeight="1" thickBot="1" x14ac:dyDescent="0.3">
      <c r="B17" s="28"/>
      <c r="C17" s="29" t="s">
        <v>14</v>
      </c>
      <c r="D17" s="4">
        <v>0.1</v>
      </c>
      <c r="E17" s="4">
        <v>11</v>
      </c>
      <c r="F17" s="29">
        <f t="shared" si="0"/>
        <v>1.1000000000000001</v>
      </c>
    </row>
    <row r="18" spans="2:8" ht="30" customHeight="1" thickBot="1" x14ac:dyDescent="0.3">
      <c r="B18" s="28"/>
      <c r="C18" s="30" t="s">
        <v>9</v>
      </c>
      <c r="D18" s="4">
        <v>1</v>
      </c>
      <c r="E18" s="4">
        <v>12</v>
      </c>
      <c r="F18" s="29">
        <f t="shared" si="0"/>
        <v>12</v>
      </c>
    </row>
    <row r="19" spans="2:8" ht="21" customHeight="1" thickBot="1" x14ac:dyDescent="0.3">
      <c r="B19" s="28"/>
      <c r="C19" s="15" t="s">
        <v>48</v>
      </c>
      <c r="D19" s="4">
        <v>0.2</v>
      </c>
      <c r="E19" s="5">
        <v>24</v>
      </c>
      <c r="F19" s="29">
        <f t="shared" si="0"/>
        <v>4.8000000000000007</v>
      </c>
    </row>
    <row r="20" spans="2:8" ht="30.75" customHeight="1" thickBot="1" x14ac:dyDescent="0.3">
      <c r="B20" s="28"/>
      <c r="C20" s="30" t="s">
        <v>49</v>
      </c>
      <c r="D20" s="4">
        <v>1</v>
      </c>
      <c r="E20" s="4">
        <v>15</v>
      </c>
      <c r="F20" s="29">
        <f t="shared" si="0"/>
        <v>15</v>
      </c>
    </row>
    <row r="21" spans="2:8" ht="30.75" customHeight="1" thickBot="1" x14ac:dyDescent="0.3">
      <c r="B21" s="28"/>
      <c r="C21" s="30" t="s">
        <v>4</v>
      </c>
      <c r="D21" s="4">
        <v>0.05</v>
      </c>
      <c r="E21" s="5">
        <v>15</v>
      </c>
      <c r="F21" s="29">
        <f t="shared" si="0"/>
        <v>0.75</v>
      </c>
    </row>
    <row r="22" spans="2:8" ht="30.75" customHeight="1" thickBot="1" x14ac:dyDescent="0.3">
      <c r="B22" s="28"/>
      <c r="C22" s="30" t="s">
        <v>3</v>
      </c>
      <c r="D22" s="4">
        <v>1</v>
      </c>
      <c r="E22" s="5">
        <v>18</v>
      </c>
      <c r="F22" s="29">
        <f t="shared" si="0"/>
        <v>18</v>
      </c>
    </row>
    <row r="23" spans="2:8" ht="30.75" customHeight="1" thickBot="1" x14ac:dyDescent="0.3">
      <c r="B23" s="28"/>
      <c r="C23" s="30" t="s">
        <v>2</v>
      </c>
      <c r="D23" s="4">
        <v>1</v>
      </c>
      <c r="E23" s="5">
        <v>15</v>
      </c>
      <c r="F23" s="29">
        <f t="shared" si="0"/>
        <v>15</v>
      </c>
    </row>
    <row r="24" spans="2:8" ht="30.75" customHeight="1" thickBot="1" x14ac:dyDescent="0.3">
      <c r="B24" s="28"/>
      <c r="C24" s="15" t="s">
        <v>50</v>
      </c>
      <c r="D24" s="4">
        <v>1</v>
      </c>
      <c r="E24" s="4">
        <v>15</v>
      </c>
      <c r="F24" s="29">
        <f t="shared" si="0"/>
        <v>15</v>
      </c>
    </row>
    <row r="25" spans="2:8" ht="21" customHeight="1" thickBot="1" x14ac:dyDescent="0.3">
      <c r="B25" s="28"/>
      <c r="C25" s="29" t="s">
        <v>6</v>
      </c>
      <c r="D25" s="4">
        <v>1</v>
      </c>
      <c r="E25" s="4">
        <v>44</v>
      </c>
      <c r="F25" s="29">
        <f t="shared" si="0"/>
        <v>44</v>
      </c>
    </row>
    <row r="26" spans="2:8" ht="21" customHeight="1" thickBot="1" x14ac:dyDescent="0.3">
      <c r="B26" s="28"/>
      <c r="C26" s="29" t="s">
        <v>8</v>
      </c>
      <c r="D26" s="4">
        <v>1</v>
      </c>
      <c r="E26" s="4">
        <v>12</v>
      </c>
      <c r="F26" s="29">
        <f t="shared" si="0"/>
        <v>12</v>
      </c>
    </row>
    <row r="27" spans="2:8" ht="21" customHeight="1" thickBot="1" x14ac:dyDescent="0.3">
      <c r="B27" s="28"/>
      <c r="C27" s="29" t="s">
        <v>18</v>
      </c>
      <c r="D27" s="4">
        <v>1</v>
      </c>
      <c r="E27" s="4">
        <v>12</v>
      </c>
      <c r="F27" s="29">
        <f t="shared" si="0"/>
        <v>12</v>
      </c>
    </row>
    <row r="28" spans="2:8" ht="21" customHeight="1" thickBot="1" x14ac:dyDescent="0.3">
      <c r="B28" s="28"/>
      <c r="C28" s="31" t="s">
        <v>51</v>
      </c>
      <c r="D28" s="4">
        <v>0.5</v>
      </c>
      <c r="E28" s="4">
        <v>20</v>
      </c>
      <c r="F28" s="29">
        <f t="shared" si="0"/>
        <v>10</v>
      </c>
    </row>
    <row r="29" spans="2:8" ht="21" customHeight="1" thickBot="1" x14ac:dyDescent="0.3">
      <c r="B29" s="28"/>
      <c r="C29" s="29" t="s">
        <v>52</v>
      </c>
      <c r="D29" s="4">
        <v>1</v>
      </c>
      <c r="E29" s="4">
        <v>35</v>
      </c>
      <c r="F29" s="29">
        <f t="shared" si="0"/>
        <v>35</v>
      </c>
    </row>
    <row r="30" spans="2:8" ht="21" customHeight="1" thickBot="1" x14ac:dyDescent="0.3">
      <c r="B30" s="28"/>
      <c r="C30" s="29" t="s">
        <v>21</v>
      </c>
      <c r="D30" s="4">
        <v>1</v>
      </c>
      <c r="E30" s="4">
        <v>40</v>
      </c>
      <c r="F30" s="29">
        <f>E30*D30</f>
        <v>40</v>
      </c>
    </row>
    <row r="31" spans="2:8" ht="21" customHeight="1" thickBot="1" x14ac:dyDescent="0.3">
      <c r="B31" s="28"/>
      <c r="C31" s="29" t="s">
        <v>53</v>
      </c>
      <c r="D31" s="4">
        <v>2</v>
      </c>
      <c r="E31" s="4">
        <v>30</v>
      </c>
      <c r="F31" s="29">
        <f>E31*D31</f>
        <v>60</v>
      </c>
      <c r="H31">
        <v>508.35</v>
      </c>
    </row>
    <row r="32" spans="2:8" ht="21" customHeight="1" thickBot="1" x14ac:dyDescent="0.3">
      <c r="B32" s="100" t="s">
        <v>113</v>
      </c>
      <c r="C32" s="101"/>
      <c r="D32" s="101"/>
      <c r="E32" s="101"/>
      <c r="F32" s="102"/>
    </row>
    <row r="33" spans="2:6" ht="21" customHeight="1" thickBot="1" x14ac:dyDescent="0.3">
      <c r="B33" s="32"/>
      <c r="C33" s="29" t="s">
        <v>54</v>
      </c>
      <c r="D33" s="4"/>
      <c r="E33" s="4"/>
      <c r="F33" s="29" t="s">
        <v>55</v>
      </c>
    </row>
    <row r="34" spans="2:6" ht="21" customHeight="1" thickBot="1" x14ac:dyDescent="0.3">
      <c r="B34" s="32"/>
      <c r="C34" s="29" t="s">
        <v>56</v>
      </c>
      <c r="D34" s="4"/>
      <c r="E34" s="4"/>
      <c r="F34" s="29"/>
    </row>
    <row r="35" spans="2:6" ht="21" customHeight="1" thickBot="1" x14ac:dyDescent="0.3">
      <c r="B35" s="32"/>
      <c r="C35" s="30" t="s">
        <v>57</v>
      </c>
      <c r="D35" s="4"/>
      <c r="E35" s="4"/>
      <c r="F35" s="29"/>
    </row>
    <row r="36" spans="2:6" ht="21" customHeight="1" thickBot="1" x14ac:dyDescent="0.3">
      <c r="B36" s="32"/>
      <c r="C36" s="30" t="s">
        <v>58</v>
      </c>
      <c r="D36" s="4"/>
      <c r="E36" s="4"/>
      <c r="F36" s="29"/>
    </row>
    <row r="37" spans="2:6" ht="21" customHeight="1" thickBot="1" x14ac:dyDescent="0.3">
      <c r="B37" s="32"/>
      <c r="C37" s="30" t="s">
        <v>59</v>
      </c>
      <c r="D37" s="4"/>
      <c r="E37" s="4"/>
      <c r="F37" s="29"/>
    </row>
    <row r="38" spans="2:6" ht="21" customHeight="1" thickBot="1" x14ac:dyDescent="0.3">
      <c r="B38" s="32"/>
      <c r="C38" s="29" t="s">
        <v>60</v>
      </c>
      <c r="D38" s="4">
        <v>2</v>
      </c>
      <c r="E38" s="4">
        <v>50</v>
      </c>
      <c r="F38" s="29">
        <f>E38*D38</f>
        <v>100</v>
      </c>
    </row>
    <row r="39" spans="2:6" ht="21" customHeight="1" thickBot="1" x14ac:dyDescent="0.3">
      <c r="B39" s="32"/>
      <c r="C39" s="29" t="s">
        <v>61</v>
      </c>
      <c r="D39" s="4">
        <v>4</v>
      </c>
      <c r="E39" s="4">
        <v>35</v>
      </c>
      <c r="F39" s="29">
        <f t="shared" ref="F39:F50" si="1">E39*D39</f>
        <v>140</v>
      </c>
    </row>
    <row r="40" spans="2:6" ht="21" customHeight="1" thickBot="1" x14ac:dyDescent="0.3">
      <c r="B40" s="32"/>
      <c r="C40" s="29" t="s">
        <v>62</v>
      </c>
      <c r="D40" s="4">
        <v>0.1</v>
      </c>
      <c r="E40" s="4">
        <v>50</v>
      </c>
      <c r="F40" s="29">
        <f t="shared" si="1"/>
        <v>5</v>
      </c>
    </row>
    <row r="41" spans="2:6" ht="21" customHeight="1" thickBot="1" x14ac:dyDescent="0.3">
      <c r="B41" s="32"/>
      <c r="C41" s="29" t="s">
        <v>63</v>
      </c>
      <c r="D41" s="4">
        <v>5</v>
      </c>
      <c r="E41" s="4">
        <v>50</v>
      </c>
      <c r="F41" s="29">
        <f t="shared" si="1"/>
        <v>250</v>
      </c>
    </row>
    <row r="42" spans="2:6" ht="21" customHeight="1" thickBot="1" x14ac:dyDescent="0.3">
      <c r="B42" s="32"/>
      <c r="C42" s="29" t="s">
        <v>64</v>
      </c>
      <c r="D42" s="4">
        <v>0.1</v>
      </c>
      <c r="E42" s="4">
        <v>7.0000000000000007E-2</v>
      </c>
      <c r="F42" s="29">
        <f t="shared" si="1"/>
        <v>7.000000000000001E-3</v>
      </c>
    </row>
    <row r="43" spans="2:6" ht="21" customHeight="1" thickBot="1" x14ac:dyDescent="0.3">
      <c r="B43" s="32"/>
      <c r="C43" s="29" t="s">
        <v>65</v>
      </c>
      <c r="D43" s="4">
        <v>10</v>
      </c>
      <c r="E43" s="4">
        <v>2.2000000000000002</v>
      </c>
      <c r="F43" s="29">
        <f t="shared" si="1"/>
        <v>22</v>
      </c>
    </row>
    <row r="44" spans="2:6" ht="21" customHeight="1" thickBot="1" x14ac:dyDescent="0.3">
      <c r="B44" s="32"/>
      <c r="C44" s="29" t="s">
        <v>66</v>
      </c>
      <c r="D44" s="4">
        <v>2</v>
      </c>
      <c r="E44" s="4">
        <v>1.1499999999999999</v>
      </c>
      <c r="F44" s="29">
        <f t="shared" si="1"/>
        <v>2.2999999999999998</v>
      </c>
    </row>
    <row r="45" spans="2:6" ht="21" customHeight="1" thickBot="1" x14ac:dyDescent="0.3">
      <c r="B45" s="32"/>
      <c r="C45" s="29" t="s">
        <v>67</v>
      </c>
      <c r="D45" s="4">
        <v>2</v>
      </c>
      <c r="E45" s="4">
        <v>0.12</v>
      </c>
      <c r="F45" s="29">
        <f t="shared" si="1"/>
        <v>0.24</v>
      </c>
    </row>
    <row r="46" spans="2:6" ht="21" customHeight="1" thickBot="1" x14ac:dyDescent="0.3">
      <c r="B46" s="32"/>
      <c r="C46" s="29" t="s">
        <v>68</v>
      </c>
      <c r="D46" s="4">
        <v>0.1</v>
      </c>
      <c r="E46" s="4">
        <v>0.72</v>
      </c>
      <c r="F46" s="29">
        <f t="shared" si="1"/>
        <v>7.1999999999999995E-2</v>
      </c>
    </row>
    <row r="47" spans="2:6" ht="21" customHeight="1" thickBot="1" x14ac:dyDescent="0.3">
      <c r="B47" s="32"/>
      <c r="C47" s="29" t="s">
        <v>69</v>
      </c>
      <c r="D47" s="4">
        <v>10</v>
      </c>
      <c r="E47" s="4">
        <v>0.04</v>
      </c>
      <c r="F47" s="29">
        <f t="shared" si="1"/>
        <v>0.4</v>
      </c>
    </row>
    <row r="48" spans="2:6" ht="21" customHeight="1" thickBot="1" x14ac:dyDescent="0.3">
      <c r="B48" s="32"/>
      <c r="C48" s="29" t="s">
        <v>70</v>
      </c>
      <c r="D48" s="4">
        <v>50</v>
      </c>
      <c r="E48" s="4">
        <v>0.64</v>
      </c>
      <c r="F48" s="29">
        <f t="shared" si="1"/>
        <v>32</v>
      </c>
    </row>
    <row r="49" spans="2:8" ht="21" customHeight="1" thickBot="1" x14ac:dyDescent="0.3">
      <c r="B49" s="32"/>
      <c r="C49" s="29" t="s">
        <v>71</v>
      </c>
      <c r="D49" s="4">
        <v>10</v>
      </c>
      <c r="E49" s="4">
        <v>9.6300000000000008</v>
      </c>
      <c r="F49" s="29">
        <f t="shared" si="1"/>
        <v>96.300000000000011</v>
      </c>
    </row>
    <row r="50" spans="2:8" ht="21" customHeight="1" thickBot="1" x14ac:dyDescent="0.3">
      <c r="B50" s="32"/>
      <c r="C50" s="15" t="s">
        <v>72</v>
      </c>
      <c r="D50" s="4">
        <v>50</v>
      </c>
      <c r="E50" s="4">
        <v>0.16</v>
      </c>
      <c r="F50" s="29">
        <f t="shared" si="1"/>
        <v>8</v>
      </c>
      <c r="H50">
        <v>656.3</v>
      </c>
    </row>
    <row r="51" spans="2:8" ht="21" customHeight="1" thickBot="1" x14ac:dyDescent="0.3">
      <c r="B51" s="97" t="s">
        <v>73</v>
      </c>
      <c r="C51" s="98"/>
      <c r="D51" s="98"/>
      <c r="E51" s="98"/>
      <c r="F51" s="99"/>
    </row>
    <row r="52" spans="2:8" ht="21" customHeight="1" thickBot="1" x14ac:dyDescent="0.3">
      <c r="B52" s="32"/>
      <c r="C52" s="29" t="s">
        <v>74</v>
      </c>
      <c r="D52" s="4">
        <v>4</v>
      </c>
      <c r="E52" s="4">
        <v>0.2</v>
      </c>
      <c r="F52" s="29">
        <f>E52*D52</f>
        <v>0.8</v>
      </c>
    </row>
    <row r="53" spans="2:8" ht="21" customHeight="1" thickBot="1" x14ac:dyDescent="0.3">
      <c r="B53" s="32"/>
      <c r="C53" s="29" t="s">
        <v>75</v>
      </c>
      <c r="D53" s="4">
        <v>4</v>
      </c>
      <c r="E53" s="4">
        <v>0.25</v>
      </c>
      <c r="F53" s="29">
        <f t="shared" ref="F53:F59" si="2">E53*D53</f>
        <v>1</v>
      </c>
    </row>
    <row r="54" spans="2:8" ht="21" customHeight="1" thickBot="1" x14ac:dyDescent="0.3">
      <c r="B54" s="32"/>
      <c r="C54" s="29" t="s">
        <v>76</v>
      </c>
      <c r="D54" s="4">
        <v>10</v>
      </c>
      <c r="E54" s="4">
        <v>0.17</v>
      </c>
      <c r="F54" s="29">
        <f t="shared" si="2"/>
        <v>1.7000000000000002</v>
      </c>
    </row>
    <row r="55" spans="2:8" ht="21" customHeight="1" thickBot="1" x14ac:dyDescent="0.3">
      <c r="B55" s="32"/>
      <c r="C55" s="29" t="s">
        <v>77</v>
      </c>
      <c r="D55" s="4">
        <v>10</v>
      </c>
      <c r="E55" s="4">
        <v>0.04</v>
      </c>
      <c r="F55" s="29">
        <f t="shared" si="2"/>
        <v>0.4</v>
      </c>
    </row>
    <row r="56" spans="2:8" ht="21" customHeight="1" thickBot="1" x14ac:dyDescent="0.3">
      <c r="B56" s="32"/>
      <c r="C56" s="29" t="s">
        <v>78</v>
      </c>
      <c r="D56" s="4">
        <v>0.3</v>
      </c>
      <c r="E56" s="4">
        <v>0.5</v>
      </c>
      <c r="F56" s="29">
        <f t="shared" si="2"/>
        <v>0.15</v>
      </c>
    </row>
    <row r="57" spans="2:8" ht="21" customHeight="1" thickBot="1" x14ac:dyDescent="0.3">
      <c r="B57" s="32"/>
      <c r="C57" s="29" t="s">
        <v>79</v>
      </c>
      <c r="D57" s="4">
        <v>0.3</v>
      </c>
      <c r="E57" s="4">
        <v>2</v>
      </c>
      <c r="F57" s="29">
        <f t="shared" si="2"/>
        <v>0.6</v>
      </c>
    </row>
    <row r="58" spans="2:8" ht="21" customHeight="1" thickBot="1" x14ac:dyDescent="0.3">
      <c r="B58" s="32"/>
      <c r="C58" s="29" t="s">
        <v>80</v>
      </c>
      <c r="D58" s="4">
        <v>5</v>
      </c>
      <c r="E58" s="4">
        <v>1.4</v>
      </c>
      <c r="F58" s="29">
        <f t="shared" si="2"/>
        <v>7</v>
      </c>
    </row>
    <row r="59" spans="2:8" ht="21" customHeight="1" thickBot="1" x14ac:dyDescent="0.3">
      <c r="B59" s="33"/>
      <c r="C59" s="34" t="s">
        <v>81</v>
      </c>
      <c r="D59" s="14">
        <v>1</v>
      </c>
      <c r="E59" s="14">
        <v>0.9</v>
      </c>
      <c r="F59" s="29">
        <f t="shared" si="2"/>
        <v>0.9</v>
      </c>
    </row>
    <row r="60" spans="2:8" ht="21" customHeight="1" x14ac:dyDescent="0.25">
      <c r="B60" s="103" t="s">
        <v>82</v>
      </c>
      <c r="C60" s="103"/>
      <c r="D60" s="103"/>
      <c r="E60" s="103"/>
      <c r="F60" s="103"/>
      <c r="H60">
        <v>12.55</v>
      </c>
    </row>
    <row r="61" spans="2:8" ht="15.75" customHeight="1" x14ac:dyDescent="0.25">
      <c r="B61" s="94" t="s">
        <v>86</v>
      </c>
      <c r="C61" s="94"/>
      <c r="D61" s="41"/>
      <c r="E61" s="61"/>
      <c r="F61" s="42">
        <v>6.5</v>
      </c>
    </row>
    <row r="62" spans="2:8" ht="17.25" customHeight="1" x14ac:dyDescent="0.25">
      <c r="B62" s="94" t="s">
        <v>87</v>
      </c>
      <c r="C62" s="94"/>
      <c r="D62" s="41"/>
      <c r="E62" s="61"/>
      <c r="F62" s="43">
        <v>2.5</v>
      </c>
    </row>
    <row r="63" spans="2:8" ht="15.75" customHeight="1" x14ac:dyDescent="0.25">
      <c r="B63" s="94" t="s">
        <v>88</v>
      </c>
      <c r="C63" s="94"/>
      <c r="D63" s="41"/>
      <c r="E63" s="61"/>
      <c r="F63" s="43">
        <v>0.3</v>
      </c>
    </row>
    <row r="64" spans="2:8" ht="15.75" customHeight="1" x14ac:dyDescent="0.25">
      <c r="B64" s="94" t="s">
        <v>89</v>
      </c>
      <c r="C64" s="94"/>
      <c r="D64" s="41"/>
      <c r="E64" s="61"/>
      <c r="F64" s="43">
        <v>0.2</v>
      </c>
    </row>
    <row r="65" spans="2:8" ht="15.75" customHeight="1" x14ac:dyDescent="0.25">
      <c r="B65" s="93" t="s">
        <v>83</v>
      </c>
      <c r="C65" s="93"/>
      <c r="D65" s="35"/>
      <c r="E65" s="27">
        <v>0.8</v>
      </c>
      <c r="F65" s="16"/>
    </row>
    <row r="66" spans="2:8" ht="18" customHeight="1" x14ac:dyDescent="0.25">
      <c r="B66" s="93" t="s">
        <v>90</v>
      </c>
      <c r="C66" s="93"/>
      <c r="D66" s="35"/>
      <c r="E66" s="27">
        <v>0.33</v>
      </c>
      <c r="F66" s="16"/>
    </row>
    <row r="67" spans="2:8" ht="17.25" customHeight="1" x14ac:dyDescent="0.25">
      <c r="B67" s="93" t="s">
        <v>91</v>
      </c>
      <c r="C67" s="93"/>
      <c r="D67" s="35"/>
      <c r="E67" s="27">
        <v>0.13</v>
      </c>
      <c r="F67" s="16"/>
    </row>
    <row r="68" spans="2:8" ht="15.75" customHeight="1" x14ac:dyDescent="0.25">
      <c r="B68" s="93" t="s">
        <v>92</v>
      </c>
      <c r="C68" s="93"/>
      <c r="D68" s="35"/>
      <c r="E68" s="27">
        <v>1</v>
      </c>
      <c r="F68" s="16"/>
    </row>
    <row r="69" spans="2:8" ht="15.75" customHeight="1" x14ac:dyDescent="0.25">
      <c r="B69" s="93" t="s">
        <v>84</v>
      </c>
      <c r="C69" s="93"/>
      <c r="D69" s="35"/>
      <c r="E69" s="27">
        <v>6.9</v>
      </c>
      <c r="F69" s="16"/>
    </row>
    <row r="70" spans="2:8" ht="15.75" customHeight="1" x14ac:dyDescent="0.25">
      <c r="B70" s="93" t="s">
        <v>85</v>
      </c>
      <c r="C70" s="93"/>
      <c r="D70" s="35"/>
      <c r="E70" s="27">
        <v>0.44</v>
      </c>
      <c r="F70" s="16"/>
    </row>
    <row r="71" spans="2:8" ht="17.25" customHeight="1" x14ac:dyDescent="0.25">
      <c r="B71" s="93" t="s">
        <v>93</v>
      </c>
      <c r="C71" s="93"/>
      <c r="D71" s="35"/>
      <c r="E71" s="27">
        <v>10</v>
      </c>
      <c r="F71" s="35"/>
    </row>
    <row r="72" spans="2:8" ht="27" customHeight="1" x14ac:dyDescent="0.25">
      <c r="B72" s="93" t="s">
        <v>94</v>
      </c>
      <c r="C72" s="93"/>
      <c r="D72" s="35"/>
      <c r="E72" s="27">
        <v>10</v>
      </c>
      <c r="F72" s="16"/>
    </row>
    <row r="73" spans="2:8" ht="27" customHeight="1" x14ac:dyDescent="0.25">
      <c r="B73" s="93" t="s">
        <v>95</v>
      </c>
      <c r="C73" s="93"/>
      <c r="D73" s="35"/>
      <c r="E73" s="27">
        <v>10</v>
      </c>
      <c r="F73" s="35"/>
      <c r="H73">
        <v>40</v>
      </c>
    </row>
    <row r="74" spans="2:8" ht="27" customHeight="1" x14ac:dyDescent="0.25">
      <c r="B74" s="77"/>
      <c r="C74" s="77"/>
      <c r="D74" s="78"/>
      <c r="E74" s="77"/>
      <c r="F74" s="78"/>
    </row>
    <row r="75" spans="2:8" ht="48.75" x14ac:dyDescent="0.25">
      <c r="B75" s="89"/>
      <c r="C75" s="90"/>
      <c r="D75" s="79" t="s">
        <v>135</v>
      </c>
      <c r="E75" s="79" t="s">
        <v>134</v>
      </c>
      <c r="F75" s="79" t="s">
        <v>101</v>
      </c>
    </row>
    <row r="76" spans="2:8" ht="15.75" x14ac:dyDescent="0.25">
      <c r="B76" s="88" t="s">
        <v>136</v>
      </c>
      <c r="C76" s="88"/>
      <c r="D76" s="39">
        <v>14</v>
      </c>
      <c r="E76" s="64">
        <f>E65+E66+E67+E68+E69+E70+E71+E72+E73</f>
        <v>39.6</v>
      </c>
      <c r="F76" s="40">
        <f>E76*D76</f>
        <v>554.4</v>
      </c>
    </row>
    <row r="77" spans="2:8" x14ac:dyDescent="0.25">
      <c r="B77" s="75"/>
      <c r="C77" s="83"/>
      <c r="D77" s="83"/>
      <c r="E77" s="83"/>
      <c r="F77" s="83"/>
      <c r="G77" s="75"/>
    </row>
    <row r="79" spans="2:8" ht="26.25" x14ac:dyDescent="0.25">
      <c r="B79" s="84" t="s">
        <v>130</v>
      </c>
      <c r="C79" s="85"/>
      <c r="D79" s="69" t="s">
        <v>110</v>
      </c>
      <c r="E79" s="73" t="s">
        <v>128</v>
      </c>
      <c r="F79" s="74" t="s">
        <v>129</v>
      </c>
      <c r="G79" s="69" t="s">
        <v>116</v>
      </c>
    </row>
    <row r="80" spans="2:8" x14ac:dyDescent="0.25">
      <c r="B80" s="86"/>
      <c r="C80" s="87"/>
      <c r="D80" s="39">
        <v>4</v>
      </c>
      <c r="E80" s="64">
        <v>3500</v>
      </c>
      <c r="F80" s="39">
        <f>E80*D80</f>
        <v>14000</v>
      </c>
      <c r="G80" s="39">
        <f>F80/12</f>
        <v>1166.6666666666667</v>
      </c>
    </row>
    <row r="82" spans="2:7" x14ac:dyDescent="0.25">
      <c r="B82" s="72"/>
      <c r="C82" s="72"/>
      <c r="D82" s="72"/>
      <c r="E82" s="72"/>
      <c r="F82" s="72"/>
    </row>
    <row r="84" spans="2:7" ht="43.5" customHeight="1" x14ac:dyDescent="0.25">
      <c r="C84" s="22"/>
      <c r="D84" s="76" t="s">
        <v>133</v>
      </c>
      <c r="E84" s="76" t="s">
        <v>121</v>
      </c>
      <c r="F84" s="76" t="s">
        <v>131</v>
      </c>
      <c r="G84" s="39" t="s">
        <v>116</v>
      </c>
    </row>
    <row r="85" spans="2:7" x14ac:dyDescent="0.25">
      <c r="C85" s="22" t="s">
        <v>118</v>
      </c>
      <c r="D85" s="22">
        <v>40</v>
      </c>
      <c r="E85" s="62">
        <f>H31</f>
        <v>508.35</v>
      </c>
      <c r="F85" s="22">
        <f>E85*40</f>
        <v>20334</v>
      </c>
      <c r="G85" s="22">
        <f>F85/12</f>
        <v>1694.5</v>
      </c>
    </row>
    <row r="86" spans="2:7" x14ac:dyDescent="0.25">
      <c r="C86" s="22" t="s">
        <v>119</v>
      </c>
      <c r="D86" s="22">
        <v>40</v>
      </c>
      <c r="E86" s="62">
        <f>H50</f>
        <v>656.3</v>
      </c>
      <c r="F86" s="22">
        <f t="shared" ref="F86:F87" si="3">E86*40</f>
        <v>26252</v>
      </c>
      <c r="G86" s="22">
        <f t="shared" ref="G86:G87" si="4">F86/12</f>
        <v>2187.6666666666665</v>
      </c>
    </row>
    <row r="87" spans="2:7" x14ac:dyDescent="0.25">
      <c r="C87" s="22" t="s">
        <v>120</v>
      </c>
      <c r="D87" s="22">
        <v>40</v>
      </c>
      <c r="E87" s="62">
        <f>H60</f>
        <v>12.55</v>
      </c>
      <c r="F87" s="22">
        <f t="shared" si="3"/>
        <v>502</v>
      </c>
      <c r="G87" s="22">
        <f t="shared" si="4"/>
        <v>41.833333333333336</v>
      </c>
    </row>
    <row r="88" spans="2:7" x14ac:dyDescent="0.25">
      <c r="C88" s="22" t="s">
        <v>130</v>
      </c>
      <c r="D88" s="22">
        <v>4</v>
      </c>
      <c r="E88" s="62">
        <f>E80</f>
        <v>3500</v>
      </c>
      <c r="F88" s="22">
        <f>F80</f>
        <v>14000</v>
      </c>
      <c r="G88" s="22">
        <f>G80</f>
        <v>1166.6666666666667</v>
      </c>
    </row>
    <row r="89" spans="2:7" x14ac:dyDescent="0.25">
      <c r="C89" s="63" t="s">
        <v>132</v>
      </c>
      <c r="D89" s="22">
        <f>40*D76</f>
        <v>560</v>
      </c>
      <c r="E89" s="62">
        <f>F76</f>
        <v>554.4</v>
      </c>
      <c r="F89" s="22">
        <f>E89*40</f>
        <v>22176</v>
      </c>
      <c r="G89" s="22">
        <f>F89/12</f>
        <v>1848</v>
      </c>
    </row>
    <row r="90" spans="2:7" ht="21" x14ac:dyDescent="0.35">
      <c r="C90" s="53" t="s">
        <v>122</v>
      </c>
      <c r="D90" s="53"/>
      <c r="E90" s="66"/>
      <c r="F90" s="53"/>
      <c r="G90" s="53">
        <f>SUM(G85:G89)</f>
        <v>6938.666666666667</v>
      </c>
    </row>
  </sheetData>
  <mergeCells count="24">
    <mergeCell ref="B63:C63"/>
    <mergeCell ref="B64:C64"/>
    <mergeCell ref="D7:D8"/>
    <mergeCell ref="B9:F9"/>
    <mergeCell ref="B32:F32"/>
    <mergeCell ref="B51:F51"/>
    <mergeCell ref="B61:C61"/>
    <mergeCell ref="B60:F60"/>
    <mergeCell ref="B79:C80"/>
    <mergeCell ref="B76:C76"/>
    <mergeCell ref="B75:C75"/>
    <mergeCell ref="C2:F2"/>
    <mergeCell ref="B5:D5"/>
    <mergeCell ref="C77:F77"/>
    <mergeCell ref="B65:C65"/>
    <mergeCell ref="B66:C66"/>
    <mergeCell ref="B67:C67"/>
    <mergeCell ref="B68:C68"/>
    <mergeCell ref="B69:C69"/>
    <mergeCell ref="B70:C70"/>
    <mergeCell ref="B71:C71"/>
    <mergeCell ref="B72:C72"/>
    <mergeCell ref="B73:C73"/>
    <mergeCell ref="B62:C6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4:H13"/>
  <sheetViews>
    <sheetView workbookViewId="0">
      <selection activeCell="F16" sqref="F16"/>
    </sheetView>
  </sheetViews>
  <sheetFormatPr defaultRowHeight="15" x14ac:dyDescent="0.25"/>
  <cols>
    <col min="5" max="5" width="28.7109375" customWidth="1"/>
    <col min="6" max="6" width="25" customWidth="1"/>
    <col min="8" max="8" width="15.7109375" customWidth="1"/>
  </cols>
  <sheetData>
    <row r="4" spans="5:8" ht="15.75" x14ac:dyDescent="0.25">
      <c r="E4" s="104" t="s">
        <v>126</v>
      </c>
      <c r="F4" s="104"/>
    </row>
    <row r="6" spans="5:8" ht="18.75" x14ac:dyDescent="0.3">
      <c r="E6" s="40" t="s">
        <v>123</v>
      </c>
      <c r="F6" s="52">
        <f>ამბულატორია!I39</f>
        <v>6205.9166666666661</v>
      </c>
    </row>
    <row r="7" spans="5:8" ht="18.75" x14ac:dyDescent="0.3">
      <c r="E7" s="40" t="s">
        <v>117</v>
      </c>
      <c r="F7" s="52">
        <f>სტაციონარი!G90</f>
        <v>6938.666666666667</v>
      </c>
    </row>
    <row r="8" spans="5:8" ht="18.75" x14ac:dyDescent="0.3">
      <c r="E8" s="40" t="s">
        <v>40</v>
      </c>
      <c r="F8" s="52">
        <f>ხელფასები!F20</f>
        <v>4758</v>
      </c>
    </row>
    <row r="9" spans="5:8" ht="21" x14ac:dyDescent="0.35">
      <c r="E9" s="68" t="s">
        <v>125</v>
      </c>
      <c r="F9" s="53">
        <f>SUM(F6:F8)</f>
        <v>17902.583333333332</v>
      </c>
      <c r="H9">
        <f>F9*12</f>
        <v>214831</v>
      </c>
    </row>
    <row r="13" spans="5:8" ht="23.25" x14ac:dyDescent="0.35">
      <c r="E13" s="66" t="s">
        <v>137</v>
      </c>
      <c r="F13" s="65">
        <f>F9*12</f>
        <v>214831</v>
      </c>
    </row>
  </sheetData>
  <mergeCells count="1">
    <mergeCell ref="E4:F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პაციენტები</vt:lpstr>
      <vt:lpstr>ამბულატორია</vt:lpstr>
      <vt:lpstr>ხელფასები</vt:lpstr>
      <vt:lpstr>სტაციონარი</vt:lpstr>
      <vt:lpstr>ბიუჯეტი</vt:lpstr>
    </vt:vector>
  </TitlesOfParts>
  <Company>Grizli777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teatav</dc:creator>
  <cp:lastModifiedBy>Tea Tavidashvili</cp:lastModifiedBy>
  <dcterms:created xsi:type="dcterms:W3CDTF">2011-11-25T07:34:23Z</dcterms:created>
  <dcterms:modified xsi:type="dcterms:W3CDTF">2020-08-14T07:29:23Z</dcterms:modified>
</cp:coreProperties>
</file>