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tchavtchavadze\Desktop\"/>
    </mc:Choice>
  </mc:AlternateContent>
  <bookViews>
    <workbookView xWindow="-105" yWindow="-105" windowWidth="19425" windowHeight="11025" firstSheet="1" activeTab="1"/>
  </bookViews>
  <sheets>
    <sheet name="შესავალი" sheetId="4" r:id="rId1"/>
    <sheet name="PPE calculator per pnt &amp; staff " sheetId="6" r:id="rId2"/>
  </sheets>
  <calcPr calcId="152511"/>
</workbook>
</file>

<file path=xl/calcChain.xml><?xml version="1.0" encoding="utf-8"?>
<calcChain xmlns="http://schemas.openxmlformats.org/spreadsheetml/2006/main">
  <c r="G35" i="6" l="1"/>
  <c r="G34" i="6"/>
  <c r="I24" i="6"/>
  <c r="F31" i="6"/>
  <c r="F30" i="6"/>
  <c r="I35" i="6"/>
  <c r="F33" i="6"/>
  <c r="F26" i="6"/>
  <c r="F22" i="6"/>
  <c r="F37" i="6" s="1"/>
  <c r="F20" i="6"/>
  <c r="D35" i="6"/>
  <c r="D34" i="6"/>
  <c r="G36" i="6"/>
  <c r="G37" i="6"/>
  <c r="G38" i="6"/>
  <c r="F35" i="6" l="1"/>
  <c r="F29" i="6"/>
  <c r="F24" i="6"/>
  <c r="F28" i="6"/>
  <c r="D36" i="6" l="1"/>
  <c r="D37" i="6"/>
  <c r="D38" i="6"/>
  <c r="J35" i="6"/>
  <c r="J36" i="6"/>
  <c r="J37" i="6"/>
  <c r="J38" i="6"/>
  <c r="J34" i="6"/>
  <c r="L23" i="6"/>
  <c r="L17" i="6"/>
  <c r="L8" i="6"/>
  <c r="I37" i="6"/>
  <c r="L36" i="6"/>
  <c r="L34" i="6"/>
  <c r="F23" i="6"/>
  <c r="L22" i="6"/>
  <c r="F21" i="6"/>
  <c r="F19" i="6"/>
  <c r="F18" i="6"/>
  <c r="F16" i="6"/>
  <c r="F14" i="6"/>
  <c r="F13" i="6"/>
  <c r="F11" i="6"/>
  <c r="F9" i="6"/>
  <c r="F8" i="6"/>
  <c r="F6" i="6"/>
  <c r="I21" i="6"/>
  <c r="F4" i="6"/>
  <c r="F34" i="6" l="1"/>
  <c r="N34" i="6" s="1"/>
  <c r="F36" i="6"/>
  <c r="F38" i="6"/>
  <c r="L20" i="6"/>
  <c r="L13" i="6"/>
  <c r="L10" i="6"/>
  <c r="L18" i="6"/>
  <c r="L7" i="6"/>
  <c r="L5" i="6"/>
  <c r="L15" i="6"/>
  <c r="L12" i="6"/>
  <c r="I6" i="6"/>
  <c r="I19" i="6"/>
  <c r="I11" i="6"/>
  <c r="I18" i="6"/>
  <c r="I13" i="6"/>
  <c r="I4" i="6"/>
  <c r="I9" i="6"/>
  <c r="I16" i="6"/>
  <c r="I23" i="6"/>
  <c r="I8" i="6"/>
  <c r="I14" i="6"/>
  <c r="L37" i="6" l="1"/>
  <c r="N37" i="6" s="1"/>
  <c r="O37" i="6" s="1"/>
  <c r="I34" i="6"/>
  <c r="L38" i="6"/>
  <c r="L35" i="6"/>
  <c r="I38" i="6"/>
  <c r="O34" i="6"/>
  <c r="I36" i="6"/>
  <c r="N36" i="6" s="1"/>
  <c r="O36" i="6" s="1"/>
  <c r="N35" i="6" l="1"/>
  <c r="O35" i="6" s="1"/>
  <c r="N38" i="6"/>
  <c r="O38" i="6" s="1"/>
  <c r="O39" i="6" l="1"/>
</calcChain>
</file>

<file path=xl/sharedStrings.xml><?xml version="1.0" encoding="utf-8"?>
<sst xmlns="http://schemas.openxmlformats.org/spreadsheetml/2006/main" count="135" uniqueCount="65">
  <si>
    <t>დაცვა:</t>
  </si>
  <si>
    <t>ნიღაბი ან რესპირატორი (N 95,FFP2 ან FFP3)</t>
  </si>
  <si>
    <t>საეჭვო/სავარაუდო შემთხვევა</t>
  </si>
  <si>
    <t>თვალების</t>
  </si>
  <si>
    <t>სათვალე ან სახის დამცავი ფარი</t>
  </si>
  <si>
    <t>სხეულის</t>
  </si>
  <si>
    <t>გრძელმკლავიანი წყალგამძლე ხალათი</t>
  </si>
  <si>
    <t>ხელთათმანები</t>
  </si>
  <si>
    <t>პერსონალი</t>
  </si>
  <si>
    <t>პაციენტის რაოდენობა</t>
  </si>
  <si>
    <t>სულ</t>
  </si>
  <si>
    <t>ექთანი</t>
  </si>
  <si>
    <t xml:space="preserve">რესპირატორული დაცვა </t>
  </si>
  <si>
    <t>ნიღაბი</t>
  </si>
  <si>
    <t>რესპირატორი</t>
  </si>
  <si>
    <t>სხეულის დაცვა</t>
  </si>
  <si>
    <t>ხალათი</t>
  </si>
  <si>
    <t>ექიმი</t>
  </si>
  <si>
    <t>დამლაგებელი</t>
  </si>
  <si>
    <t>კომბინიზონი</t>
  </si>
  <si>
    <t xml:space="preserve">ხელის დაცვა </t>
  </si>
  <si>
    <t>ჯამი</t>
  </si>
  <si>
    <t>ხელთათმანი</t>
  </si>
  <si>
    <t>14-15</t>
  </si>
  <si>
    <t>15-24</t>
  </si>
  <si>
    <t>ექთნის დამხმარე ან სხვა</t>
  </si>
  <si>
    <t>პაციენტების რაოდენობა</t>
  </si>
  <si>
    <t>საეჭვო/სავარაუდო შემთხვევები</t>
  </si>
  <si>
    <t>დადასტურებული შემთხვევები - 
მსუბუქი/საშუალო სიმძიმე</t>
  </si>
  <si>
    <t>რესპირატორი*</t>
  </si>
  <si>
    <t>სულ ჯამი</t>
  </si>
  <si>
    <t>იდს-ის მინიმალური მოთხოვნილება</t>
  </si>
  <si>
    <t xml:space="preserve"> საშუალებები</t>
  </si>
  <si>
    <t xml:space="preserve">რესპირატორული </t>
  </si>
  <si>
    <t xml:space="preserve">ხელების </t>
  </si>
  <si>
    <r>
      <t xml:space="preserve">საჭორო იდს-ის სავარაუდო  რაოდენობა
</t>
    </r>
    <r>
      <rPr>
        <b/>
        <sz val="11"/>
        <color theme="0" tint="-0.34998626667073579"/>
        <rFont val="Arial"/>
        <family val="2"/>
        <scheme val="minor"/>
      </rPr>
      <t>ერთ პაციენტზე, ერთ დღეზე გათვლით</t>
    </r>
  </si>
  <si>
    <r>
      <rPr>
        <b/>
        <sz val="11"/>
        <color theme="1"/>
        <rFont val="Arial"/>
        <family val="2"/>
        <scheme val="minor"/>
      </rPr>
      <t xml:space="preserve">დადასტურებული შემთხვევა - </t>
    </r>
    <r>
      <rPr>
        <sz val="10"/>
        <color rgb="FF000000"/>
        <rFont val="Arial"/>
      </rPr>
      <t xml:space="preserve">
მსუბუქი/საშუალო სიმძმის</t>
    </r>
  </si>
  <si>
    <r>
      <rPr>
        <b/>
        <sz val="11"/>
        <color theme="1"/>
        <rFont val="Arial"/>
        <family val="2"/>
        <scheme val="minor"/>
      </rPr>
      <t xml:space="preserve">დადასტურებული შემთხვევა - </t>
    </r>
    <r>
      <rPr>
        <sz val="10"/>
        <color rgb="FF000000"/>
        <rFont val="Arial"/>
      </rPr>
      <t xml:space="preserve">
მძიმე</t>
    </r>
  </si>
  <si>
    <t>იდს კომპლექტი  თითო პაციენტზე</t>
  </si>
  <si>
    <t>იდს კომპლექტი  თითო პაციენტზე /დღეში</t>
  </si>
  <si>
    <t>6-12</t>
  </si>
  <si>
    <t>1</t>
  </si>
  <si>
    <t>3-6</t>
  </si>
  <si>
    <t>3</t>
  </si>
  <si>
    <t>ექთნის დამხმარე და სხვ.</t>
  </si>
  <si>
    <t xml:space="preserve">3-6 </t>
  </si>
  <si>
    <t>2</t>
  </si>
  <si>
    <t>საჭიროება 1 პაციენტზე/ 24 საათი</t>
  </si>
  <si>
    <t>კომბინიზონი**</t>
  </si>
  <si>
    <t>პერსონალის რაოდენობა</t>
  </si>
  <si>
    <t>საჭიროება 1 პერსონალზე/ 24 საათი</t>
  </si>
  <si>
    <r>
      <t xml:space="preserve">*რესპირატორი გამოიყენება მხოლოდ კრიტიკულ პაციენტებთან აეროზოლიზაციის რისკის შემცველი პროცედურების დროს (ინტუბაცია, სასუნთქი გზების სანაცია, არაინვაზიური ????, ბრონქოსკოპია???? ) 
**კომბინიზონი - რეკომენდებულია მხოლოდ კრიტიკული პაციენტების მოვლის არეებში; პაციენტების რაოდენობას არ აქვს მნიშვბელობა
</t>
    </r>
    <r>
      <rPr>
        <b/>
        <sz val="11"/>
        <rFont val="Arial"/>
        <family val="2"/>
      </rPr>
      <t>სახის დამცავი ფარის</t>
    </r>
    <r>
      <rPr>
        <sz val="11"/>
        <rFont val="Arial"/>
        <family val="2"/>
      </rPr>
      <t xml:space="preserve"> გამოყენება რეკომენდებულია ნიღაბთან ერთად, ან რესპირატორთან და სათვალესთან ერთად აეროზოლიზაციის რისკის მქონე პროცედურების დროს კრიტიკული პაციენტების შემთხვევაში (რესპირატორის დაბინძურების შესამცირებლად. 
</t>
    </r>
    <r>
      <rPr>
        <b/>
        <sz val="11"/>
        <rFont val="Arial"/>
        <family val="2"/>
      </rPr>
      <t>ყველა პერსონალზე გაპიროვნებული უნდა იყოს 1 ცალი სათვალე ან 1 ცალი სახის დამცავი ფარი. რეანიმაციის პერსონალზე სათვალეც და ფარიც!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წინსაფარი</t>
    </r>
    <r>
      <rPr>
        <sz val="11"/>
        <rFont val="Arial"/>
        <family val="2"/>
      </rPr>
      <t xml:space="preserve"> რეკომენდებული იმ შემთხვევაში, თუ ხელმისაწვდომი არ არის წყალგაუმტარი ხალათი. წინსაფარი კეთდება ჩვეულებრივი სახელოებინი ხალათზე. 
</t>
    </r>
  </si>
  <si>
    <t>პროგნოზები მსუბუქი</t>
  </si>
  <si>
    <t>პროგნოზები მძიმე</t>
  </si>
  <si>
    <t>10 პაციენტზე ექიმი</t>
  </si>
  <si>
    <r>
      <t>დადასტურებული შემთხვევა - 
 მძიმე (</t>
    </r>
    <r>
      <rPr>
        <sz val="12"/>
        <color theme="1"/>
        <rFont val="Arial"/>
        <family val="2"/>
      </rPr>
      <t>რეანიმაციულ დარბაზში მხოლოდ COVID-19 პაციენტები)</t>
    </r>
  </si>
  <si>
    <t xml:space="preserve">ხელთათმანი </t>
  </si>
  <si>
    <t xml:space="preserve">ლაბორანტი </t>
  </si>
  <si>
    <t xml:space="preserve">სხეულის დაცვა </t>
  </si>
  <si>
    <t xml:space="preserve">რესპირატორი </t>
  </si>
  <si>
    <t xml:space="preserve">ფასი </t>
  </si>
  <si>
    <t xml:space="preserve">ხალათი </t>
  </si>
  <si>
    <t xml:space="preserve">კომბინიზონი </t>
  </si>
  <si>
    <t xml:space="preserve">ამბოლატორიული არე </t>
  </si>
  <si>
    <t>2 პაციენტზე 1  ექთანი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</si>
</sst>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10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theme="0" tint="-0.34998626667073579"/>
      <name val="Arial"/>
      <family val="2"/>
      <scheme val="minor"/>
    </font>
    <font>
      <sz val="2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4" borderId="0" xfId="0" applyFont="1" applyFill="1" applyBorder="1" applyAlignment="1"/>
    <xf numFmtId="0" fontId="0" fillId="5" borderId="0" xfId="0" applyFont="1" applyFill="1" applyBorder="1" applyAlignment="1"/>
    <xf numFmtId="0" fontId="0" fillId="7" borderId="0" xfId="0" applyFont="1" applyFill="1" applyBorder="1" applyAlignment="1"/>
    <xf numFmtId="0" fontId="13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/>
    <xf numFmtId="0" fontId="0" fillId="8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21" fillId="9" borderId="1" xfId="0" applyFont="1" applyFill="1" applyBorder="1" applyAlignment="1"/>
    <xf numFmtId="0" fontId="1" fillId="0" borderId="0" xfId="1"/>
    <xf numFmtId="49" fontId="1" fillId="0" borderId="0" xfId="1" applyNumberFormat="1"/>
    <xf numFmtId="49" fontId="1" fillId="0" borderId="0" xfId="1" applyNumberFormat="1" applyBorder="1"/>
    <xf numFmtId="49" fontId="8" fillId="2" borderId="1" xfId="1" applyNumberFormat="1" applyFont="1" applyFill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0" xfId="1" applyNumberFormat="1" applyFill="1"/>
    <xf numFmtId="49" fontId="1" fillId="0" borderId="1" xfId="1" applyNumberFormat="1" applyBorder="1" applyAlignment="1">
      <alignment wrapText="1"/>
    </xf>
    <xf numFmtId="0" fontId="1" fillId="0" borderId="1" xfId="1" applyBorder="1" applyAlignment="1">
      <alignment horizontal="left" vertical="top"/>
    </xf>
    <xf numFmtId="49" fontId="8" fillId="0" borderId="1" xfId="1" applyNumberFormat="1" applyFont="1" applyBorder="1" applyAlignment="1">
      <alignment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wrapText="1"/>
    </xf>
    <xf numFmtId="49" fontId="1" fillId="0" borderId="0" xfId="1" applyNumberFormat="1" applyAlignment="1">
      <alignment wrapText="1"/>
    </xf>
    <xf numFmtId="0" fontId="8" fillId="0" borderId="1" xfId="1" applyFont="1" applyBorder="1" applyAlignment="1">
      <alignment horizontal="left" vertical="top"/>
    </xf>
    <xf numFmtId="0" fontId="1" fillId="0" borderId="1" xfId="1" applyBorder="1" applyAlignment="1">
      <alignment horizontal="left" vertical="top" wrapText="1"/>
    </xf>
    <xf numFmtId="0" fontId="1" fillId="0" borderId="0" xfId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1" fillId="0" borderId="0" xfId="1" applyBorder="1" applyAlignment="1">
      <alignment horizontal="left" vertical="top"/>
    </xf>
    <xf numFmtId="0" fontId="8" fillId="0" borderId="5" xfId="1" applyFont="1" applyFill="1" applyBorder="1" applyAlignment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14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/>
    <xf numFmtId="9" fontId="0" fillId="0" borderId="0" xfId="0" applyNumberFormat="1" applyFont="1" applyBorder="1" applyAlignment="1">
      <alignment wrapText="1"/>
    </xf>
    <xf numFmtId="9" fontId="6" fillId="0" borderId="0" xfId="0" applyNumberFormat="1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/>
    </xf>
    <xf numFmtId="0" fontId="3" fillId="7" borderId="6" xfId="0" applyFont="1" applyFill="1" applyBorder="1" applyAlignment="1"/>
    <xf numFmtId="0" fontId="3" fillId="4" borderId="6" xfId="0" applyFont="1" applyFill="1" applyBorder="1" applyAlignment="1">
      <alignment horizontal="left" vertical="top"/>
    </xf>
    <xf numFmtId="0" fontId="3" fillId="5" borderId="6" xfId="0" applyFont="1" applyFill="1" applyBorder="1" applyAlignment="1"/>
    <xf numFmtId="0" fontId="10" fillId="8" borderId="6" xfId="0" applyFont="1" applyFill="1" applyBorder="1" applyAlignment="1">
      <alignment horizontal="left" vertical="top"/>
    </xf>
    <xf numFmtId="0" fontId="0" fillId="4" borderId="9" xfId="0" applyFont="1" applyFill="1" applyBorder="1" applyAlignment="1"/>
    <xf numFmtId="0" fontId="0" fillId="0" borderId="12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2" fillId="2" borderId="16" xfId="0" applyFont="1" applyFill="1" applyBorder="1" applyAlignment="1"/>
    <xf numFmtId="0" fontId="14" fillId="2" borderId="17" xfId="0" applyFont="1" applyFill="1" applyBorder="1" applyAlignment="1">
      <alignment horizontal="center" vertical="center"/>
    </xf>
    <xf numFmtId="0" fontId="9" fillId="2" borderId="16" xfId="0" applyFont="1" applyFill="1" applyBorder="1" applyAlignment="1"/>
    <xf numFmtId="0" fontId="2" fillId="7" borderId="16" xfId="0" applyFont="1" applyFill="1" applyBorder="1" applyAlignment="1"/>
    <xf numFmtId="0" fontId="14" fillId="7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/>
    <xf numFmtId="0" fontId="14" fillId="4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/>
    <xf numFmtId="0" fontId="14" fillId="5" borderId="17" xfId="0" applyFont="1" applyFill="1" applyBorder="1" applyAlignment="1">
      <alignment horizontal="center" vertical="center"/>
    </xf>
    <xf numFmtId="0" fontId="2" fillId="8" borderId="16" xfId="0" applyFont="1" applyFill="1" applyBorder="1" applyAlignment="1"/>
    <xf numFmtId="0" fontId="14" fillId="8" borderId="17" xfId="0" applyFont="1" applyFill="1" applyBorder="1" applyAlignment="1">
      <alignment horizontal="center" vertical="center"/>
    </xf>
    <xf numFmtId="0" fontId="11" fillId="8" borderId="16" xfId="0" applyFont="1" applyFill="1" applyBorder="1" applyAlignment="1"/>
    <xf numFmtId="0" fontId="2" fillId="8" borderId="18" xfId="0" applyFont="1" applyFill="1" applyBorder="1" applyAlignment="1"/>
    <xf numFmtId="0" fontId="0" fillId="8" borderId="19" xfId="0" applyFont="1" applyFill="1" applyBorder="1" applyAlignment="1">
      <alignment horizontal="center" vertical="center"/>
    </xf>
    <xf numFmtId="0" fontId="0" fillId="8" borderId="19" xfId="0" applyFont="1" applyFill="1" applyBorder="1" applyAlignment="1"/>
    <xf numFmtId="0" fontId="14" fillId="8" borderId="2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0" fontId="21" fillId="9" borderId="7" xfId="0" applyFont="1" applyFill="1" applyBorder="1" applyAlignment="1"/>
    <xf numFmtId="0" fontId="20" fillId="0" borderId="13" xfId="0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7" borderId="17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7" fillId="3" borderId="6" xfId="0" applyFont="1" applyFill="1" applyBorder="1" applyAlignment="1"/>
    <xf numFmtId="0" fontId="7" fillId="10" borderId="14" xfId="0" applyFont="1" applyFill="1" applyBorder="1" applyAlignment="1"/>
    <xf numFmtId="0" fontId="0" fillId="10" borderId="1" xfId="0" applyFont="1" applyFill="1" applyBorder="1" applyAlignment="1">
      <alignment horizontal="center" vertical="center"/>
    </xf>
    <xf numFmtId="0" fontId="14" fillId="10" borderId="17" xfId="0" applyFont="1" applyFill="1" applyBorder="1" applyAlignment="1">
      <alignment horizontal="center" vertical="center"/>
    </xf>
    <xf numFmtId="0" fontId="0" fillId="10" borderId="16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0" fillId="10" borderId="17" xfId="0" applyFont="1" applyFill="1" applyBorder="1" applyAlignment="1">
      <alignment horizontal="center" vertical="center"/>
    </xf>
    <xf numFmtId="0" fontId="11" fillId="3" borderId="16" xfId="0" applyFont="1" applyFill="1" applyBorder="1" applyAlignment="1"/>
    <xf numFmtId="0" fontId="21" fillId="9" borderId="1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/>
    <xf numFmtId="0" fontId="8" fillId="3" borderId="0" xfId="1" applyFont="1" applyFill="1" applyAlignment="1">
      <alignment horizontal="center" vertical="center" wrapText="1"/>
    </xf>
    <xf numFmtId="49" fontId="8" fillId="0" borderId="6" xfId="1" applyNumberFormat="1" applyFont="1" applyBorder="1" applyAlignment="1">
      <alignment horizontal="center"/>
    </xf>
    <xf numFmtId="49" fontId="8" fillId="0" borderId="7" xfId="1" applyNumberFormat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18" fillId="8" borderId="8" xfId="0" applyFont="1" applyFill="1" applyBorder="1" applyAlignment="1">
      <alignment horizontal="center" vertical="center" textRotation="90" wrapText="1"/>
    </xf>
    <xf numFmtId="0" fontId="23" fillId="6" borderId="2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21" fillId="9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18" fillId="5" borderId="8" xfId="0" applyFont="1" applyFill="1" applyBorder="1" applyAlignment="1">
      <alignment horizontal="center" vertical="center" textRotation="90" wrapText="1"/>
    </xf>
    <xf numFmtId="0" fontId="19" fillId="2" borderId="8" xfId="0" applyFont="1" applyFill="1" applyBorder="1" applyAlignment="1">
      <alignment horizontal="center" vertical="center" textRotation="90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left" vertical="top"/>
    </xf>
    <xf numFmtId="0" fontId="3" fillId="5" borderId="15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164" fontId="23" fillId="7" borderId="1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top"/>
    </xf>
    <xf numFmtId="0" fontId="3" fillId="7" borderId="15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164" fontId="23" fillId="4" borderId="1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0" fontId="21" fillId="9" borderId="7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left" vertical="top"/>
    </xf>
    <xf numFmtId="0" fontId="9" fillId="8" borderId="22" xfId="0" applyFont="1" applyFill="1" applyBorder="1" applyAlignment="1">
      <alignment horizontal="left" vertical="top"/>
    </xf>
    <xf numFmtId="0" fontId="10" fillId="8" borderId="14" xfId="0" applyFont="1" applyFill="1" applyBorder="1" applyAlignment="1">
      <alignment horizontal="left" vertical="top"/>
    </xf>
    <xf numFmtId="0" fontId="10" fillId="8" borderId="15" xfId="0" applyFont="1" applyFill="1" applyBorder="1" applyAlignment="1">
      <alignment horizontal="left" vertical="top"/>
    </xf>
    <xf numFmtId="0" fontId="2" fillId="5" borderId="14" xfId="0" applyFont="1" applyFill="1" applyBorder="1" applyAlignment="1">
      <alignment horizontal="left" vertical="top"/>
    </xf>
    <xf numFmtId="0" fontId="2" fillId="5" borderId="15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/>
    </xf>
    <xf numFmtId="0" fontId="11" fillId="3" borderId="21" xfId="0" applyFont="1" applyFill="1" applyBorder="1" applyAlignment="1">
      <alignment horizontal="left" vertical="top"/>
    </xf>
    <xf numFmtId="0" fontId="11" fillId="3" borderId="23" xfId="0" applyFont="1" applyFill="1" applyBorder="1" applyAlignment="1">
      <alignment horizontal="left" vertical="top"/>
    </xf>
    <xf numFmtId="0" fontId="18" fillId="3" borderId="8" xfId="0" applyFont="1" applyFill="1" applyBorder="1" applyAlignment="1">
      <alignment horizontal="center" vertical="center" textRotation="90" wrapText="1"/>
    </xf>
    <xf numFmtId="0" fontId="18" fillId="10" borderId="8" xfId="0" applyFont="1" applyFill="1" applyBorder="1" applyAlignment="1">
      <alignment horizontal="center" vertical="center" textRotation="90" wrapText="1"/>
    </xf>
    <xf numFmtId="0" fontId="7" fillId="10" borderId="21" xfId="0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left" vertical="top"/>
    </xf>
    <xf numFmtId="0" fontId="2" fillId="7" borderId="15" xfId="0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5" workbookViewId="0">
      <selection activeCell="A24" sqref="A24"/>
    </sheetView>
  </sheetViews>
  <sheetFormatPr defaultColWidth="8.5703125" defaultRowHeight="14.25" x14ac:dyDescent="0.2"/>
  <cols>
    <col min="1" max="2" width="24.42578125" style="45" customWidth="1"/>
    <col min="3" max="3" width="28.140625" style="42" customWidth="1"/>
    <col min="4" max="4" width="23.5703125" style="30" customWidth="1"/>
    <col min="5" max="5" width="20.42578125" style="30" customWidth="1"/>
    <col min="6" max="16384" width="8.5703125" style="29"/>
  </cols>
  <sheetData>
    <row r="1" spans="1:5" ht="15" x14ac:dyDescent="0.25">
      <c r="A1" s="125" t="s">
        <v>31</v>
      </c>
      <c r="B1" s="125"/>
      <c r="C1" s="48"/>
    </row>
    <row r="2" spans="1:5" ht="15" x14ac:dyDescent="0.25">
      <c r="A2" s="43" t="s">
        <v>0</v>
      </c>
      <c r="B2" s="39" t="s">
        <v>32</v>
      </c>
      <c r="C2" s="29"/>
    </row>
    <row r="3" spans="1:5" ht="42.75" x14ac:dyDescent="0.2">
      <c r="A3" s="44" t="s">
        <v>33</v>
      </c>
      <c r="B3" s="37" t="s">
        <v>1</v>
      </c>
      <c r="C3" s="29"/>
    </row>
    <row r="4" spans="1:5" ht="28.5" x14ac:dyDescent="0.2">
      <c r="A4" s="38" t="s">
        <v>3</v>
      </c>
      <c r="B4" s="37" t="s">
        <v>4</v>
      </c>
      <c r="C4" s="29"/>
    </row>
    <row r="5" spans="1:5" ht="28.5" x14ac:dyDescent="0.2">
      <c r="A5" s="38" t="s">
        <v>5</v>
      </c>
      <c r="B5" s="37" t="s">
        <v>6</v>
      </c>
      <c r="C5" s="29"/>
    </row>
    <row r="6" spans="1:5" x14ac:dyDescent="0.2">
      <c r="A6" s="38" t="s">
        <v>34</v>
      </c>
      <c r="B6" s="37" t="s">
        <v>7</v>
      </c>
      <c r="C6" s="29"/>
    </row>
    <row r="8" spans="1:5" ht="53.1" customHeight="1" x14ac:dyDescent="0.2">
      <c r="A8" s="122" t="s">
        <v>35</v>
      </c>
      <c r="B8" s="122"/>
      <c r="C8" s="122"/>
      <c r="D8" s="36"/>
    </row>
    <row r="9" spans="1:5" s="34" customFormat="1" ht="63" customHeight="1" x14ac:dyDescent="0.2">
      <c r="A9" s="38"/>
      <c r="B9" s="38"/>
      <c r="C9" s="35" t="s">
        <v>2</v>
      </c>
      <c r="D9" s="35" t="s">
        <v>36</v>
      </c>
      <c r="E9" s="35" t="s">
        <v>37</v>
      </c>
    </row>
    <row r="10" spans="1:5" ht="30" x14ac:dyDescent="0.25">
      <c r="A10" s="43" t="s">
        <v>8</v>
      </c>
      <c r="B10" s="43"/>
      <c r="C10" s="39" t="s">
        <v>38</v>
      </c>
      <c r="D10" s="123" t="s">
        <v>39</v>
      </c>
      <c r="E10" s="124"/>
    </row>
    <row r="11" spans="1:5" x14ac:dyDescent="0.2">
      <c r="A11" s="45" t="s">
        <v>11</v>
      </c>
      <c r="C11" s="35" t="s">
        <v>46</v>
      </c>
      <c r="D11" s="33">
        <v>6</v>
      </c>
      <c r="E11" s="33" t="s">
        <v>40</v>
      </c>
    </row>
    <row r="12" spans="1:5" x14ac:dyDescent="0.2">
      <c r="A12" s="38" t="s">
        <v>17</v>
      </c>
      <c r="B12" s="38"/>
      <c r="C12" s="35" t="s">
        <v>41</v>
      </c>
      <c r="D12" s="33" t="s">
        <v>43</v>
      </c>
      <c r="E12" s="33" t="s">
        <v>42</v>
      </c>
    </row>
    <row r="13" spans="1:5" x14ac:dyDescent="0.2">
      <c r="A13" s="38" t="s">
        <v>18</v>
      </c>
      <c r="B13" s="38"/>
      <c r="C13" s="35" t="s">
        <v>41</v>
      </c>
      <c r="D13" s="33" t="s">
        <v>43</v>
      </c>
      <c r="E13" s="33" t="s">
        <v>43</v>
      </c>
    </row>
    <row r="14" spans="1:5" x14ac:dyDescent="0.2">
      <c r="A14" s="38" t="s">
        <v>44</v>
      </c>
      <c r="B14" s="38"/>
      <c r="C14" s="35" t="s">
        <v>41</v>
      </c>
      <c r="D14" s="33" t="s">
        <v>43</v>
      </c>
      <c r="E14" s="33" t="s">
        <v>43</v>
      </c>
    </row>
    <row r="15" spans="1:5" ht="15" x14ac:dyDescent="0.2">
      <c r="A15" s="46" t="s">
        <v>21</v>
      </c>
      <c r="B15" s="46"/>
      <c r="C15" s="40" t="s">
        <v>45</v>
      </c>
      <c r="D15" s="32" t="s">
        <v>23</v>
      </c>
      <c r="E15" s="32" t="s">
        <v>24</v>
      </c>
    </row>
    <row r="16" spans="1:5" x14ac:dyDescent="0.2">
      <c r="A16" s="47"/>
      <c r="B16" s="47"/>
      <c r="C16" s="41"/>
      <c r="D16" s="31"/>
      <c r="E16" s="31"/>
    </row>
    <row r="17" spans="1:5" x14ac:dyDescent="0.2">
      <c r="A17" s="47"/>
      <c r="B17" s="47"/>
      <c r="C17" s="41"/>
      <c r="D17" s="31"/>
      <c r="E17" s="31"/>
    </row>
  </sheetData>
  <mergeCells count="3">
    <mergeCell ref="A8:C8"/>
    <mergeCell ref="D10:E10"/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topLeftCell="A23" zoomScale="70" zoomScaleNormal="70" workbookViewId="0">
      <pane xSplit="1" topLeftCell="J1" activePane="topRight" state="frozen"/>
      <selection activeCell="A2" sqref="A2"/>
      <selection pane="topRight" activeCell="N47" sqref="N47"/>
    </sheetView>
  </sheetViews>
  <sheetFormatPr defaultColWidth="14.42578125" defaultRowHeight="15" x14ac:dyDescent="0.2"/>
  <cols>
    <col min="1" max="1" width="17" style="2" customWidth="1"/>
    <col min="2" max="2" width="39.85546875" style="1" customWidth="1"/>
    <col min="3" max="3" width="24.85546875" style="1" customWidth="1"/>
    <col min="4" max="4" width="21.42578125" style="2" customWidth="1"/>
    <col min="5" max="5" width="20.5703125" style="1" customWidth="1"/>
    <col min="6" max="6" width="15.140625" style="22" customWidth="1"/>
    <col min="7" max="7" width="21.42578125" style="1" customWidth="1"/>
    <col min="8" max="8" width="20.5703125" style="1" customWidth="1"/>
    <col min="9" max="9" width="15.140625" style="21" customWidth="1"/>
    <col min="10" max="10" width="19.5703125" style="1" customWidth="1"/>
    <col min="11" max="11" width="17.85546875" style="1" customWidth="1"/>
    <col min="12" max="12" width="21.42578125" style="21" customWidth="1"/>
    <col min="13" max="13" width="28.42578125" style="27" customWidth="1"/>
    <col min="14" max="15" width="21.140625" style="25" customWidth="1"/>
    <col min="16" max="16" width="24.5703125" style="1" customWidth="1"/>
    <col min="17" max="16384" width="14.42578125" style="1"/>
  </cols>
  <sheetData>
    <row r="1" spans="1:25" ht="168.75" customHeight="1" thickBot="1" x14ac:dyDescent="0.25">
      <c r="A1" s="135" t="s">
        <v>51</v>
      </c>
      <c r="B1" s="135"/>
      <c r="C1" s="135"/>
      <c r="D1" s="135"/>
      <c r="E1" s="135"/>
      <c r="F1" s="135"/>
      <c r="G1" s="135"/>
      <c r="H1" s="11"/>
      <c r="I1" s="11"/>
    </row>
    <row r="2" spans="1:25" s="8" customFormat="1" ht="60.6" customHeight="1" x14ac:dyDescent="0.2">
      <c r="A2" s="14"/>
      <c r="C2" s="66"/>
      <c r="D2" s="138" t="s">
        <v>27</v>
      </c>
      <c r="E2" s="138"/>
      <c r="F2" s="139"/>
      <c r="G2" s="140" t="s">
        <v>28</v>
      </c>
      <c r="H2" s="141"/>
      <c r="I2" s="142"/>
      <c r="J2" s="145" t="s">
        <v>55</v>
      </c>
      <c r="K2" s="138"/>
      <c r="L2" s="139"/>
      <c r="M2" s="49"/>
      <c r="N2" s="50"/>
      <c r="O2" s="50"/>
    </row>
    <row r="3" spans="1:25" s="5" customFormat="1" ht="42.75" x14ac:dyDescent="0.2">
      <c r="A3" s="4"/>
      <c r="C3" s="67"/>
      <c r="D3" s="23" t="s">
        <v>47</v>
      </c>
      <c r="E3" s="24" t="s">
        <v>26</v>
      </c>
      <c r="F3" s="68" t="s">
        <v>10</v>
      </c>
      <c r="G3" s="85" t="s">
        <v>47</v>
      </c>
      <c r="H3" s="24" t="s">
        <v>9</v>
      </c>
      <c r="I3" s="68" t="s">
        <v>10</v>
      </c>
      <c r="J3" s="85" t="s">
        <v>50</v>
      </c>
      <c r="K3" s="24" t="s">
        <v>49</v>
      </c>
      <c r="L3" s="95" t="s">
        <v>10</v>
      </c>
      <c r="M3" s="5" t="s">
        <v>52</v>
      </c>
      <c r="N3" s="55">
        <v>0.1</v>
      </c>
      <c r="O3" s="55"/>
      <c r="R3" s="19"/>
      <c r="S3" s="19"/>
      <c r="T3" s="19"/>
      <c r="U3" s="19"/>
      <c r="V3" s="19"/>
      <c r="W3" s="19"/>
      <c r="X3" s="19"/>
      <c r="Y3" s="19"/>
    </row>
    <row r="4" spans="1:25" ht="13.35" customHeight="1" x14ac:dyDescent="0.2">
      <c r="A4" s="137" t="s">
        <v>11</v>
      </c>
      <c r="B4" s="146" t="s">
        <v>12</v>
      </c>
      <c r="C4" s="69" t="s">
        <v>13</v>
      </c>
      <c r="D4" s="12">
        <v>2</v>
      </c>
      <c r="E4" s="127">
        <v>0</v>
      </c>
      <c r="F4" s="70">
        <f>D4*E4</f>
        <v>0</v>
      </c>
      <c r="G4" s="86">
        <v>6</v>
      </c>
      <c r="H4" s="127">
        <v>0</v>
      </c>
      <c r="I4" s="70">
        <f>G4*H4</f>
        <v>0</v>
      </c>
      <c r="J4" s="86"/>
      <c r="K4" s="134">
        <v>2</v>
      </c>
      <c r="L4" s="96"/>
      <c r="M4" s="27" t="s">
        <v>53</v>
      </c>
      <c r="N4" s="56">
        <v>0.05</v>
      </c>
      <c r="O4" s="56"/>
      <c r="R4" s="20"/>
      <c r="S4" s="20"/>
      <c r="T4" s="20"/>
      <c r="U4" s="20"/>
      <c r="V4" s="20"/>
      <c r="W4" s="20"/>
      <c r="X4" s="20"/>
      <c r="Y4" s="20"/>
    </row>
    <row r="5" spans="1:25" ht="18" customHeight="1" x14ac:dyDescent="0.2">
      <c r="A5" s="137"/>
      <c r="B5" s="147"/>
      <c r="C5" s="71" t="s">
        <v>29</v>
      </c>
      <c r="D5" s="12"/>
      <c r="E5" s="128"/>
      <c r="F5" s="70"/>
      <c r="G5" s="86"/>
      <c r="H5" s="128"/>
      <c r="I5" s="70"/>
      <c r="J5" s="86">
        <v>6</v>
      </c>
      <c r="K5" s="134"/>
      <c r="L5" s="96">
        <f>J5*K4</f>
        <v>12</v>
      </c>
      <c r="R5" s="20"/>
      <c r="S5" s="20"/>
      <c r="T5" s="20"/>
      <c r="U5" s="20"/>
      <c r="V5" s="20"/>
      <c r="W5" s="20"/>
      <c r="X5" s="20"/>
      <c r="Y5" s="20"/>
    </row>
    <row r="6" spans="1:25" ht="18" customHeight="1" x14ac:dyDescent="0.2">
      <c r="A6" s="137"/>
      <c r="B6" s="148" t="s">
        <v>15</v>
      </c>
      <c r="C6" s="69" t="s">
        <v>16</v>
      </c>
      <c r="D6" s="12">
        <v>2</v>
      </c>
      <c r="E6" s="128"/>
      <c r="F6" s="70">
        <f>D6*E4</f>
        <v>0</v>
      </c>
      <c r="G6" s="86">
        <v>6</v>
      </c>
      <c r="H6" s="128"/>
      <c r="I6" s="70">
        <f>G6*H4</f>
        <v>0</v>
      </c>
      <c r="J6" s="97"/>
      <c r="K6" s="134"/>
      <c r="L6" s="96"/>
      <c r="M6" s="1" t="s">
        <v>54</v>
      </c>
      <c r="N6" s="1">
        <v>1</v>
      </c>
      <c r="O6" s="1"/>
      <c r="R6" s="20"/>
      <c r="S6" s="20"/>
      <c r="T6" s="20"/>
      <c r="U6" s="20"/>
      <c r="V6" s="20"/>
      <c r="W6" s="20"/>
      <c r="X6" s="20"/>
      <c r="Y6" s="20"/>
    </row>
    <row r="7" spans="1:25" ht="18" customHeight="1" x14ac:dyDescent="0.2">
      <c r="A7" s="137"/>
      <c r="B7" s="149"/>
      <c r="C7" s="71" t="s">
        <v>48</v>
      </c>
      <c r="D7" s="12"/>
      <c r="E7" s="128"/>
      <c r="F7" s="70"/>
      <c r="G7" s="86"/>
      <c r="H7" s="128"/>
      <c r="I7" s="70"/>
      <c r="J7" s="97">
        <v>6</v>
      </c>
      <c r="K7" s="134"/>
      <c r="L7" s="96">
        <f>J7*K4</f>
        <v>12</v>
      </c>
      <c r="M7" s="1" t="s">
        <v>64</v>
      </c>
      <c r="N7" s="1">
        <v>2</v>
      </c>
      <c r="O7" s="1"/>
      <c r="R7" s="20"/>
      <c r="S7" s="20"/>
      <c r="T7" s="20"/>
      <c r="U7" s="20"/>
      <c r="V7" s="20"/>
      <c r="W7" s="20"/>
      <c r="X7" s="20"/>
      <c r="Y7" s="20"/>
    </row>
    <row r="8" spans="1:25" ht="23.1" customHeight="1" x14ac:dyDescent="0.2">
      <c r="A8" s="137"/>
      <c r="B8" s="61" t="s">
        <v>20</v>
      </c>
      <c r="C8" s="69" t="s">
        <v>22</v>
      </c>
      <c r="D8" s="12">
        <v>2</v>
      </c>
      <c r="E8" s="128"/>
      <c r="F8" s="70">
        <f>D8*E4</f>
        <v>0</v>
      </c>
      <c r="G8" s="86">
        <v>6</v>
      </c>
      <c r="H8" s="128"/>
      <c r="I8" s="70">
        <f>G8*H4</f>
        <v>0</v>
      </c>
      <c r="J8" s="86">
        <v>12</v>
      </c>
      <c r="K8" s="134"/>
      <c r="L8" s="96">
        <f>J8*K4</f>
        <v>24</v>
      </c>
      <c r="M8" s="1"/>
      <c r="N8" s="1"/>
      <c r="O8" s="1"/>
      <c r="R8" s="20"/>
      <c r="S8" s="20"/>
      <c r="T8" s="20"/>
      <c r="U8" s="20"/>
      <c r="V8" s="20"/>
      <c r="W8" s="20"/>
      <c r="X8" s="20"/>
      <c r="Y8" s="20"/>
    </row>
    <row r="9" spans="1:25" s="10" customFormat="1" ht="15.6" customHeight="1" x14ac:dyDescent="0.2">
      <c r="A9" s="130" t="s">
        <v>17</v>
      </c>
      <c r="B9" s="173" t="s">
        <v>12</v>
      </c>
      <c r="C9" s="72" t="s">
        <v>13</v>
      </c>
      <c r="D9" s="13">
        <v>1</v>
      </c>
      <c r="E9" s="128"/>
      <c r="F9" s="73">
        <f>D9*E4</f>
        <v>0</v>
      </c>
      <c r="G9" s="87">
        <v>3</v>
      </c>
      <c r="H9" s="128"/>
      <c r="I9" s="73">
        <f>G9*H4</f>
        <v>0</v>
      </c>
      <c r="J9" s="87"/>
      <c r="K9" s="150">
        <v>1</v>
      </c>
      <c r="L9" s="98"/>
      <c r="M9" s="93"/>
      <c r="N9" s="26"/>
      <c r="O9" s="57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s="10" customFormat="1" ht="15.6" customHeight="1" x14ac:dyDescent="0.2">
      <c r="A10" s="130"/>
      <c r="B10" s="174"/>
      <c r="C10" s="72" t="s">
        <v>14</v>
      </c>
      <c r="D10" s="13"/>
      <c r="E10" s="128"/>
      <c r="F10" s="73"/>
      <c r="G10" s="87"/>
      <c r="H10" s="128"/>
      <c r="I10" s="73"/>
      <c r="J10" s="87">
        <v>6</v>
      </c>
      <c r="K10" s="150"/>
      <c r="L10" s="98">
        <f>J10*K9</f>
        <v>6</v>
      </c>
      <c r="M10" s="93"/>
      <c r="N10" s="26"/>
      <c r="O10" s="57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10" customFormat="1" ht="15.6" customHeight="1" x14ac:dyDescent="0.2">
      <c r="A11" s="130"/>
      <c r="B11" s="151" t="s">
        <v>15</v>
      </c>
      <c r="C11" s="72" t="s">
        <v>16</v>
      </c>
      <c r="D11" s="13">
        <v>1</v>
      </c>
      <c r="E11" s="128"/>
      <c r="F11" s="73">
        <f>D11*E4</f>
        <v>0</v>
      </c>
      <c r="G11" s="87">
        <v>3</v>
      </c>
      <c r="H11" s="128"/>
      <c r="I11" s="73">
        <f>G11*H4</f>
        <v>0</v>
      </c>
      <c r="J11" s="99"/>
      <c r="K11" s="150"/>
      <c r="L11" s="98"/>
      <c r="M11" s="93"/>
      <c r="N11" s="26"/>
      <c r="O11" s="57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10" customFormat="1" ht="15.6" customHeight="1" x14ac:dyDescent="0.2">
      <c r="A12" s="130"/>
      <c r="B12" s="152"/>
      <c r="C12" s="72" t="s">
        <v>19</v>
      </c>
      <c r="D12" s="13"/>
      <c r="E12" s="128"/>
      <c r="F12" s="73"/>
      <c r="G12" s="87"/>
      <c r="H12" s="128"/>
      <c r="I12" s="73"/>
      <c r="J12" s="99">
        <v>6</v>
      </c>
      <c r="K12" s="150"/>
      <c r="L12" s="98">
        <f>J12*K9</f>
        <v>6</v>
      </c>
      <c r="M12" s="93"/>
      <c r="N12" s="26"/>
      <c r="O12" s="57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10" customFormat="1" ht="18" customHeight="1" x14ac:dyDescent="0.2">
      <c r="A13" s="130"/>
      <c r="B13" s="62" t="s">
        <v>20</v>
      </c>
      <c r="C13" s="72" t="s">
        <v>22</v>
      </c>
      <c r="D13" s="13">
        <v>1</v>
      </c>
      <c r="E13" s="128"/>
      <c r="F13" s="73">
        <f>D13*E4</f>
        <v>0</v>
      </c>
      <c r="G13" s="87">
        <v>3</v>
      </c>
      <c r="H13" s="128"/>
      <c r="I13" s="73">
        <f>G13*H4</f>
        <v>0</v>
      </c>
      <c r="J13" s="87">
        <v>12</v>
      </c>
      <c r="K13" s="150"/>
      <c r="L13" s="98">
        <f>J13*K9</f>
        <v>12</v>
      </c>
      <c r="M13" s="93"/>
      <c r="N13" s="26"/>
      <c r="O13" s="57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8" customFormat="1" ht="15.6" customHeight="1" x14ac:dyDescent="0.2">
      <c r="A14" s="131" t="s">
        <v>18</v>
      </c>
      <c r="B14" s="153" t="s">
        <v>12</v>
      </c>
      <c r="C14" s="74" t="s">
        <v>13</v>
      </c>
      <c r="D14" s="15">
        <v>1</v>
      </c>
      <c r="E14" s="128"/>
      <c r="F14" s="75">
        <f>D14*E4</f>
        <v>0</v>
      </c>
      <c r="G14" s="88">
        <v>3</v>
      </c>
      <c r="H14" s="128"/>
      <c r="I14" s="75">
        <f>G14*H4</f>
        <v>0</v>
      </c>
      <c r="J14" s="88"/>
      <c r="K14" s="155"/>
      <c r="L14" s="100"/>
      <c r="M14" s="93"/>
      <c r="N14" s="26"/>
      <c r="O14" s="57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s="8" customFormat="1" ht="15.6" customHeight="1" x14ac:dyDescent="0.2">
      <c r="A15" s="131"/>
      <c r="B15" s="154"/>
      <c r="C15" s="74" t="s">
        <v>14</v>
      </c>
      <c r="D15" s="15"/>
      <c r="E15" s="128"/>
      <c r="F15" s="75"/>
      <c r="G15" s="88"/>
      <c r="H15" s="128"/>
      <c r="I15" s="75"/>
      <c r="J15" s="88">
        <v>6</v>
      </c>
      <c r="K15" s="155"/>
      <c r="L15" s="100">
        <f>J15*K14</f>
        <v>0</v>
      </c>
      <c r="M15" s="93"/>
      <c r="N15" s="26"/>
      <c r="O15" s="57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s="8" customFormat="1" ht="15.6" customHeight="1" x14ac:dyDescent="0.2">
      <c r="A16" s="131"/>
      <c r="B16" s="156" t="s">
        <v>15</v>
      </c>
      <c r="C16" s="74" t="s">
        <v>16</v>
      </c>
      <c r="D16" s="15">
        <v>1</v>
      </c>
      <c r="E16" s="128"/>
      <c r="F16" s="75">
        <f>D16*E4</f>
        <v>0</v>
      </c>
      <c r="G16" s="88">
        <v>3</v>
      </c>
      <c r="H16" s="128"/>
      <c r="I16" s="75">
        <f>G16*H4</f>
        <v>0</v>
      </c>
      <c r="J16" s="101"/>
      <c r="K16" s="155"/>
      <c r="L16" s="100"/>
      <c r="M16" s="93"/>
      <c r="N16" s="26"/>
      <c r="O16" s="57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8" customFormat="1" ht="15.6" customHeight="1" x14ac:dyDescent="0.2">
      <c r="A17" s="131"/>
      <c r="B17" s="157"/>
      <c r="C17" s="74" t="s">
        <v>19</v>
      </c>
      <c r="D17" s="15"/>
      <c r="E17" s="128"/>
      <c r="F17" s="75"/>
      <c r="G17" s="88"/>
      <c r="H17" s="128"/>
      <c r="I17" s="75"/>
      <c r="J17" s="101">
        <v>6</v>
      </c>
      <c r="K17" s="155"/>
      <c r="L17" s="100">
        <f>J17*K14</f>
        <v>0</v>
      </c>
      <c r="M17" s="93"/>
      <c r="N17" s="26"/>
      <c r="O17" s="57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s="8" customFormat="1" ht="23.85" customHeight="1" x14ac:dyDescent="0.2">
      <c r="A18" s="131"/>
      <c r="B18" s="63" t="s">
        <v>20</v>
      </c>
      <c r="C18" s="74" t="s">
        <v>22</v>
      </c>
      <c r="D18" s="15">
        <v>1</v>
      </c>
      <c r="E18" s="128"/>
      <c r="F18" s="75">
        <f>D18*E4</f>
        <v>0</v>
      </c>
      <c r="G18" s="88">
        <v>3</v>
      </c>
      <c r="H18" s="128"/>
      <c r="I18" s="75">
        <f>G18*H4</f>
        <v>0</v>
      </c>
      <c r="J18" s="88">
        <v>12</v>
      </c>
      <c r="K18" s="155"/>
      <c r="L18" s="100">
        <f>J18*K14</f>
        <v>0</v>
      </c>
      <c r="M18" s="93"/>
      <c r="N18" s="26"/>
      <c r="O18" s="57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s="9" customFormat="1" ht="12.6" customHeight="1" x14ac:dyDescent="0.2">
      <c r="A19" s="136" t="s">
        <v>25</v>
      </c>
      <c r="B19" s="163" t="s">
        <v>12</v>
      </c>
      <c r="C19" s="76" t="s">
        <v>13</v>
      </c>
      <c r="D19" s="16">
        <v>2</v>
      </c>
      <c r="E19" s="128"/>
      <c r="F19" s="77">
        <f>D19*E4</f>
        <v>0</v>
      </c>
      <c r="G19" s="89">
        <v>3</v>
      </c>
      <c r="H19" s="128"/>
      <c r="I19" s="77">
        <f>G19*H4</f>
        <v>0</v>
      </c>
      <c r="J19" s="89"/>
      <c r="K19" s="133"/>
      <c r="L19" s="102"/>
      <c r="M19" s="93"/>
      <c r="N19" s="26"/>
      <c r="O19" s="57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s="9" customFormat="1" ht="15.6" customHeight="1" x14ac:dyDescent="0.2">
      <c r="A20" s="136"/>
      <c r="B20" s="164"/>
      <c r="C20" s="76" t="s">
        <v>14</v>
      </c>
      <c r="D20" s="16"/>
      <c r="E20" s="128"/>
      <c r="F20" s="77">
        <f>D20*E4</f>
        <v>0</v>
      </c>
      <c r="G20" s="89"/>
      <c r="H20" s="128"/>
      <c r="I20" s="77"/>
      <c r="J20" s="89">
        <v>6</v>
      </c>
      <c r="K20" s="133"/>
      <c r="L20" s="102">
        <f>J20*K19</f>
        <v>0</v>
      </c>
      <c r="M20" s="93"/>
      <c r="N20" s="26"/>
      <c r="O20" s="57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s="9" customFormat="1" ht="15.6" customHeight="1" x14ac:dyDescent="0.2">
      <c r="A21" s="136"/>
      <c r="B21" s="143" t="s">
        <v>15</v>
      </c>
      <c r="C21" s="76" t="s">
        <v>16</v>
      </c>
      <c r="D21" s="16">
        <v>2</v>
      </c>
      <c r="E21" s="128"/>
      <c r="F21" s="77">
        <f>D21*E4</f>
        <v>0</v>
      </c>
      <c r="G21" s="89">
        <v>3</v>
      </c>
      <c r="H21" s="128"/>
      <c r="I21" s="77">
        <f>G21*H4</f>
        <v>0</v>
      </c>
      <c r="J21" s="103"/>
      <c r="K21" s="133"/>
      <c r="L21" s="102"/>
      <c r="M21" s="93"/>
      <c r="N21" s="26"/>
      <c r="O21" s="57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s="9" customFormat="1" ht="17.100000000000001" customHeight="1" x14ac:dyDescent="0.2">
      <c r="A22" s="136"/>
      <c r="B22" s="144"/>
      <c r="C22" s="76" t="s">
        <v>19</v>
      </c>
      <c r="D22" s="16"/>
      <c r="E22" s="128"/>
      <c r="F22" s="77">
        <f>D22*E4</f>
        <v>0</v>
      </c>
      <c r="G22" s="89"/>
      <c r="H22" s="128"/>
      <c r="I22" s="77"/>
      <c r="J22" s="103">
        <v>6</v>
      </c>
      <c r="K22" s="133"/>
      <c r="L22" s="102">
        <f>J22*K19</f>
        <v>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s="9" customFormat="1" ht="17.850000000000001" customHeight="1" x14ac:dyDescent="0.2">
      <c r="A23" s="136"/>
      <c r="B23" s="64" t="s">
        <v>20</v>
      </c>
      <c r="C23" s="76" t="s">
        <v>22</v>
      </c>
      <c r="D23" s="16">
        <v>2</v>
      </c>
      <c r="E23" s="128"/>
      <c r="F23" s="77">
        <f>D23*E4</f>
        <v>0</v>
      </c>
      <c r="G23" s="89">
        <v>3</v>
      </c>
      <c r="H23" s="128"/>
      <c r="I23" s="77">
        <f>G23*H4</f>
        <v>0</v>
      </c>
      <c r="J23" s="89">
        <v>12</v>
      </c>
      <c r="K23" s="133"/>
      <c r="L23" s="102">
        <f>J23*K19</f>
        <v>0</v>
      </c>
      <c r="M23" s="158" t="s">
        <v>30</v>
      </c>
      <c r="N23" s="132"/>
      <c r="O23" s="58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s="9" customFormat="1" ht="17.850000000000001" customHeight="1" x14ac:dyDescent="0.2">
      <c r="A24" s="169" t="s">
        <v>57</v>
      </c>
      <c r="B24" s="165" t="s">
        <v>12</v>
      </c>
      <c r="C24" s="118" t="s">
        <v>13</v>
      </c>
      <c r="D24" s="106">
        <v>1</v>
      </c>
      <c r="E24" s="128"/>
      <c r="F24" s="107">
        <f>D24*E4</f>
        <v>0</v>
      </c>
      <c r="G24" s="108">
        <v>1</v>
      </c>
      <c r="H24" s="128"/>
      <c r="I24" s="107">
        <f>G24*H4</f>
        <v>0</v>
      </c>
      <c r="J24" s="108"/>
      <c r="K24" s="109"/>
      <c r="L24" s="110"/>
      <c r="M24" s="104"/>
      <c r="N24" s="60"/>
      <c r="O24" s="58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s="9" customFormat="1" ht="17.850000000000001" customHeight="1" x14ac:dyDescent="0.2">
      <c r="A25" s="169"/>
      <c r="B25" s="166"/>
      <c r="C25" s="118" t="s">
        <v>59</v>
      </c>
      <c r="D25" s="106"/>
      <c r="E25" s="128"/>
      <c r="F25" s="107"/>
      <c r="G25" s="108"/>
      <c r="H25" s="128"/>
      <c r="I25" s="107"/>
      <c r="J25" s="108"/>
      <c r="K25" s="109"/>
      <c r="L25" s="110"/>
      <c r="M25" s="104"/>
      <c r="N25" s="60"/>
      <c r="O25" s="58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s="9" customFormat="1" ht="17.850000000000001" customHeight="1" x14ac:dyDescent="0.2">
      <c r="A26" s="169"/>
      <c r="B26" s="167" t="s">
        <v>58</v>
      </c>
      <c r="C26" s="118" t="s">
        <v>16</v>
      </c>
      <c r="D26" s="106">
        <v>1</v>
      </c>
      <c r="E26" s="128"/>
      <c r="F26" s="107">
        <f>D26*E4</f>
        <v>0</v>
      </c>
      <c r="G26" s="108">
        <v>1</v>
      </c>
      <c r="H26" s="128"/>
      <c r="I26" s="107"/>
      <c r="J26" s="108"/>
      <c r="K26" s="109"/>
      <c r="L26" s="110"/>
      <c r="M26" s="120"/>
      <c r="N26" s="119"/>
      <c r="O26" s="58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s="9" customFormat="1" ht="17.850000000000001" customHeight="1" x14ac:dyDescent="0.2">
      <c r="A27" s="169"/>
      <c r="B27" s="168"/>
      <c r="C27" s="118" t="s">
        <v>62</v>
      </c>
      <c r="D27" s="106"/>
      <c r="E27" s="128"/>
      <c r="F27" s="107"/>
      <c r="G27" s="108"/>
      <c r="H27" s="128"/>
      <c r="I27" s="107"/>
      <c r="J27" s="108"/>
      <c r="K27" s="109"/>
      <c r="L27" s="110"/>
      <c r="M27" s="120"/>
      <c r="N27" s="119"/>
      <c r="O27" s="58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s="9" customFormat="1" ht="36" customHeight="1" x14ac:dyDescent="0.2">
      <c r="A28" s="169"/>
      <c r="B28" s="111" t="s">
        <v>20</v>
      </c>
      <c r="C28" s="118" t="s">
        <v>22</v>
      </c>
      <c r="D28" s="106">
        <v>2</v>
      </c>
      <c r="E28" s="128"/>
      <c r="F28" s="107">
        <f>D28*E4</f>
        <v>0</v>
      </c>
      <c r="G28" s="108">
        <v>2</v>
      </c>
      <c r="H28" s="128"/>
      <c r="I28" s="107"/>
      <c r="J28" s="108"/>
      <c r="K28" s="109"/>
      <c r="L28" s="110"/>
      <c r="M28" s="104"/>
      <c r="N28" s="59"/>
      <c r="O28" s="58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s="9" customFormat="1" ht="19.5" customHeight="1" x14ac:dyDescent="0.2">
      <c r="A29" s="170" t="s">
        <v>63</v>
      </c>
      <c r="B29" s="171" t="s">
        <v>12</v>
      </c>
      <c r="C29" s="121" t="s">
        <v>13</v>
      </c>
      <c r="D29" s="113">
        <v>1</v>
      </c>
      <c r="E29" s="128"/>
      <c r="F29" s="114">
        <f>D29*E4</f>
        <v>0</v>
      </c>
      <c r="G29" s="115"/>
      <c r="H29" s="128"/>
      <c r="I29" s="114"/>
      <c r="J29" s="115"/>
      <c r="K29" s="116"/>
      <c r="L29" s="117"/>
      <c r="M29" s="104"/>
      <c r="N29" s="60"/>
      <c r="O29" s="58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s="9" customFormat="1" ht="18" customHeight="1" x14ac:dyDescent="0.2">
      <c r="A30" s="170"/>
      <c r="B30" s="172"/>
      <c r="C30" s="121" t="s">
        <v>14</v>
      </c>
      <c r="D30" s="113">
        <v>0</v>
      </c>
      <c r="E30" s="128"/>
      <c r="F30" s="114">
        <f>D30*E4</f>
        <v>0</v>
      </c>
      <c r="G30" s="115"/>
      <c r="H30" s="128"/>
      <c r="I30" s="114"/>
      <c r="J30" s="115"/>
      <c r="K30" s="116"/>
      <c r="L30" s="117"/>
      <c r="M30" s="120"/>
      <c r="N30" s="119"/>
      <c r="O30" s="58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s="9" customFormat="1" ht="20.25" customHeight="1" x14ac:dyDescent="0.2">
      <c r="A31" s="170"/>
      <c r="B31" s="171" t="s">
        <v>58</v>
      </c>
      <c r="C31" s="121" t="s">
        <v>16</v>
      </c>
      <c r="D31" s="113">
        <v>1</v>
      </c>
      <c r="E31" s="128"/>
      <c r="F31" s="114">
        <f>D31*E4</f>
        <v>0</v>
      </c>
      <c r="G31" s="115"/>
      <c r="H31" s="128"/>
      <c r="I31" s="114"/>
      <c r="J31" s="115"/>
      <c r="K31" s="116"/>
      <c r="L31" s="117"/>
      <c r="M31" s="104"/>
      <c r="N31" s="60"/>
      <c r="O31" s="58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s="9" customFormat="1" ht="17.25" customHeight="1" x14ac:dyDescent="0.2">
      <c r="A32" s="170"/>
      <c r="B32" s="172"/>
      <c r="C32" s="121" t="s">
        <v>62</v>
      </c>
      <c r="D32" s="113"/>
      <c r="E32" s="128"/>
      <c r="F32" s="114"/>
      <c r="G32" s="115"/>
      <c r="H32" s="128"/>
      <c r="I32" s="114"/>
      <c r="J32" s="115"/>
      <c r="K32" s="116"/>
      <c r="L32" s="117"/>
      <c r="M32" s="120"/>
      <c r="N32" s="119"/>
      <c r="O32" s="58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s="9" customFormat="1" ht="31.5" customHeight="1" x14ac:dyDescent="0.2">
      <c r="A33" s="170"/>
      <c r="B33" s="112" t="s">
        <v>20</v>
      </c>
      <c r="C33" s="121" t="s">
        <v>56</v>
      </c>
      <c r="D33" s="113">
        <v>1</v>
      </c>
      <c r="E33" s="129"/>
      <c r="F33" s="114">
        <f>D33*E4</f>
        <v>0</v>
      </c>
      <c r="G33" s="115"/>
      <c r="H33" s="129"/>
      <c r="I33" s="114"/>
      <c r="J33" s="115"/>
      <c r="K33" s="116"/>
      <c r="L33" s="117"/>
      <c r="M33" s="104"/>
      <c r="N33" s="60"/>
      <c r="O33" s="105" t="s">
        <v>60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s="18" customFormat="1" ht="15.6" customHeight="1" x14ac:dyDescent="0.25">
      <c r="A34" s="126" t="s">
        <v>10</v>
      </c>
      <c r="B34" s="159" t="s">
        <v>12</v>
      </c>
      <c r="C34" s="78" t="s">
        <v>13</v>
      </c>
      <c r="D34" s="53">
        <f>D4+D9+D14+D19+D24+D29</f>
        <v>8</v>
      </c>
      <c r="E34" s="54"/>
      <c r="F34" s="79">
        <f>SUM(F4+F9+F14+F19+F24+F29)</f>
        <v>0</v>
      </c>
      <c r="G34" s="90">
        <f>G4+G9+G14+G19+G24+G29</f>
        <v>16</v>
      </c>
      <c r="H34" s="52"/>
      <c r="I34" s="79">
        <f>SUM(I4+I9+I14+I19+I24+I29)</f>
        <v>0</v>
      </c>
      <c r="J34" s="90">
        <f>J4+J9+J14+J19</f>
        <v>0</v>
      </c>
      <c r="K34" s="52"/>
      <c r="L34" s="79">
        <f>SUM(L4+L9+L14+L19)</f>
        <v>0</v>
      </c>
      <c r="M34" s="94" t="s">
        <v>13</v>
      </c>
      <c r="N34" s="28">
        <f>SUM(F34+I34+L34)</f>
        <v>0</v>
      </c>
      <c r="O34" s="28">
        <f>N34*M43</f>
        <v>0</v>
      </c>
    </row>
    <row r="35" spans="1:25" s="18" customFormat="1" ht="18" x14ac:dyDescent="0.25">
      <c r="A35" s="126"/>
      <c r="B35" s="160"/>
      <c r="C35" s="80" t="s">
        <v>14</v>
      </c>
      <c r="D35" s="53">
        <f>D5+D10+D15+D20+D30+D25</f>
        <v>0</v>
      </c>
      <c r="E35" s="17"/>
      <c r="F35" s="79">
        <f>SUM(F5+F10+F15+F20+F25+F30)</f>
        <v>0</v>
      </c>
      <c r="G35" s="90">
        <f>G5+G10+G15+G20+G25+G30</f>
        <v>0</v>
      </c>
      <c r="H35" s="52"/>
      <c r="I35" s="79">
        <f>SUM(I5+I10+I15+I20+I25+I30)</f>
        <v>0</v>
      </c>
      <c r="J35" s="90">
        <f>J5+J10+J15+J20</f>
        <v>24</v>
      </c>
      <c r="K35" s="52"/>
      <c r="L35" s="79">
        <f>SUM(L5+L10+L15+L20)</f>
        <v>18</v>
      </c>
      <c r="M35" s="94" t="s">
        <v>14</v>
      </c>
      <c r="N35" s="28">
        <f>SUM(F35+I35+L35)</f>
        <v>18</v>
      </c>
      <c r="O35" s="28">
        <f>N35*M44</f>
        <v>71.100000000000009</v>
      </c>
    </row>
    <row r="36" spans="1:25" s="18" customFormat="1" ht="18" x14ac:dyDescent="0.25">
      <c r="A36" s="126"/>
      <c r="B36" s="161" t="s">
        <v>15</v>
      </c>
      <c r="C36" s="78" t="s">
        <v>16</v>
      </c>
      <c r="D36" s="53">
        <f>D6+D11+D16+D21</f>
        <v>6</v>
      </c>
      <c r="E36" s="17"/>
      <c r="F36" s="79">
        <f>SUM(F6+F11+F16+F21+F26+F31)</f>
        <v>0</v>
      </c>
      <c r="G36" s="90">
        <f>G6+G11+G16+G21+G26+G31</f>
        <v>16</v>
      </c>
      <c r="H36" s="52"/>
      <c r="I36" s="79">
        <f>SUM(I6+I11+I16+I21)</f>
        <v>0</v>
      </c>
      <c r="J36" s="90">
        <f>J6+J11+J16+J21</f>
        <v>0</v>
      </c>
      <c r="K36" s="52"/>
      <c r="L36" s="79">
        <f>SUM(L6+L11+L16+L21)</f>
        <v>0</v>
      </c>
      <c r="M36" s="94" t="s">
        <v>16</v>
      </c>
      <c r="N36" s="28">
        <f>SUM(F36+I36+L36)</f>
        <v>0</v>
      </c>
      <c r="O36" s="28">
        <f>N36*M45</f>
        <v>0</v>
      </c>
    </row>
    <row r="37" spans="1:25" s="18" customFormat="1" ht="18" x14ac:dyDescent="0.25">
      <c r="A37" s="126"/>
      <c r="B37" s="162"/>
      <c r="C37" s="80" t="s">
        <v>19</v>
      </c>
      <c r="D37" s="53">
        <f>D7+D12+D17+D22</f>
        <v>0</v>
      </c>
      <c r="E37" s="17"/>
      <c r="F37" s="79">
        <f>SUM(F7+F12+F17+F22+F27+F32)</f>
        <v>0</v>
      </c>
      <c r="G37" s="90">
        <f>G7+G12+G17+G22+G32+G27</f>
        <v>0</v>
      </c>
      <c r="H37" s="52"/>
      <c r="I37" s="79">
        <f>SUM(I7+I12+I17+I22)</f>
        <v>0</v>
      </c>
      <c r="J37" s="90">
        <f>J7+J12+J17+J22</f>
        <v>24</v>
      </c>
      <c r="K37" s="52"/>
      <c r="L37" s="79">
        <f>SUM(L7+L12+L17+L22)</f>
        <v>18</v>
      </c>
      <c r="M37" s="94" t="s">
        <v>19</v>
      </c>
      <c r="N37" s="28">
        <f>SUM(F37+I37+L37)</f>
        <v>18</v>
      </c>
      <c r="O37" s="28">
        <f>N37*M46</f>
        <v>362.16</v>
      </c>
    </row>
    <row r="38" spans="1:25" s="18" customFormat="1" ht="18.75" thickBot="1" x14ac:dyDescent="0.3">
      <c r="A38" s="126"/>
      <c r="B38" s="65" t="s">
        <v>20</v>
      </c>
      <c r="C38" s="81" t="s">
        <v>22</v>
      </c>
      <c r="D38" s="82">
        <f>D8+D13+D18+D23</f>
        <v>6</v>
      </c>
      <c r="E38" s="83"/>
      <c r="F38" s="84">
        <f>SUM(F8+F13+F18+F23+F28+F33)</f>
        <v>0</v>
      </c>
      <c r="G38" s="91">
        <f>G8+G13+G18+G23+G28+G33</f>
        <v>17</v>
      </c>
      <c r="H38" s="92"/>
      <c r="I38" s="84">
        <f>SUM(I8+I13+I18+I23)</f>
        <v>0</v>
      </c>
      <c r="J38" s="91">
        <f>J8+J13+J18+J23</f>
        <v>48</v>
      </c>
      <c r="K38" s="92"/>
      <c r="L38" s="84">
        <f>SUM(L8+L13+L18+L23)</f>
        <v>36</v>
      </c>
      <c r="M38" s="94" t="s">
        <v>22</v>
      </c>
      <c r="N38" s="28">
        <f>SUM(F38+I38+L38)</f>
        <v>36</v>
      </c>
      <c r="O38" s="28">
        <f>M47*N38</f>
        <v>9.36</v>
      </c>
    </row>
    <row r="39" spans="1:25" x14ac:dyDescent="0.2">
      <c r="B39" s="51"/>
      <c r="C39" s="3"/>
      <c r="J39" s="6"/>
      <c r="O39" s="25">
        <f>SUM(O34:O38)</f>
        <v>442.62000000000006</v>
      </c>
    </row>
    <row r="40" spans="1:25" x14ac:dyDescent="0.2">
      <c r="B40" s="51"/>
      <c r="C40" s="3"/>
      <c r="J40" s="6"/>
    </row>
    <row r="41" spans="1:25" x14ac:dyDescent="0.2">
      <c r="B41" s="7"/>
      <c r="C41" s="3"/>
    </row>
    <row r="42" spans="1:25" x14ac:dyDescent="0.2">
      <c r="M42" s="27" t="s">
        <v>60</v>
      </c>
    </row>
    <row r="43" spans="1:25" x14ac:dyDescent="0.2">
      <c r="L43" s="21" t="s">
        <v>13</v>
      </c>
      <c r="M43" s="27">
        <v>0.36</v>
      </c>
    </row>
    <row r="44" spans="1:25" x14ac:dyDescent="0.2">
      <c r="L44" s="21" t="s">
        <v>14</v>
      </c>
      <c r="M44" s="27">
        <v>3.95</v>
      </c>
    </row>
    <row r="45" spans="1:25" x14ac:dyDescent="0.2">
      <c r="L45" s="21" t="s">
        <v>61</v>
      </c>
      <c r="M45" s="27">
        <v>5.15</v>
      </c>
    </row>
    <row r="46" spans="1:25" x14ac:dyDescent="0.2">
      <c r="L46" s="21" t="s">
        <v>19</v>
      </c>
      <c r="M46" s="27">
        <v>20.12</v>
      </c>
    </row>
    <row r="47" spans="1:25" x14ac:dyDescent="0.2">
      <c r="L47" s="21" t="s">
        <v>56</v>
      </c>
      <c r="M47" s="27">
        <v>0.26</v>
      </c>
    </row>
    <row r="51" spans="12:13" x14ac:dyDescent="0.2">
      <c r="L51" s="21" t="s">
        <v>13</v>
      </c>
      <c r="M51" s="27">
        <v>0.51</v>
      </c>
    </row>
    <row r="52" spans="12:13" x14ac:dyDescent="0.2">
      <c r="L52" s="21" t="s">
        <v>14</v>
      </c>
      <c r="M52" s="27">
        <v>4.57</v>
      </c>
    </row>
    <row r="53" spans="12:13" x14ac:dyDescent="0.2">
      <c r="L53" s="21" t="s">
        <v>61</v>
      </c>
      <c r="M53" s="27">
        <v>5.59</v>
      </c>
    </row>
    <row r="54" spans="12:13" x14ac:dyDescent="0.2">
      <c r="L54" s="21" t="s">
        <v>19</v>
      </c>
      <c r="M54" s="27">
        <v>24</v>
      </c>
    </row>
    <row r="55" spans="12:13" x14ac:dyDescent="0.2">
      <c r="L55" s="21" t="s">
        <v>56</v>
      </c>
      <c r="M55" s="27">
        <v>0.3</v>
      </c>
    </row>
  </sheetData>
  <mergeCells count="32">
    <mergeCell ref="M23:N23"/>
    <mergeCell ref="A34:A38"/>
    <mergeCell ref="B34:B35"/>
    <mergeCell ref="B36:B37"/>
    <mergeCell ref="B19:B20"/>
    <mergeCell ref="B24:B25"/>
    <mergeCell ref="B26:B27"/>
    <mergeCell ref="A24:A28"/>
    <mergeCell ref="A29:A33"/>
    <mergeCell ref="B29:B30"/>
    <mergeCell ref="B31:B32"/>
    <mergeCell ref="E4:E33"/>
    <mergeCell ref="H4:H33"/>
    <mergeCell ref="A9:A13"/>
    <mergeCell ref="B9:B10"/>
    <mergeCell ref="A19:A23"/>
    <mergeCell ref="A1:G1"/>
    <mergeCell ref="D2:F2"/>
    <mergeCell ref="G2:I2"/>
    <mergeCell ref="K19:K23"/>
    <mergeCell ref="B21:B22"/>
    <mergeCell ref="J2:L2"/>
    <mergeCell ref="A4:A8"/>
    <mergeCell ref="B4:B5"/>
    <mergeCell ref="K4:K8"/>
    <mergeCell ref="B6:B7"/>
    <mergeCell ref="K9:K13"/>
    <mergeCell ref="B11:B12"/>
    <mergeCell ref="A14:A18"/>
    <mergeCell ref="B14:B15"/>
    <mergeCell ref="K14:K18"/>
    <mergeCell ref="B16:B17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შესავალი</vt:lpstr>
      <vt:lpstr>PPE calculator per pnt &amp; staff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</dc:creator>
  <cp:lastModifiedBy>Anzor tchavtchavadze</cp:lastModifiedBy>
  <dcterms:created xsi:type="dcterms:W3CDTF">2020-03-26T10:33:04Z</dcterms:created>
  <dcterms:modified xsi:type="dcterms:W3CDTF">2020-07-20T14:44:38Z</dcterms:modified>
</cp:coreProperties>
</file>