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645" windowWidth="14805" windowHeight="747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125" i="1" l="1"/>
  <c r="F63" i="1"/>
  <c r="F67" i="1"/>
  <c r="F65" i="1"/>
  <c r="F66" i="1"/>
  <c r="F64" i="1"/>
  <c r="E63" i="1"/>
  <c r="D63" i="1"/>
  <c r="C63" i="1"/>
  <c r="E110" i="1" l="1"/>
  <c r="F98" i="1" l="1"/>
  <c r="F99" i="1"/>
  <c r="F100" i="1"/>
  <c r="F101" i="1"/>
  <c r="F102" i="1"/>
  <c r="F103" i="1"/>
  <c r="F104" i="1"/>
  <c r="F105" i="1"/>
  <c r="F106" i="1"/>
  <c r="F107" i="1"/>
  <c r="F108" i="1"/>
  <c r="D97" i="1"/>
  <c r="F93" i="1"/>
  <c r="F94" i="1"/>
  <c r="F95" i="1"/>
  <c r="F96" i="1"/>
  <c r="C97" i="1"/>
  <c r="E92" i="1"/>
  <c r="D92" i="1"/>
  <c r="F92" i="1" s="1"/>
  <c r="C92" i="1"/>
  <c r="E97" i="1" l="1"/>
  <c r="F97" i="1" s="1"/>
  <c r="D110" i="1" l="1"/>
  <c r="D81" i="1" l="1"/>
  <c r="D28" i="1"/>
  <c r="C28" i="1"/>
  <c r="E28" i="1"/>
  <c r="E42" i="1" l="1"/>
  <c r="F77" i="1" l="1"/>
  <c r="F76" i="1"/>
  <c r="F71" i="1"/>
  <c r="F72" i="1"/>
  <c r="F73" i="1"/>
  <c r="F74" i="1"/>
  <c r="F70" i="1"/>
  <c r="F110" i="1"/>
  <c r="F116" i="1"/>
  <c r="F115" i="1"/>
  <c r="F111" i="1"/>
  <c r="F112" i="1"/>
  <c r="F113" i="1"/>
  <c r="F86" i="1"/>
  <c r="F88" i="1"/>
  <c r="F90" i="1"/>
  <c r="F91" i="1"/>
  <c r="F85" i="1"/>
  <c r="F80" i="1"/>
  <c r="F82" i="1"/>
  <c r="F83" i="1"/>
  <c r="F79" i="1"/>
  <c r="F48" i="1"/>
  <c r="F50" i="1"/>
  <c r="F51" i="1"/>
  <c r="F52" i="1"/>
  <c r="F53" i="1"/>
  <c r="F54" i="1"/>
  <c r="F37" i="1"/>
  <c r="F38" i="1"/>
  <c r="F39" i="1"/>
  <c r="F40" i="1"/>
  <c r="F41" i="1"/>
  <c r="F43" i="1"/>
  <c r="F44" i="1"/>
  <c r="F45" i="1"/>
  <c r="F36" i="1"/>
  <c r="F30" i="1"/>
  <c r="F31" i="1"/>
  <c r="F32" i="1"/>
  <c r="F33" i="1"/>
  <c r="F34" i="1"/>
  <c r="F29" i="1"/>
  <c r="F27" i="1"/>
  <c r="F26" i="1"/>
  <c r="F25" i="1"/>
  <c r="F10" i="1"/>
  <c r="F11" i="1"/>
  <c r="F12" i="1"/>
  <c r="F13" i="1"/>
  <c r="F9" i="1"/>
  <c r="F4" i="1"/>
  <c r="F5" i="1"/>
  <c r="F6" i="1"/>
  <c r="F7" i="1"/>
  <c r="F3" i="1"/>
  <c r="F81" i="1"/>
  <c r="F109" i="1" l="1"/>
  <c r="F28" i="1"/>
  <c r="F68" i="1"/>
  <c r="F78" i="1"/>
  <c r="E8" i="1"/>
  <c r="F47" i="1"/>
  <c r="F2" i="1"/>
  <c r="F89" i="1"/>
  <c r="F87" i="1"/>
  <c r="F84" i="1" l="1"/>
  <c r="F114" i="1"/>
  <c r="F8" i="1"/>
  <c r="F46" i="1"/>
  <c r="F24" i="1"/>
  <c r="D117" i="1"/>
  <c r="D114" i="1"/>
  <c r="D109" i="1"/>
  <c r="D84" i="1"/>
  <c r="D78" i="1"/>
  <c r="E78" i="1" s="1"/>
  <c r="D68" i="1"/>
  <c r="E68" i="1" s="1"/>
  <c r="D55" i="1"/>
  <c r="D46" i="1"/>
  <c r="D35" i="1"/>
  <c r="D24" i="1"/>
  <c r="D20" i="1"/>
  <c r="D14" i="1"/>
  <c r="D8" i="1"/>
  <c r="D2" i="1"/>
  <c r="E84" i="1" l="1"/>
  <c r="E46" i="1"/>
  <c r="E114" i="1"/>
  <c r="E109" i="1"/>
  <c r="F42" i="1"/>
  <c r="F35" i="1" s="1"/>
  <c r="E2" i="1"/>
  <c r="E35" i="1" l="1"/>
  <c r="E24" i="1"/>
  <c r="C114" i="1" l="1"/>
  <c r="C109" i="1"/>
  <c r="C84" i="1"/>
  <c r="C78" i="1"/>
  <c r="C68" i="1"/>
  <c r="C55" i="1"/>
  <c r="C46" i="1"/>
  <c r="C42" i="1"/>
  <c r="C35" i="1" s="1"/>
  <c r="C24" i="1"/>
  <c r="C20" i="1"/>
  <c r="C14" i="1"/>
  <c r="C8" i="1"/>
  <c r="C2" i="1"/>
</calcChain>
</file>

<file path=xl/comments1.xml><?xml version="1.0" encoding="utf-8"?>
<comments xmlns="http://schemas.openxmlformats.org/spreadsheetml/2006/main">
  <authors>
    <author>Author</author>
  </authors>
  <commentList>
    <comment ref="C33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პირველი და მეორე რიგის მედიკამენტების შესაძენად</t>
        </r>
      </text>
    </comment>
    <comment ref="D33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პირველი და მეორე რიგის მედიკამენტების შესაძენად</t>
        </r>
      </text>
    </comment>
  </commentList>
</comments>
</file>

<file path=xl/sharedStrings.xml><?xml version="1.0" encoding="utf-8"?>
<sst xmlns="http://schemas.openxmlformats.org/spreadsheetml/2006/main" count="146" uniqueCount="145">
  <si>
    <t>პროგრამული კოდი</t>
  </si>
  <si>
    <t>დ ა ს ა ხ ე ლ ე ბ ა</t>
  </si>
  <si>
    <t>35 03 02 01</t>
  </si>
  <si>
    <t>დაავადებათა ადრეული გამოვლენა და სკრინინგი</t>
  </si>
  <si>
    <t>კიბოს  სკრინინგის კომპონენტი</t>
  </si>
  <si>
    <t xml:space="preserve"> საშვილოსნოს ყელის ორგანიზებული სკრინინგის პილოტი</t>
  </si>
  <si>
    <t>1-დან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</t>
  </si>
  <si>
    <t xml:space="preserve"> ეპილეფსიის დიაგნოსტიკა და ზედამხედველობა</t>
  </si>
  <si>
    <t>დღენაკლულთა რეტინოპათიის სკრინინგის პილოტი</t>
  </si>
  <si>
    <t>35 03 02 02</t>
  </si>
  <si>
    <t>იმუნიზაცია</t>
  </si>
  <si>
    <t>ვაქცინებისა და ასაცრელი მასალების შესყიდვა</t>
  </si>
  <si>
    <t>სპეციფიკური შრატებისა და ვაქცინების შესყიდვა</t>
  </si>
  <si>
    <t>ანტირაბიული სამკურნალო საშუალებებით უზრუნველყოფა</t>
  </si>
  <si>
    <t>გრიპის საწინააღმდეგო ვაქცინის შესყიდვა</t>
  </si>
  <si>
    <t>აცრა-ვიზიტისა და ექიმის კონსულტაციის მომსახურება</t>
  </si>
  <si>
    <t>35 03 02 03</t>
  </si>
  <si>
    <t>ეპიდზედამხედველობა</t>
  </si>
  <si>
    <t>რეგიონულ და მუნიციპალურ დონეზე არსებული სჯდ ცენტრებისთვის ეპიდზედამხედველობის, იმუნიზაციისა და სამედიცინო სტატისტიკის ღონისძიებათა ფარგლებში მომსახურების დაფინანსებისთვის (მე-3 მუხლის „ა“, „ბ“ და „გ“ ქვეპუნქტები)</t>
  </si>
  <si>
    <t>მალარიისა და სხვა პარაზიტული დაავადებების პრევენციისა და კონტროლის გაუმჯობესება</t>
  </si>
  <si>
    <t>ნოზოკომიური ინფექციების ეპიდზედამხედველობა</t>
  </si>
  <si>
    <t>ვირუსული დიარეების კვლევა</t>
  </si>
  <si>
    <t xml:space="preserve">გრიპზე ეპიდზედამხედველობის ქსელის მდგრადობის შენარჩუნება და სეზონურ/პანდემიურ გრიპზე რეაგირება (მ.შ. საყრდენი ბაზების მომსახურება თვეში არაუმეტეს 3000 ლარისა) </t>
  </si>
  <si>
    <t>35 03 02 04</t>
  </si>
  <si>
    <t>უსაფრთხო სისხლი</t>
  </si>
  <si>
    <t>დონორული სისხლის კვლევას B და C ჰეპატიტზე, აივ-ინფექციაზე/შიდსზე და ათაშანგზე</t>
  </si>
  <si>
    <t xml:space="preserve"> ხარისხის გარე კონტროლის და მონიტორინგის უზრუნველყოფა</t>
  </si>
  <si>
    <t>"უანგარო დონორთა მსოფლიო დღესთან" დაკავშირებული ღონისძიებების მხარდაჭერა</t>
  </si>
  <si>
    <t>35 03 02 05</t>
  </si>
  <si>
    <t>პროფესიულ დაავადებათა პრევენცია</t>
  </si>
  <si>
    <t xml:space="preserve">სხვადასხვა ტიპის საწარმოებში დასაქმებულთა პროფესიულ ჯანმრთელობასთან დაკავშირებული საკითხების კვლევის კომპონენტი </t>
  </si>
  <si>
    <t>საკანონმდებლო-ნორმატიული ბაზის მომზადების კომპონენტი</t>
  </si>
  <si>
    <t>35 03 02 06</t>
  </si>
  <si>
    <t>ინფექციური დაავადებების მართვა</t>
  </si>
  <si>
    <t>35 03 02 07</t>
  </si>
  <si>
    <t>ტუბერკულოზის მართვა</t>
  </si>
  <si>
    <t>ამბულატორიული მომსახურება (მათ შორის, პატიმრობისა და თავისუფლების აღკვეთის დაწესებულებებში ტუბსაწინააღმდეგო ამბულატორიული ღონისძიებების დაფინანსება – 12 500 ლარი თვეში)</t>
  </si>
  <si>
    <t>სტაციონარული მომსახურება</t>
  </si>
  <si>
    <t>პატიმრობისა და თავისუფლების აღკვეთის დაწესებულებებისათვის ტუბერკულოზის მართვისთვის მედიკამენტების, სხვა სახარჯი და დამხმარე მასალების შესყიდვა</t>
  </si>
  <si>
    <t>ტუბერკულოზის პროგრამის რეგიონალური მართვა და მონიტორინგი</t>
  </si>
  <si>
    <t>ტუბერკულოზის სამკურნალო პირველი რიგის მედიკამენტების შესყიდვა</t>
  </si>
  <si>
    <t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ფულადი წახალისების საშემოსავლო გადასახადი და რეზისტენტული ფორმის ტუბერკულოზით დაავადებულთა ფულადი წახალისების დაფინანსება</t>
  </si>
  <si>
    <t>35 03 02 09</t>
  </si>
  <si>
    <t>დედათა და ბავშვთა ჯანმრთელობა</t>
  </si>
  <si>
    <t>ანტენატალური მეთვალყურეობა</t>
  </si>
  <si>
    <t>მაღალი რისკის ორსულთა, მშობიარეთა და მელოგინეთა მკურნალობა</t>
  </si>
  <si>
    <t>გენეტიკური პათოლოგიების ადრეული გამოვლენა</t>
  </si>
  <si>
    <t>ორსულებში B ჰეპატიტის, აივ-ინფექცია/შიდსის და სიფილისის განსაზღვრისათვის საჭირო ტესტებითა და სახარჯი მასალებით უზრუნველყოფა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</si>
  <si>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</si>
  <si>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ახალშობილთა სმენის სკრინინგული გამოკვლევა</t>
  </si>
  <si>
    <t>ორსულთა მედიკამენტებით უზრუნველყოფა</t>
  </si>
  <si>
    <t>ფოლის მჟავისა და რკინის პრეპარატების შესყიდვა</t>
  </si>
  <si>
    <t>სამკურნალო საშუალებათა ტრანსპორტირებას, შენახვას და გაცემას (სამკურნალო საშუალებების საქართველოს საბაჟო საზღვარზე საქონლის გაფორმების ხარჯები, მიღება, შენახვა, ტრანსპორტირება, გაცემა ბენეფიციარებზე აფთიაქების მეშვეობით)</t>
  </si>
  <si>
    <t xml:space="preserve">მიკროელემენტების შემცველი საკვები დანამატის შესყიდვა </t>
  </si>
  <si>
    <t>35 03 02 10</t>
  </si>
  <si>
    <t>ნარკომანია</t>
  </si>
  <si>
    <t>სტაციონარული დეტოქსიკაცია და პირველადი რეაბილიტაცია ოპიოიდების, ფსიქოაქტიური ნივთიერებების და სხვა სტიმულატორების მოხმარებით გამოწვეული ფსიქიკური და ქცევითი აშლილობების დროს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</si>
  <si>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</t>
  </si>
  <si>
    <t>მ.შ. ნარკოტიკებისა და ფსიქოტროპული ნივთიერებების მომხმარებელთათვის სარეაბილიტაციო ცენტრების ფუნქციონირება (გლობალური ფონდის დაფინანსებით მოფუნქციე 3 დღის ცენტრი)</t>
  </si>
  <si>
    <t>ჩამანაცვლებელი ფარმაცევტული პროდუქტის შესყიდვა</t>
  </si>
  <si>
    <t>ჩამანაცვლებელი ფარმაცევტული პროდუქტის ტრანსპორტირება, შენახვა და გაცემა</t>
  </si>
  <si>
    <t>ეფექტურობის შეფასების კომპონენტი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</si>
  <si>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</si>
  <si>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35 03 02 11</t>
  </si>
  <si>
    <t>ჯანმრთელობის ხელშეწყობა</t>
  </si>
  <si>
    <t>თამბაქოს მოხმარების კონტროლის გაძლიერება</t>
  </si>
  <si>
    <t xml:space="preserve">ალკოჰოლის ჭარბი მოხმარების შესახებ ცნობიერების ამაღლება </t>
  </si>
  <si>
    <t xml:space="preserve">ჯანსაღი კვების შესახებ განათლება </t>
  </si>
  <si>
    <t>ფიზიკური აქტივობის ხელშეწყობა</t>
  </si>
  <si>
    <t>ფსიქიკური ჯანმრთელობის ხელშეწყობა და ნივთიერებადამოკიდებულების პრევენცია</t>
  </si>
  <si>
    <t>ც ჰეპატიტის შესახებ მოსახლეობის განათლება და ცნობიერების ამაღლება</t>
  </si>
  <si>
    <t>ჯანმრთელობის ხელშეწყობის პოპულარიზიცია</t>
  </si>
  <si>
    <t>35 03 03 01</t>
  </si>
  <si>
    <t xml:space="preserve">ფსიქიკური ჯანმრთელობა </t>
  </si>
  <si>
    <t>ამბულატორიული მომსახურება</t>
  </si>
  <si>
    <t>ფსიქიატრიული ამბულატორიული მომსახურება</t>
  </si>
  <si>
    <t>ფსიქოსოციალური რეაბილიტაცია</t>
  </si>
  <si>
    <t>ბავშვთა ფსიქიკური ჯანმრთელობა</t>
  </si>
  <si>
    <t>ფსიქიატრიული კრიზისული ინტერვენცია</t>
  </si>
  <si>
    <t>თემზე დაფუძნებული მობილური გუნდის მომსახურება</t>
  </si>
  <si>
    <t>ბავშვთა და მოზრდილთა სტაციონარული მომსახურება</t>
  </si>
  <si>
    <t>ფსიქიკური დარღვევების მქონე პირთა თავშესაფრით უზრუნველყოფის კომპონენტი</t>
  </si>
  <si>
    <t>35 03 03 02</t>
  </si>
  <si>
    <t>დიაბეტის მართვა</t>
  </si>
  <si>
    <t>შაქრიანი დიაბეტით დაავადებულ ბავშვთა მომსახურება</t>
  </si>
  <si>
    <t>სპეციალიზებული ამბულატორიული დახმარება</t>
  </si>
  <si>
    <t>შაქრიანი დიაბეტით დაავადებულ პაციენტთა მედიკამენტებით უზრუნველყოფა</t>
  </si>
  <si>
    <t>უშაქრო დიაბეტით დაავადებულთა მედიკამენტებით უზრუნველყოფა</t>
  </si>
  <si>
    <t>სპეციალურ სამკურნალო საშუალებათა ტრანსპორტირების, შენახვისა და გაცემის ხარჯები</t>
  </si>
  <si>
    <t>35 03 03 04</t>
  </si>
  <si>
    <t>დიალიზი და თირკმლის ტრანსპლანტაცია</t>
  </si>
  <si>
    <t>ჰემოდიალიზით უზრუნველყოფა</t>
  </si>
  <si>
    <t>პერიტონეული დიალიზით უზრუნველყოფა</t>
  </si>
  <si>
    <t>ჰემო და პერიტონეული დიალიზისათვის საჭირო სადიალიზე საშუალებების, მასალისა და მედიკამენტების შესყიდვა და მიწოდება</t>
  </si>
  <si>
    <t>თირკმლის ტრანსპლანტაცია</t>
  </si>
  <si>
    <t>ორგანოგადანერგილთა იმუნოსუპრესული მედიკამენტებით უზრუნველყოფა</t>
  </si>
  <si>
    <t>ჰემოდიალიზზე მყოფ პაციენტთა სისხლძარღვოვანი მიდგომით უზრუნველყოფა</t>
  </si>
  <si>
    <t>სამკურნალო საშუალებათა ტრანსპორტირება, შენახვა და გაცემა</t>
  </si>
  <si>
    <t>35 03 03 08</t>
  </si>
  <si>
    <t>სოფლის ექიმი</t>
  </si>
  <si>
    <t>პირველადი ჯანდაცვის მომსახურება სოფლად (მათ შორის – ამბულატორიული მომსახურებისათვის აუცილებელი მედიკამენტების და სამედიცინო დანიშნულების საგნების, ექიმის ჩანთის და სამედიცინო დოკუმენტაციის ბეჭდვის მომსახურების შესყიდვა)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</si>
  <si>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 (296500)</t>
  </si>
  <si>
    <t>  შიდა ქართლის სოფლების ამბულატორიული ქსელის ხელშეწყობა და განვითარება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</si>
  <si>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 (195000)</t>
  </si>
  <si>
    <t>35 03 03 10</t>
  </si>
  <si>
    <t>სამხედრო ძალებში გასაწვევ მოქალაქეთა სამედიცინო შემოწმება</t>
  </si>
  <si>
    <t>სამხედრო ძალებში გასაწვევ მოქალაქეთა ამბულატორიული შემოწმების კომპონენტი</t>
  </si>
  <si>
    <t>სამხედრო ძალებში გასაწვევ მოქალაქეთა დამატებითი გამოკვლევის კომპონენტი</t>
  </si>
  <si>
    <t>35 03 03 11</t>
  </si>
  <si>
    <t>ქრონიკული დაავადებების სამკურნალო მედიკამენტებით უზრუნველყოფის პროგრამა</t>
  </si>
  <si>
    <t xml:space="preserve">გულ-სისხლძარღვთა ქრონიკული დაავადებების სამკურნალო ფარმაცევტული პროდუქტის შესყიდვა </t>
  </si>
  <si>
    <t xml:space="preserve">ფილტვის ქრონიკულ დაავადებათა სამკურნალო ფარმაცევტული პროდუქტის შესყიდვა </t>
  </si>
  <si>
    <t xml:space="preserve">დიაბეტის (ტიპი 2) სამკურნალო ფარმაცევტული პროდუქტის შესყიდვა </t>
  </si>
  <si>
    <t xml:space="preserve">ფარისებრი ჯირკვლის დაავადებათა სამკურნალო ფარმაცევტული პროდუქტის შესყიდვა </t>
  </si>
  <si>
    <t xml:space="preserve">ლოჯისტიკის კომპონენტი </t>
  </si>
  <si>
    <t>N2 და N8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</si>
  <si>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2017 დამტკიცებული</t>
  </si>
  <si>
    <t>სხვაობა</t>
  </si>
  <si>
    <t>ცვლილება</t>
  </si>
  <si>
    <t>დაზუსტებული 15.12.2017</t>
  </si>
  <si>
    <t>35 03 03 05</t>
  </si>
  <si>
    <t>ინკურაბელურ პაციენტთა პალიატიური მზრუნველობა</t>
  </si>
  <si>
    <t>ინკურაბელურ პაციენტთა ამბულატორიული პალიატიური მზრუნველობა</t>
  </si>
  <si>
    <t>ინკურაბელურ პაციენტთა სტაციონარული პალიატიური მზრუნველობა</t>
  </si>
  <si>
    <t>ინკურაბელურ პაციენტთა მედიკამენტებით უზრუნველყოფა – ინკურაბელურ პაციენტთა მედიკამენტებით უზრუნველყოფა</t>
  </si>
  <si>
    <t>ინკურაბელურ პაციენტთა მედიკამენტებით უზრუნველყოფა – სპეციალური სამკურნალო საშუალებათა ტრანსპორტირების, შენახვისა და გაცემის ხარჯები</t>
  </si>
  <si>
    <t>35 03 03 06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</si>
  <si>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</si>
  <si>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იშვიათი დაავადებების მქონე 18 წლამდე ასაკის ბავშვთა ამბულატორიული მომსახურება</t>
  </si>
  <si>
    <t>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</t>
  </si>
  <si>
    <t>ჰემოფილიით დაავადებულ ბავშვთა და მოზრდილთა ამბულატორიული და სტაციონარული მომსახურება</t>
  </si>
  <si>
    <t>ჰემოფილიით დაავადებულ ბავშვთა და მოზრდილთა მედიკამენტებით უზრუნველყოფა</t>
  </si>
  <si>
    <t>ფენილკეტონურიით დაავადებულ ბავშვთა სამკურნალო საკვები დანამატით უზრუნველყოფა</t>
  </si>
  <si>
    <t>მუკოვისციდოზით დაავადებულთა სპეციფიკური მედიკამენტებით უზრუნველყოფა</t>
  </si>
  <si>
    <t xml:space="preserve"> მემკვიდრული ჰიპოგამაგლობულინემიით (ბრუტონის დაავადება) დაავადებულ 18 წლამდე ასაკის ბავშვთა სპეციფიკური მედიკამენტებით უზრუნველყოფა</t>
  </si>
  <si>
    <t>ზრდის ჰორმონის დეფიციტისა და ტერნერის სინდრომის მქონე ბავშვთა და მოზარდთა ზრდის ჰორმონით უზრუნველყოფა</t>
  </si>
  <si>
    <t>იუვენილური რევმატოიდული ართრიტით დაავადებულ 18 წლამდე ასაკის ბავშვთათვის ბიოლოგიური პრეპარატების შესყიდვა</t>
  </si>
  <si>
    <t>დიდი თალასემიით დაავადებულთათვის რკინის შემბოჭავი პრეპარატების შესყიდვა</t>
  </si>
  <si>
    <t xml:space="preserve"> სპეციალური სამკურნალო საშუალებათა ტრანსპორტირების, შენახვისა და გაცემის ხარჯები</t>
  </si>
  <si>
    <t>35 03 02 12</t>
  </si>
  <si>
    <t>C ჰეპატიტის მართვა</t>
  </si>
  <si>
    <t>სკრინინგის კომპონენტი</t>
  </si>
  <si>
    <t xml:space="preserve">C ჰეპატიტით დაავადებულ პირთა დიაგნოსტიკა </t>
  </si>
  <si>
    <t xml:space="preserve">C ჰეპატიტით დაავადებულ პირთა C ჰეპატიტის სამკურნალო ფარმაცევტული პროდუქტით უზრუნველყოფა </t>
  </si>
  <si>
    <t>მედიკამენტების ლოჯისტიკა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</si>
</sst>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-* #,##0.00\ _₾_-;\-* #,##0.00\ _₾_-;_-* &quot;-&quot;??\ _₾_-;_-@_-"/>
    <numFmt numFmtId="165" formatCode="#,##0.0"/>
    <numFmt numFmtId="166" formatCode="_-* #,##0.00\ _L_a_r_i_-;\-* #,##0.00\ _L_a_r_i_-;_-* &quot;-&quot;??\ _L_a_r_i_-;_-@_-"/>
    <numFmt numFmtId="167" formatCode="_-* #,##0.00_р_._-;\-* #,##0.00_р_._-;_-* &quot;-&quot;??_р_._-;_-@_-"/>
    <numFmt numFmtId="168" formatCode="[$-419]d\ mmm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charset val="204"/>
      <scheme val="minor"/>
    </font>
    <font>
      <b/>
      <sz val="12"/>
      <color theme="3"/>
      <name val="Calibri"/>
      <family val="2"/>
      <scheme val="minor"/>
    </font>
    <font>
      <sz val="10"/>
      <color theme="3" tint="-0.499984740745262"/>
      <name val="Sylfaen"/>
      <family val="1"/>
    </font>
    <font>
      <sz val="10"/>
      <color rgb="FF000000"/>
      <name val="Sylfaen"/>
      <family val="1"/>
    </font>
    <font>
      <sz val="10.5"/>
      <color rgb="FF333333"/>
      <name val="Sylfaen"/>
      <family val="1"/>
    </font>
    <font>
      <sz val="10"/>
      <name val="Sylfae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0"/>
      <color theme="1"/>
      <name val="Sylfaen"/>
      <family val="1"/>
    </font>
    <font>
      <b/>
      <sz val="10"/>
      <color theme="3"/>
      <name val="Sylfaen"/>
      <family val="1"/>
    </font>
    <font>
      <b/>
      <sz val="9"/>
      <color theme="1"/>
      <name val="Calibri"/>
      <family val="2"/>
      <charset val="204"/>
      <scheme val="minor"/>
    </font>
    <font>
      <sz val="9"/>
      <color theme="1"/>
      <name val="Sylfaen"/>
      <family val="1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theme="3" tint="-0.499984740745262"/>
      </right>
      <top style="double">
        <color theme="3" tint="-0.24994659260841701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/>
      <top style="double">
        <color theme="3" tint="-0.24994659260841701"/>
      </top>
      <bottom style="double">
        <color theme="3" tint="-0.24994659260841701"/>
      </bottom>
      <diagonal/>
    </border>
    <border>
      <left style="medium">
        <color indexed="64"/>
      </left>
      <right style="thin">
        <color theme="3" tint="-0.499984740745262"/>
      </right>
      <top/>
      <bottom/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/>
      <diagonal/>
    </border>
    <border>
      <left style="thin">
        <color theme="3" tint="-0.499984740745262"/>
      </left>
      <right/>
      <top style="double">
        <color theme="3" tint="-0.24994659260841701"/>
      </top>
      <bottom/>
      <diagonal/>
    </border>
    <border>
      <left style="medium">
        <color indexed="64"/>
      </left>
      <right style="thin">
        <color theme="3" tint="-0.499984740745262"/>
      </right>
      <top/>
      <bottom style="double">
        <color theme="3" tint="-0.24994659260841701"/>
      </bottom>
      <diagonal/>
    </border>
    <border>
      <left style="medium">
        <color indexed="64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3" tint="-0.499984740745262"/>
      </left>
      <right/>
      <top/>
      <bottom/>
      <diagonal/>
    </border>
    <border>
      <left style="medium">
        <color indexed="64"/>
      </left>
      <right/>
      <top style="double">
        <color theme="3" tint="-0.24994659260841701"/>
      </top>
      <bottom style="double">
        <color theme="3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10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67" fontId="13" fillId="0" borderId="0" applyFont="0" applyFill="0" applyBorder="0" applyAlignment="0" applyProtection="0"/>
    <xf numFmtId="0" fontId="12" fillId="0" borderId="0"/>
    <xf numFmtId="168" fontId="14" fillId="0" borderId="0"/>
    <xf numFmtId="0" fontId="12" fillId="0" borderId="0">
      <alignment wrapText="1"/>
    </xf>
    <xf numFmtId="0" fontId="15" fillId="0" borderId="0"/>
  </cellStyleXfs>
  <cellXfs count="47">
    <xf numFmtId="0" fontId="0" fillId="0" borderId="0" xfId="0"/>
    <xf numFmtId="0" fontId="2" fillId="2" borderId="4" xfId="0" applyFont="1" applyFill="1" applyBorder="1" applyAlignment="1">
      <alignment horizontal="center" vertical="center" wrapText="1"/>
    </xf>
    <xf numFmtId="165" fontId="3" fillId="2" borderId="5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 wrapText="1"/>
    </xf>
    <xf numFmtId="165" fontId="3" fillId="2" borderId="8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43" fontId="5" fillId="2" borderId="1" xfId="1" applyNumberFormat="1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center" vertical="center" wrapText="1"/>
    </xf>
    <xf numFmtId="43" fontId="5" fillId="2" borderId="2" xfId="1" applyNumberFormat="1" applyFont="1" applyFill="1" applyBorder="1" applyAlignment="1">
      <alignment horizontal="left" vertical="center" wrapText="1"/>
    </xf>
    <xf numFmtId="165" fontId="17" fillId="2" borderId="6" xfId="0" applyNumberFormat="1" applyFont="1" applyFill="1" applyBorder="1" applyAlignment="1">
      <alignment horizontal="center" vertical="center" wrapText="1"/>
    </xf>
    <xf numFmtId="165" fontId="17" fillId="2" borderId="1" xfId="0" applyNumberFormat="1" applyFont="1" applyFill="1" applyBorder="1" applyAlignment="1">
      <alignment horizontal="center" vertical="center" wrapText="1"/>
    </xf>
    <xf numFmtId="165" fontId="17" fillId="2" borderId="2" xfId="0" applyNumberFormat="1" applyFont="1" applyFill="1" applyBorder="1" applyAlignment="1">
      <alignment horizontal="center" vertical="center" wrapText="1"/>
    </xf>
    <xf numFmtId="165" fontId="17" fillId="2" borderId="9" xfId="0" applyNumberFormat="1" applyFont="1" applyFill="1" applyBorder="1" applyAlignment="1">
      <alignment horizontal="center" vertical="center" wrapText="1"/>
    </xf>
    <xf numFmtId="165" fontId="17" fillId="2" borderId="12" xfId="0" applyNumberFormat="1" applyFont="1" applyFill="1" applyBorder="1" applyAlignment="1">
      <alignment horizontal="center" vertical="center" wrapText="1"/>
    </xf>
    <xf numFmtId="165" fontId="17" fillId="2" borderId="13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20" fillId="2" borderId="0" xfId="0" applyFont="1" applyFill="1"/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4" fontId="16" fillId="2" borderId="2" xfId="0" applyNumberFormat="1" applyFont="1" applyFill="1" applyBorder="1" applyAlignment="1">
      <alignment horizontal="center" vertical="center"/>
    </xf>
    <xf numFmtId="4" fontId="16" fillId="2" borderId="1" xfId="0" applyNumberFormat="1" applyFont="1" applyFill="1" applyBorder="1" applyAlignment="1">
      <alignment horizontal="center" vertical="center"/>
    </xf>
    <xf numFmtId="4" fontId="16" fillId="2" borderId="3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wrapText="1"/>
    </xf>
    <xf numFmtId="0" fontId="0" fillId="2" borderId="1" xfId="0" applyFill="1" applyBorder="1"/>
    <xf numFmtId="0" fontId="7" fillId="2" borderId="1" xfId="0" applyFont="1" applyFill="1" applyBorder="1" applyAlignment="1">
      <alignment wrapText="1"/>
    </xf>
    <xf numFmtId="0" fontId="16" fillId="2" borderId="2" xfId="0" applyFont="1" applyFill="1" applyBorder="1" applyAlignment="1">
      <alignment horizontal="center" vertical="center"/>
    </xf>
    <xf numFmtId="166" fontId="16" fillId="2" borderId="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0" xfId="0" applyNumberFormat="1" applyFont="1" applyFill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165" fontId="17" fillId="0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4" fontId="16" fillId="0" borderId="3" xfId="0" applyNumberFormat="1" applyFont="1" applyFill="1" applyBorder="1" applyAlignment="1">
      <alignment horizontal="center" vertical="center"/>
    </xf>
    <xf numFmtId="165" fontId="17" fillId="0" borderId="2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/>
    </xf>
    <xf numFmtId="165" fontId="17" fillId="0" borderId="9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4" fontId="7" fillId="2" borderId="15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</cellXfs>
  <cellStyles count="12">
    <cellStyle name="Comma" xfId="1" builtinId="3"/>
    <cellStyle name="Comma 2" xfId="3"/>
    <cellStyle name="Comma 3" xfId="7"/>
    <cellStyle name="Normal" xfId="0" builtinId="0"/>
    <cellStyle name="Normal 2" xfId="4"/>
    <cellStyle name="Normal 2 2" xfId="8"/>
    <cellStyle name="Normal 2 3" xfId="10"/>
    <cellStyle name="Normal 3" xfId="5"/>
    <cellStyle name="Normal 3 2" xfId="11"/>
    <cellStyle name="Normal 4" xfId="6"/>
    <cellStyle name="Normal 5" xfId="2"/>
    <cellStyle name="Normal 5 2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25"/>
  <sheetViews>
    <sheetView tabSelected="1" workbookViewId="0">
      <selection activeCell="M115" sqref="M115"/>
    </sheetView>
  </sheetViews>
  <sheetFormatPr defaultRowHeight="15" x14ac:dyDescent="0.25"/>
  <cols>
    <col min="1" max="1" width="14.140625" style="21" customWidth="1"/>
    <col min="2" max="2" width="37.28515625" style="21" customWidth="1"/>
    <col min="3" max="3" width="22.7109375" style="34" customWidth="1"/>
    <col min="4" max="4" width="19.140625" style="34" customWidth="1"/>
    <col min="5" max="5" width="18.85546875" style="44" customWidth="1"/>
    <col min="6" max="6" width="15" style="34" customWidth="1"/>
    <col min="7" max="16384" width="9.140625" style="21"/>
  </cols>
  <sheetData>
    <row r="1" spans="1:6" s="20" customFormat="1" ht="76.5" customHeight="1" thickBot="1" x14ac:dyDescent="0.25">
      <c r="A1" s="18" t="s">
        <v>0</v>
      </c>
      <c r="B1" s="18" t="s">
        <v>1</v>
      </c>
      <c r="C1" s="36" t="s">
        <v>116</v>
      </c>
      <c r="D1" s="36" t="s">
        <v>119</v>
      </c>
      <c r="E1" s="36" t="s">
        <v>118</v>
      </c>
      <c r="F1" s="19" t="s">
        <v>117</v>
      </c>
    </row>
    <row r="2" spans="1:6" ht="33" hidden="1" thickTop="1" thickBot="1" x14ac:dyDescent="0.3">
      <c r="A2" s="1" t="s">
        <v>2</v>
      </c>
      <c r="B2" s="2" t="s">
        <v>3</v>
      </c>
      <c r="C2" s="11">
        <f>C3+C4+C5+C6+C7</f>
        <v>1900000</v>
      </c>
      <c r="D2" s="12">
        <f>D3+D4+D5+D6+D7</f>
        <v>1829000</v>
      </c>
      <c r="E2" s="37">
        <f>E3+E4+E5+E6+E7</f>
        <v>1826000</v>
      </c>
      <c r="F2" s="12">
        <f>F3+F4+F5+F6+F7</f>
        <v>-3000</v>
      </c>
    </row>
    <row r="3" spans="1:6" ht="15.75" hidden="1" thickBot="1" x14ac:dyDescent="0.3">
      <c r="A3" s="22">
        <v>1</v>
      </c>
      <c r="B3" s="3" t="s">
        <v>4</v>
      </c>
      <c r="C3" s="23">
        <v>1200000</v>
      </c>
      <c r="D3" s="24">
        <v>1115000</v>
      </c>
      <c r="E3" s="38">
        <v>1115000</v>
      </c>
      <c r="F3" s="24">
        <f>E3-D3</f>
        <v>0</v>
      </c>
    </row>
    <row r="4" spans="1:6" ht="30.75" hidden="1" thickBot="1" x14ac:dyDescent="0.3">
      <c r="A4" s="22">
        <v>2</v>
      </c>
      <c r="B4" s="3" t="s">
        <v>5</v>
      </c>
      <c r="C4" s="23">
        <v>40000</v>
      </c>
      <c r="D4" s="24">
        <v>40000</v>
      </c>
      <c r="E4" s="38">
        <v>37000</v>
      </c>
      <c r="F4" s="24">
        <f>E4-D4</f>
        <v>-3000</v>
      </c>
    </row>
    <row r="5" spans="1:6" ht="60.75" hidden="1" thickBot="1" x14ac:dyDescent="0.3">
      <c r="A5" s="22">
        <v>3</v>
      </c>
      <c r="B5" s="3" t="s">
        <v>6</v>
      </c>
      <c r="C5" s="23">
        <v>170000</v>
      </c>
      <c r="D5" s="24">
        <v>177000</v>
      </c>
      <c r="E5" s="38">
        <v>177000</v>
      </c>
      <c r="F5" s="24">
        <f>E5-D5</f>
        <v>0</v>
      </c>
    </row>
    <row r="6" spans="1:6" ht="30.75" hidden="1" thickBot="1" x14ac:dyDescent="0.3">
      <c r="A6" s="22">
        <v>4</v>
      </c>
      <c r="B6" s="3" t="s">
        <v>7</v>
      </c>
      <c r="C6" s="23">
        <v>400000</v>
      </c>
      <c r="D6" s="24">
        <v>406000</v>
      </c>
      <c r="E6" s="38">
        <v>406000</v>
      </c>
      <c r="F6" s="24">
        <f>E6-D6</f>
        <v>0</v>
      </c>
    </row>
    <row r="7" spans="1:6" ht="30.75" hidden="1" thickBot="1" x14ac:dyDescent="0.3">
      <c r="A7" s="22">
        <v>5</v>
      </c>
      <c r="B7" s="3" t="s">
        <v>8</v>
      </c>
      <c r="C7" s="23">
        <v>90000</v>
      </c>
      <c r="D7" s="24">
        <v>91000</v>
      </c>
      <c r="E7" s="38">
        <v>91000</v>
      </c>
      <c r="F7" s="24">
        <f>E7-D7</f>
        <v>0</v>
      </c>
    </row>
    <row r="8" spans="1:6" ht="17.25" hidden="1" thickTop="1" thickBot="1" x14ac:dyDescent="0.3">
      <c r="A8" s="4" t="s">
        <v>9</v>
      </c>
      <c r="B8" s="2" t="s">
        <v>10</v>
      </c>
      <c r="C8" s="11">
        <f>C9+C10+C11+C12+C13</f>
        <v>16253000</v>
      </c>
      <c r="D8" s="11">
        <f>D9+D10+D11+D12+D13</f>
        <v>17161000</v>
      </c>
      <c r="E8" s="37">
        <f>E9+E10+E11+E12+E13</f>
        <v>18046000</v>
      </c>
      <c r="F8" s="12">
        <f>F9+F10+F11+F12+F13</f>
        <v>885000</v>
      </c>
    </row>
    <row r="9" spans="1:6" ht="30.75" hidden="1" thickBot="1" x14ac:dyDescent="0.3">
      <c r="A9" s="22">
        <v>1</v>
      </c>
      <c r="B9" s="3" t="s">
        <v>11</v>
      </c>
      <c r="C9" s="23">
        <v>11573000</v>
      </c>
      <c r="D9" s="24">
        <v>13504000</v>
      </c>
      <c r="E9" s="38">
        <v>14403000</v>
      </c>
      <c r="F9" s="24">
        <f>E9-D9</f>
        <v>899000</v>
      </c>
    </row>
    <row r="10" spans="1:6" ht="30.75" hidden="1" thickBot="1" x14ac:dyDescent="0.3">
      <c r="A10" s="22">
        <v>2</v>
      </c>
      <c r="B10" s="3" t="s">
        <v>12</v>
      </c>
      <c r="C10" s="23">
        <v>40000</v>
      </c>
      <c r="D10" s="24">
        <v>64000</v>
      </c>
      <c r="E10" s="38">
        <v>50000</v>
      </c>
      <c r="F10" s="24">
        <f>E10-D10</f>
        <v>-14000</v>
      </c>
    </row>
    <row r="11" spans="1:6" ht="30.75" hidden="1" thickBot="1" x14ac:dyDescent="0.3">
      <c r="A11" s="22">
        <v>3</v>
      </c>
      <c r="B11" s="3" t="s">
        <v>13</v>
      </c>
      <c r="C11" s="23">
        <v>4300000</v>
      </c>
      <c r="D11" s="24">
        <v>3357000</v>
      </c>
      <c r="E11" s="38">
        <v>3357000</v>
      </c>
      <c r="F11" s="24">
        <f>E11-D11</f>
        <v>0</v>
      </c>
    </row>
    <row r="12" spans="1:6" ht="30.75" hidden="1" thickBot="1" x14ac:dyDescent="0.3">
      <c r="A12" s="22">
        <v>4</v>
      </c>
      <c r="B12" s="3" t="s">
        <v>14</v>
      </c>
      <c r="C12" s="23">
        <v>300000</v>
      </c>
      <c r="D12" s="24">
        <v>216000</v>
      </c>
      <c r="E12" s="38">
        <v>216000</v>
      </c>
      <c r="F12" s="24">
        <f>E12-D12</f>
        <v>0</v>
      </c>
    </row>
    <row r="13" spans="1:6" ht="30.75" hidden="1" thickBot="1" x14ac:dyDescent="0.3">
      <c r="A13" s="22">
        <v>5</v>
      </c>
      <c r="B13" s="3" t="s">
        <v>15</v>
      </c>
      <c r="C13" s="23">
        <v>40000</v>
      </c>
      <c r="D13" s="25">
        <v>20000</v>
      </c>
      <c r="E13" s="38">
        <v>20000</v>
      </c>
      <c r="F13" s="24">
        <f>E13-D13</f>
        <v>0</v>
      </c>
    </row>
    <row r="14" spans="1:6" ht="17.25" hidden="1" thickTop="1" thickBot="1" x14ac:dyDescent="0.3">
      <c r="A14" s="4" t="s">
        <v>16</v>
      </c>
      <c r="B14" s="2" t="s">
        <v>17</v>
      </c>
      <c r="C14" s="11">
        <f>C15+C16+C17+C18+C19</f>
        <v>1779000</v>
      </c>
      <c r="D14" s="13">
        <f>D15+D16+D17+D18+D19</f>
        <v>1567000</v>
      </c>
      <c r="E14" s="39"/>
      <c r="F14" s="26"/>
    </row>
    <row r="15" spans="1:6" ht="120.75" hidden="1" thickBot="1" x14ac:dyDescent="0.3">
      <c r="A15" s="22">
        <v>1</v>
      </c>
      <c r="B15" s="3" t="s">
        <v>18</v>
      </c>
      <c r="C15" s="23">
        <v>548000</v>
      </c>
      <c r="D15" s="23">
        <v>546000</v>
      </c>
      <c r="E15" s="39"/>
      <c r="F15" s="26"/>
    </row>
    <row r="16" spans="1:6" ht="45.75" hidden="1" thickBot="1" x14ac:dyDescent="0.3">
      <c r="A16" s="22">
        <v>2</v>
      </c>
      <c r="B16" s="3" t="s">
        <v>19</v>
      </c>
      <c r="C16" s="23">
        <v>831000</v>
      </c>
      <c r="D16" s="23">
        <v>774000</v>
      </c>
      <c r="E16" s="39"/>
      <c r="F16" s="26"/>
    </row>
    <row r="17" spans="1:6" ht="30.75" hidden="1" thickBot="1" x14ac:dyDescent="0.3">
      <c r="A17" s="22">
        <v>3</v>
      </c>
      <c r="B17" s="3" t="s">
        <v>20</v>
      </c>
      <c r="C17" s="23">
        <v>21000</v>
      </c>
      <c r="D17" s="23">
        <v>21000</v>
      </c>
      <c r="E17" s="39"/>
      <c r="F17" s="26"/>
    </row>
    <row r="18" spans="1:6" ht="15.75" hidden="1" thickBot="1" x14ac:dyDescent="0.3">
      <c r="A18" s="22">
        <v>4</v>
      </c>
      <c r="B18" s="3" t="s">
        <v>21</v>
      </c>
      <c r="C18" s="23">
        <v>77000</v>
      </c>
      <c r="D18" s="23">
        <v>44000</v>
      </c>
      <c r="E18" s="39"/>
      <c r="F18" s="26"/>
    </row>
    <row r="19" spans="1:6" ht="90.75" hidden="1" thickBot="1" x14ac:dyDescent="0.3">
      <c r="A19" s="22">
        <v>5</v>
      </c>
      <c r="B19" s="3" t="s">
        <v>22</v>
      </c>
      <c r="C19" s="23">
        <v>302000</v>
      </c>
      <c r="D19" s="23">
        <v>182000</v>
      </c>
      <c r="E19" s="39"/>
      <c r="F19" s="26"/>
    </row>
    <row r="20" spans="1:6" ht="17.25" hidden="1" thickTop="1" thickBot="1" x14ac:dyDescent="0.3">
      <c r="A20" s="4" t="s">
        <v>23</v>
      </c>
      <c r="B20" s="2" t="s">
        <v>24</v>
      </c>
      <c r="C20" s="11">
        <f>C21+C22+C23</f>
        <v>1700000</v>
      </c>
      <c r="D20" s="12">
        <f>D21+D22+D23</f>
        <v>1700000</v>
      </c>
      <c r="E20" s="39"/>
      <c r="F20" s="26"/>
    </row>
    <row r="21" spans="1:6" ht="45.75" hidden="1" thickBot="1" x14ac:dyDescent="0.3">
      <c r="A21" s="22">
        <v>1</v>
      </c>
      <c r="B21" s="3" t="s">
        <v>25</v>
      </c>
      <c r="C21" s="23">
        <v>1530000</v>
      </c>
      <c r="D21" s="24">
        <v>1459000</v>
      </c>
      <c r="E21" s="39"/>
      <c r="F21" s="26"/>
    </row>
    <row r="22" spans="1:6" ht="30.75" hidden="1" thickBot="1" x14ac:dyDescent="0.3">
      <c r="A22" s="22">
        <v>2</v>
      </c>
      <c r="B22" s="3" t="s">
        <v>26</v>
      </c>
      <c r="C22" s="23">
        <v>115000</v>
      </c>
      <c r="D22" s="24">
        <v>186000</v>
      </c>
      <c r="E22" s="39"/>
      <c r="F22" s="26"/>
    </row>
    <row r="23" spans="1:6" ht="45.75" hidden="1" thickBot="1" x14ac:dyDescent="0.3">
      <c r="A23" s="22">
        <v>3</v>
      </c>
      <c r="B23" s="3" t="s">
        <v>27</v>
      </c>
      <c r="C23" s="23">
        <v>55000</v>
      </c>
      <c r="D23" s="24">
        <v>55000</v>
      </c>
      <c r="E23" s="39"/>
      <c r="F23" s="26"/>
    </row>
    <row r="24" spans="1:6" ht="33" hidden="1" thickTop="1" thickBot="1" x14ac:dyDescent="0.3">
      <c r="A24" s="4" t="s">
        <v>28</v>
      </c>
      <c r="B24" s="5" t="s">
        <v>29</v>
      </c>
      <c r="C24" s="14">
        <f>C25+C26</f>
        <v>270000</v>
      </c>
      <c r="D24" s="12">
        <f>D25+D26</f>
        <v>200000</v>
      </c>
      <c r="E24" s="37">
        <f>E25+E26</f>
        <v>180000</v>
      </c>
      <c r="F24" s="12">
        <f>F25+F26</f>
        <v>-20000</v>
      </c>
    </row>
    <row r="25" spans="1:6" ht="60.75" hidden="1" thickBot="1" x14ac:dyDescent="0.3">
      <c r="A25" s="22">
        <v>1</v>
      </c>
      <c r="B25" s="3" t="s">
        <v>30</v>
      </c>
      <c r="C25" s="23">
        <v>170000</v>
      </c>
      <c r="D25" s="24">
        <v>170000</v>
      </c>
      <c r="E25" s="38">
        <v>170000</v>
      </c>
      <c r="F25" s="24">
        <f>E25-D25</f>
        <v>0</v>
      </c>
    </row>
    <row r="26" spans="1:6" ht="30.75" hidden="1" thickBot="1" x14ac:dyDescent="0.3">
      <c r="A26" s="22">
        <v>2</v>
      </c>
      <c r="B26" s="3" t="s">
        <v>31</v>
      </c>
      <c r="C26" s="23">
        <v>100000</v>
      </c>
      <c r="D26" s="24">
        <v>30000</v>
      </c>
      <c r="E26" s="40">
        <v>10000</v>
      </c>
      <c r="F26" s="24">
        <f>E26-D26</f>
        <v>-20000</v>
      </c>
    </row>
    <row r="27" spans="1:6" ht="33" thickTop="1" thickBot="1" x14ac:dyDescent="0.3">
      <c r="A27" s="6" t="s">
        <v>32</v>
      </c>
      <c r="B27" s="2" t="s">
        <v>33</v>
      </c>
      <c r="C27" s="11">
        <v>9000000</v>
      </c>
      <c r="D27" s="11">
        <v>11243000</v>
      </c>
      <c r="E27" s="37">
        <v>11315800</v>
      </c>
      <c r="F27" s="12">
        <f>E27-D27</f>
        <v>72800</v>
      </c>
    </row>
    <row r="28" spans="1:6" ht="17.25" thickTop="1" thickBot="1" x14ac:dyDescent="0.3">
      <c r="A28" s="7" t="s">
        <v>34</v>
      </c>
      <c r="B28" s="2" t="s">
        <v>35</v>
      </c>
      <c r="C28" s="11">
        <f>C29+C30+C31</f>
        <v>12637000</v>
      </c>
      <c r="D28" s="11">
        <f>D29+D30+D31</f>
        <v>10903300</v>
      </c>
      <c r="E28" s="15">
        <f t="shared" ref="E28:F28" si="0">E29+E30+E31</f>
        <v>10825100</v>
      </c>
      <c r="F28" s="15">
        <f t="shared" si="0"/>
        <v>-78200</v>
      </c>
    </row>
    <row r="29" spans="1:6" ht="90.75" thickTop="1" x14ac:dyDescent="0.25">
      <c r="A29" s="22">
        <v>1</v>
      </c>
      <c r="B29" s="3" t="s">
        <v>36</v>
      </c>
      <c r="C29" s="23">
        <v>2597000</v>
      </c>
      <c r="D29" s="24">
        <v>2556800</v>
      </c>
      <c r="E29" s="38">
        <v>2534700</v>
      </c>
      <c r="F29" s="24">
        <f t="shared" ref="F29:F34" si="1">E29-D29</f>
        <v>-22100</v>
      </c>
    </row>
    <row r="30" spans="1:6" ht="33.75" customHeight="1" x14ac:dyDescent="0.25">
      <c r="A30" s="22">
        <v>3</v>
      </c>
      <c r="B30" s="3" t="s">
        <v>37</v>
      </c>
      <c r="C30" s="23">
        <v>10000000</v>
      </c>
      <c r="D30" s="24">
        <v>8346500</v>
      </c>
      <c r="E30" s="38">
        <v>8290400</v>
      </c>
      <c r="F30" s="24">
        <f t="shared" si="1"/>
        <v>-56100</v>
      </c>
    </row>
    <row r="31" spans="1:6" ht="75.75" thickBot="1" x14ac:dyDescent="0.3">
      <c r="A31" s="22">
        <v>4</v>
      </c>
      <c r="B31" s="3" t="s">
        <v>38</v>
      </c>
      <c r="C31" s="23">
        <v>40000</v>
      </c>
      <c r="D31" s="24">
        <v>0</v>
      </c>
      <c r="E31" s="38">
        <v>0</v>
      </c>
      <c r="F31" s="24">
        <f t="shared" si="1"/>
        <v>0</v>
      </c>
    </row>
    <row r="32" spans="1:6" ht="30.75" hidden="1" thickBot="1" x14ac:dyDescent="0.3">
      <c r="A32" s="22">
        <v>5</v>
      </c>
      <c r="B32" s="3" t="s">
        <v>39</v>
      </c>
      <c r="C32" s="23">
        <v>37800</v>
      </c>
      <c r="D32" s="24">
        <v>37800</v>
      </c>
      <c r="E32" s="38">
        <v>37800</v>
      </c>
      <c r="F32" s="24">
        <f t="shared" si="1"/>
        <v>0</v>
      </c>
    </row>
    <row r="33" spans="1:6" ht="30.75" hidden="1" thickBot="1" x14ac:dyDescent="0.3">
      <c r="A33" s="22">
        <v>6</v>
      </c>
      <c r="B33" s="3" t="s">
        <v>40</v>
      </c>
      <c r="C33" s="23">
        <v>947000</v>
      </c>
      <c r="D33" s="24">
        <v>947000</v>
      </c>
      <c r="E33" s="38">
        <v>521000</v>
      </c>
      <c r="F33" s="24">
        <f t="shared" si="1"/>
        <v>-426000</v>
      </c>
    </row>
    <row r="34" spans="1:6" ht="135.75" hidden="1" thickBot="1" x14ac:dyDescent="0.3">
      <c r="A34" s="22">
        <v>7</v>
      </c>
      <c r="B34" s="3" t="s">
        <v>41</v>
      </c>
      <c r="C34" s="23">
        <v>450000</v>
      </c>
      <c r="D34" s="25">
        <v>320000</v>
      </c>
      <c r="E34" s="38">
        <v>320000</v>
      </c>
      <c r="F34" s="24">
        <f t="shared" si="1"/>
        <v>0</v>
      </c>
    </row>
    <row r="35" spans="1:6" ht="33" thickTop="1" thickBot="1" x14ac:dyDescent="0.3">
      <c r="A35" s="1" t="s">
        <v>42</v>
      </c>
      <c r="B35" s="2" t="s">
        <v>43</v>
      </c>
      <c r="C35" s="11">
        <f>C36+C37+C38+C39+C40+C41+C42</f>
        <v>7000000</v>
      </c>
      <c r="D35" s="12">
        <f>D36+D37+D38+D39+D40+D41+D42</f>
        <v>4461800</v>
      </c>
      <c r="E35" s="37">
        <f>D35+F35</f>
        <v>4407400</v>
      </c>
      <c r="F35" s="12">
        <f>F36+F37+F38+F39+F40+F41+F42</f>
        <v>-54400</v>
      </c>
    </row>
    <row r="36" spans="1:6" ht="15.75" thickTop="1" x14ac:dyDescent="0.25">
      <c r="A36" s="22">
        <v>1</v>
      </c>
      <c r="B36" s="27" t="s">
        <v>44</v>
      </c>
      <c r="C36" s="23">
        <v>3102600</v>
      </c>
      <c r="D36" s="24">
        <v>2381800</v>
      </c>
      <c r="E36" s="38">
        <v>2345600</v>
      </c>
      <c r="F36" s="24">
        <f t="shared" ref="F36:F45" si="2">E36-D36</f>
        <v>-36200</v>
      </c>
    </row>
    <row r="37" spans="1:6" x14ac:dyDescent="0.25">
      <c r="A37" s="22">
        <v>2</v>
      </c>
      <c r="B37" s="27" t="s">
        <v>45</v>
      </c>
      <c r="C37" s="23">
        <v>2000000</v>
      </c>
      <c r="D37" s="24">
        <v>401050</v>
      </c>
      <c r="E37" s="38">
        <v>401050</v>
      </c>
      <c r="F37" s="24">
        <f t="shared" si="2"/>
        <v>0</v>
      </c>
    </row>
    <row r="38" spans="1:6" x14ac:dyDescent="0.25">
      <c r="A38" s="22">
        <v>3</v>
      </c>
      <c r="B38" s="27" t="s">
        <v>46</v>
      </c>
      <c r="C38" s="23">
        <v>413300</v>
      </c>
      <c r="D38" s="24">
        <v>394000</v>
      </c>
      <c r="E38" s="38">
        <v>390000</v>
      </c>
      <c r="F38" s="24">
        <f t="shared" si="2"/>
        <v>-4000</v>
      </c>
    </row>
    <row r="39" spans="1:6" ht="75" x14ac:dyDescent="0.25">
      <c r="A39" s="22">
        <v>4</v>
      </c>
      <c r="B39" s="28" t="s">
        <v>47</v>
      </c>
      <c r="C39" s="23">
        <v>379500</v>
      </c>
      <c r="D39" s="24">
        <v>360000</v>
      </c>
      <c r="E39" s="38">
        <v>360000</v>
      </c>
      <c r="F39" s="24">
        <f t="shared" si="2"/>
        <v>0</v>
      </c>
    </row>
    <row r="40" spans="1:6" ht="60" x14ac:dyDescent="0.25">
      <c r="A40" s="22">
        <v>5</v>
      </c>
      <c r="B40" s="28" t="s">
        <v>48</v>
      </c>
      <c r="C40" s="23">
        <v>800000</v>
      </c>
      <c r="D40" s="24">
        <v>707500</v>
      </c>
      <c r="E40" s="38">
        <v>693300</v>
      </c>
      <c r="F40" s="24">
        <f t="shared" si="2"/>
        <v>-14200</v>
      </c>
    </row>
    <row r="41" spans="1:6" x14ac:dyDescent="0.25">
      <c r="A41" s="22">
        <v>6</v>
      </c>
      <c r="B41" s="27" t="s">
        <v>49</v>
      </c>
      <c r="C41" s="23">
        <v>94500</v>
      </c>
      <c r="D41" s="24">
        <v>144000</v>
      </c>
      <c r="E41" s="38">
        <v>144000</v>
      </c>
      <c r="F41" s="24">
        <f t="shared" si="2"/>
        <v>0</v>
      </c>
    </row>
    <row r="42" spans="1:6" x14ac:dyDescent="0.25">
      <c r="A42" s="22">
        <v>7</v>
      </c>
      <c r="B42" s="27" t="s">
        <v>50</v>
      </c>
      <c r="C42" s="23">
        <f>C43+C44+C45</f>
        <v>210100</v>
      </c>
      <c r="D42" s="24">
        <v>73450</v>
      </c>
      <c r="E42" s="38">
        <f>E43+E44+E45</f>
        <v>73450</v>
      </c>
      <c r="F42" s="24">
        <f t="shared" si="2"/>
        <v>0</v>
      </c>
    </row>
    <row r="43" spans="1:6" x14ac:dyDescent="0.25">
      <c r="A43" s="22">
        <v>8</v>
      </c>
      <c r="B43" s="27" t="s">
        <v>51</v>
      </c>
      <c r="C43" s="23">
        <v>20000</v>
      </c>
      <c r="D43" s="24">
        <v>19450</v>
      </c>
      <c r="E43" s="38">
        <v>19450</v>
      </c>
      <c r="F43" s="24">
        <f t="shared" si="2"/>
        <v>0</v>
      </c>
    </row>
    <row r="44" spans="1:6" ht="120" x14ac:dyDescent="0.25">
      <c r="A44" s="22">
        <v>9</v>
      </c>
      <c r="B44" s="28" t="s">
        <v>52</v>
      </c>
      <c r="C44" s="23">
        <v>54000</v>
      </c>
      <c r="D44" s="24">
        <v>54000</v>
      </c>
      <c r="E44" s="38">
        <v>54000</v>
      </c>
      <c r="F44" s="24">
        <f t="shared" si="2"/>
        <v>0</v>
      </c>
    </row>
    <row r="45" spans="1:6" ht="29.25" thickBot="1" x14ac:dyDescent="0.3">
      <c r="A45" s="22">
        <v>10</v>
      </c>
      <c r="B45" s="29" t="s">
        <v>53</v>
      </c>
      <c r="C45" s="23">
        <v>136100</v>
      </c>
      <c r="D45" s="24">
        <v>0</v>
      </c>
      <c r="E45" s="38">
        <v>0</v>
      </c>
      <c r="F45" s="24">
        <f t="shared" si="2"/>
        <v>0</v>
      </c>
    </row>
    <row r="46" spans="1:6" ht="17.25" thickTop="1" thickBot="1" x14ac:dyDescent="0.3">
      <c r="A46" s="4" t="s">
        <v>54</v>
      </c>
      <c r="B46" s="2" t="s">
        <v>55</v>
      </c>
      <c r="C46" s="11">
        <f>C47+C48+C51+C52+C53+C54</f>
        <v>7000000</v>
      </c>
      <c r="D46" s="13">
        <f>D47+D48+D50+D51+D52+D53+D54</f>
        <v>5278000</v>
      </c>
      <c r="E46" s="41">
        <f>D46+F46</f>
        <v>5271600</v>
      </c>
      <c r="F46" s="12">
        <f>F47+F48+F50+F51+F52+F53+F54</f>
        <v>-6400</v>
      </c>
    </row>
    <row r="47" spans="1:6" ht="96.75" customHeight="1" thickTop="1" x14ac:dyDescent="0.25">
      <c r="A47" s="22">
        <v>1</v>
      </c>
      <c r="B47" s="8" t="s">
        <v>56</v>
      </c>
      <c r="C47" s="23">
        <v>1850000</v>
      </c>
      <c r="D47" s="23">
        <v>989000</v>
      </c>
      <c r="E47" s="38">
        <v>982600</v>
      </c>
      <c r="F47" s="24">
        <f>E47-D47</f>
        <v>-6400</v>
      </c>
    </row>
    <row r="48" spans="1:6" ht="90" x14ac:dyDescent="0.25">
      <c r="A48" s="22">
        <v>2</v>
      </c>
      <c r="B48" s="8" t="s">
        <v>57</v>
      </c>
      <c r="C48" s="23">
        <v>4450000</v>
      </c>
      <c r="D48" s="23">
        <v>3490000</v>
      </c>
      <c r="E48" s="38">
        <v>3490000</v>
      </c>
      <c r="F48" s="24">
        <f>E48-D48</f>
        <v>0</v>
      </c>
    </row>
    <row r="49" spans="1:6" ht="90" x14ac:dyDescent="0.25">
      <c r="A49" s="22">
        <v>3</v>
      </c>
      <c r="B49" s="8" t="s">
        <v>58</v>
      </c>
      <c r="C49" s="23">
        <v>150000</v>
      </c>
      <c r="D49" s="23">
        <v>0</v>
      </c>
      <c r="E49" s="38">
        <v>0</v>
      </c>
      <c r="F49" s="24">
        <v>0</v>
      </c>
    </row>
    <row r="50" spans="1:6" ht="75" x14ac:dyDescent="0.25">
      <c r="A50" s="22">
        <v>4</v>
      </c>
      <c r="B50" s="8" t="s">
        <v>115</v>
      </c>
      <c r="C50" s="23"/>
      <c r="D50" s="23">
        <v>117000</v>
      </c>
      <c r="E50" s="38">
        <v>117000</v>
      </c>
      <c r="F50" s="24">
        <f>E50-D50</f>
        <v>0</v>
      </c>
    </row>
    <row r="51" spans="1:6" ht="30" x14ac:dyDescent="0.25">
      <c r="A51" s="22">
        <v>5</v>
      </c>
      <c r="B51" s="8" t="s">
        <v>59</v>
      </c>
      <c r="C51" s="23">
        <v>234000</v>
      </c>
      <c r="D51" s="23">
        <v>239000</v>
      </c>
      <c r="E51" s="38">
        <v>239000</v>
      </c>
      <c r="F51" s="24">
        <f>E51-D51</f>
        <v>0</v>
      </c>
    </row>
    <row r="52" spans="1:6" ht="45" x14ac:dyDescent="0.25">
      <c r="A52" s="22">
        <v>6</v>
      </c>
      <c r="B52" s="8" t="s">
        <v>60</v>
      </c>
      <c r="C52" s="23">
        <v>36000</v>
      </c>
      <c r="D52" s="23">
        <v>36000</v>
      </c>
      <c r="E52" s="38">
        <v>36000</v>
      </c>
      <c r="F52" s="24">
        <f>E52-D52</f>
        <v>0</v>
      </c>
    </row>
    <row r="53" spans="1:6" x14ac:dyDescent="0.25">
      <c r="A53" s="22">
        <v>7</v>
      </c>
      <c r="B53" s="8" t="s">
        <v>61</v>
      </c>
      <c r="C53" s="23">
        <v>130000</v>
      </c>
      <c r="D53" s="23">
        <v>130000</v>
      </c>
      <c r="E53" s="38">
        <v>130000</v>
      </c>
      <c r="F53" s="24">
        <f>E53-D53</f>
        <v>0</v>
      </c>
    </row>
    <row r="54" spans="1:6" ht="45.75" thickBot="1" x14ac:dyDescent="0.3">
      <c r="A54" s="22">
        <v>8</v>
      </c>
      <c r="B54" s="8" t="s">
        <v>62</v>
      </c>
      <c r="C54" s="23">
        <v>300000</v>
      </c>
      <c r="D54" s="24">
        <v>277000</v>
      </c>
      <c r="E54" s="38">
        <v>277000</v>
      </c>
      <c r="F54" s="24">
        <f>E54-D54</f>
        <v>0</v>
      </c>
    </row>
    <row r="55" spans="1:6" ht="17.25" hidden="1" thickTop="1" thickBot="1" x14ac:dyDescent="0.3">
      <c r="A55" s="4" t="s">
        <v>63</v>
      </c>
      <c r="B55" s="2" t="s">
        <v>64</v>
      </c>
      <c r="C55" s="16">
        <f>C56+C57+C58+C59+C60+C61+C62</f>
        <v>200000</v>
      </c>
      <c r="D55" s="12">
        <f>D56+D57+D58+D59+D60+D61+D62</f>
        <v>200000</v>
      </c>
      <c r="E55" s="37"/>
      <c r="F55" s="12"/>
    </row>
    <row r="56" spans="1:6" ht="30.75" hidden="1" thickBot="1" x14ac:dyDescent="0.3">
      <c r="A56" s="22">
        <v>1</v>
      </c>
      <c r="B56" s="8" t="s">
        <v>65</v>
      </c>
      <c r="C56" s="23">
        <v>38000</v>
      </c>
      <c r="D56" s="23">
        <v>38000</v>
      </c>
      <c r="E56" s="42"/>
      <c r="F56" s="24"/>
    </row>
    <row r="57" spans="1:6" ht="30.75" hidden="1" thickBot="1" x14ac:dyDescent="0.3">
      <c r="A57" s="22">
        <v>2</v>
      </c>
      <c r="B57" s="8" t="s">
        <v>66</v>
      </c>
      <c r="C57" s="23">
        <v>21000</v>
      </c>
      <c r="D57" s="23">
        <v>21000</v>
      </c>
      <c r="E57" s="42"/>
      <c r="F57" s="24"/>
    </row>
    <row r="58" spans="1:6" ht="15.75" hidden="1" thickBot="1" x14ac:dyDescent="0.3">
      <c r="A58" s="22">
        <v>3</v>
      </c>
      <c r="B58" s="8" t="s">
        <v>67</v>
      </c>
      <c r="C58" s="23">
        <v>21000</v>
      </c>
      <c r="D58" s="23">
        <v>21000</v>
      </c>
      <c r="E58" s="42"/>
      <c r="F58" s="24"/>
    </row>
    <row r="59" spans="1:6" ht="15.75" hidden="1" thickBot="1" x14ac:dyDescent="0.3">
      <c r="A59" s="22">
        <v>4</v>
      </c>
      <c r="B59" s="8" t="s">
        <v>68</v>
      </c>
      <c r="C59" s="23">
        <v>26000</v>
      </c>
      <c r="D59" s="24">
        <v>26000</v>
      </c>
      <c r="E59" s="42"/>
      <c r="F59" s="24"/>
    </row>
    <row r="60" spans="1:6" ht="60.75" hidden="1" thickBot="1" x14ac:dyDescent="0.3">
      <c r="A60" s="22">
        <v>5</v>
      </c>
      <c r="B60" s="8" t="s">
        <v>69</v>
      </c>
      <c r="C60" s="23">
        <v>32000</v>
      </c>
      <c r="D60" s="23">
        <v>32000</v>
      </c>
      <c r="E60" s="42"/>
      <c r="F60" s="24"/>
    </row>
    <row r="61" spans="1:6" ht="30.75" hidden="1" thickBot="1" x14ac:dyDescent="0.3">
      <c r="A61" s="22">
        <v>6</v>
      </c>
      <c r="B61" s="8" t="s">
        <v>70</v>
      </c>
      <c r="C61" s="23">
        <v>47000</v>
      </c>
      <c r="D61" s="23">
        <v>47000</v>
      </c>
      <c r="E61" s="42"/>
      <c r="F61" s="24"/>
    </row>
    <row r="62" spans="1:6" ht="30.75" hidden="1" thickBot="1" x14ac:dyDescent="0.3">
      <c r="A62" s="22">
        <v>7</v>
      </c>
      <c r="B62" s="8" t="s">
        <v>71</v>
      </c>
      <c r="C62" s="23">
        <v>15000</v>
      </c>
      <c r="D62" s="23">
        <v>15000</v>
      </c>
      <c r="E62" s="42"/>
      <c r="F62" s="25"/>
    </row>
    <row r="63" spans="1:6" ht="24" customHeight="1" thickTop="1" thickBot="1" x14ac:dyDescent="0.3">
      <c r="A63" s="4" t="s">
        <v>139</v>
      </c>
      <c r="B63" s="7" t="s">
        <v>140</v>
      </c>
      <c r="C63" s="14">
        <f>C64+C65+C66+C67</f>
        <v>15000000</v>
      </c>
      <c r="D63" s="14">
        <f>D64+D65+D66+D67</f>
        <v>9976600</v>
      </c>
      <c r="E63" s="14">
        <f>E64+E65+E66+E67</f>
        <v>9786600</v>
      </c>
      <c r="F63" s="12">
        <f>E63-D63</f>
        <v>-190000</v>
      </c>
    </row>
    <row r="64" spans="1:6" ht="25.5" customHeight="1" thickTop="1" x14ac:dyDescent="0.25">
      <c r="A64" s="22">
        <v>1</v>
      </c>
      <c r="B64" s="8" t="s">
        <v>141</v>
      </c>
      <c r="C64" s="23">
        <v>550000</v>
      </c>
      <c r="D64" s="23">
        <v>650000</v>
      </c>
      <c r="E64" s="24">
        <v>650000</v>
      </c>
      <c r="F64" s="45">
        <f>D64-E64</f>
        <v>0</v>
      </c>
    </row>
    <row r="65" spans="1:6" ht="30" x14ac:dyDescent="0.25">
      <c r="A65" s="22">
        <v>2</v>
      </c>
      <c r="B65" s="8" t="s">
        <v>142</v>
      </c>
      <c r="C65" s="23">
        <v>11250000</v>
      </c>
      <c r="D65" s="23">
        <v>7766100</v>
      </c>
      <c r="E65" s="24">
        <v>7766100</v>
      </c>
      <c r="F65" s="46">
        <f t="shared" ref="F65:F66" si="3">D65-E65</f>
        <v>0</v>
      </c>
    </row>
    <row r="66" spans="1:6" ht="60" x14ac:dyDescent="0.25">
      <c r="A66" s="22">
        <v>3</v>
      </c>
      <c r="B66" s="8" t="s">
        <v>143</v>
      </c>
      <c r="C66" s="23">
        <v>2000000</v>
      </c>
      <c r="D66" s="23">
        <v>960500</v>
      </c>
      <c r="E66" s="24">
        <v>960500</v>
      </c>
      <c r="F66" s="46">
        <f t="shared" si="3"/>
        <v>0</v>
      </c>
    </row>
    <row r="67" spans="1:6" ht="15.75" thickBot="1" x14ac:dyDescent="0.3">
      <c r="A67" s="22">
        <v>4</v>
      </c>
      <c r="B67" s="8" t="s">
        <v>144</v>
      </c>
      <c r="C67" s="23">
        <v>1200000</v>
      </c>
      <c r="D67" s="23">
        <v>600000</v>
      </c>
      <c r="E67" s="24">
        <v>410000</v>
      </c>
      <c r="F67" s="45">
        <f>D67-E67</f>
        <v>190000</v>
      </c>
    </row>
    <row r="68" spans="1:6" ht="16.5" thickTop="1" thickBot="1" x14ac:dyDescent="0.3">
      <c r="A68" s="4" t="s">
        <v>72</v>
      </c>
      <c r="B68" s="7" t="s">
        <v>73</v>
      </c>
      <c r="C68" s="14">
        <f>C70+C71+C72+C73+C74+C76+C77</f>
        <v>16000000</v>
      </c>
      <c r="D68" s="14">
        <f>D70+D71+D72+D73+D74+D76+D77</f>
        <v>15824800</v>
      </c>
      <c r="E68" s="43">
        <f>D68+F68</f>
        <v>15803900</v>
      </c>
      <c r="F68" s="12">
        <f>F70+F71+F72+F73+F74+F76+F77</f>
        <v>-20900</v>
      </c>
    </row>
    <row r="69" spans="1:6" ht="16.5" thickTop="1" x14ac:dyDescent="0.3">
      <c r="A69" s="30"/>
      <c r="B69" s="31" t="s">
        <v>74</v>
      </c>
      <c r="C69" s="23"/>
      <c r="D69" s="23"/>
      <c r="E69" s="39"/>
      <c r="F69" s="24"/>
    </row>
    <row r="70" spans="1:6" ht="30" x14ac:dyDescent="0.25">
      <c r="A70" s="22">
        <v>1</v>
      </c>
      <c r="B70" s="8" t="s">
        <v>75</v>
      </c>
      <c r="C70" s="23">
        <v>2865300</v>
      </c>
      <c r="D70" s="23">
        <v>2865300</v>
      </c>
      <c r="E70" s="23">
        <v>2865300</v>
      </c>
      <c r="F70" s="24">
        <f>E70-D70</f>
        <v>0</v>
      </c>
    </row>
    <row r="71" spans="1:6" x14ac:dyDescent="0.25">
      <c r="A71" s="22">
        <v>2</v>
      </c>
      <c r="B71" s="8" t="s">
        <v>76</v>
      </c>
      <c r="C71" s="23">
        <v>70100</v>
      </c>
      <c r="D71" s="23">
        <v>70100</v>
      </c>
      <c r="E71" s="23">
        <v>70100</v>
      </c>
      <c r="F71" s="24">
        <f>E71-D71</f>
        <v>0</v>
      </c>
    </row>
    <row r="72" spans="1:6" x14ac:dyDescent="0.25">
      <c r="A72" s="22">
        <v>3</v>
      </c>
      <c r="B72" s="8" t="s">
        <v>77</v>
      </c>
      <c r="C72" s="23">
        <v>151000</v>
      </c>
      <c r="D72" s="23">
        <v>148900</v>
      </c>
      <c r="E72" s="23">
        <v>148900</v>
      </c>
      <c r="F72" s="24">
        <f>E72-D72</f>
        <v>0</v>
      </c>
    </row>
    <row r="73" spans="1:6" ht="30" x14ac:dyDescent="0.25">
      <c r="A73" s="22">
        <v>4</v>
      </c>
      <c r="B73" s="8" t="s">
        <v>78</v>
      </c>
      <c r="C73" s="23">
        <v>662300</v>
      </c>
      <c r="D73" s="23">
        <v>662300</v>
      </c>
      <c r="E73" s="23">
        <v>662300</v>
      </c>
      <c r="F73" s="24">
        <f>E73-D73</f>
        <v>0</v>
      </c>
    </row>
    <row r="74" spans="1:6" ht="30" x14ac:dyDescent="0.25">
      <c r="A74" s="22">
        <v>5</v>
      </c>
      <c r="B74" s="8" t="s">
        <v>79</v>
      </c>
      <c r="C74" s="23">
        <v>232200</v>
      </c>
      <c r="D74" s="23">
        <v>232200</v>
      </c>
      <c r="E74" s="23">
        <v>232200</v>
      </c>
      <c r="F74" s="24">
        <f>E74-D74</f>
        <v>0</v>
      </c>
    </row>
    <row r="75" spans="1:6" ht="15.75" x14ac:dyDescent="0.3">
      <c r="A75" s="30"/>
      <c r="B75" s="31" t="s">
        <v>37</v>
      </c>
      <c r="C75" s="23"/>
      <c r="D75" s="23"/>
      <c r="E75" s="23"/>
      <c r="F75" s="24"/>
    </row>
    <row r="76" spans="1:6" ht="30" x14ac:dyDescent="0.25">
      <c r="A76" s="22">
        <v>6</v>
      </c>
      <c r="B76" s="8" t="s">
        <v>80</v>
      </c>
      <c r="C76" s="23">
        <v>11479100</v>
      </c>
      <c r="D76" s="42">
        <v>11313500</v>
      </c>
      <c r="E76" s="42">
        <v>11295100</v>
      </c>
      <c r="F76" s="24">
        <f>E76-D76</f>
        <v>-18400</v>
      </c>
    </row>
    <row r="77" spans="1:6" ht="45.75" thickBot="1" x14ac:dyDescent="0.3">
      <c r="A77" s="22">
        <v>7</v>
      </c>
      <c r="B77" s="8" t="s">
        <v>81</v>
      </c>
      <c r="C77" s="23">
        <v>540000</v>
      </c>
      <c r="D77" s="42">
        <v>532500</v>
      </c>
      <c r="E77" s="42">
        <v>530000</v>
      </c>
      <c r="F77" s="24">
        <f>E77-D77</f>
        <v>-2500</v>
      </c>
    </row>
    <row r="78" spans="1:6" ht="16.5" thickTop="1" thickBot="1" x14ac:dyDescent="0.3">
      <c r="A78" s="4" t="s">
        <v>82</v>
      </c>
      <c r="B78" s="7" t="s">
        <v>83</v>
      </c>
      <c r="C78" s="14">
        <f>C79+C80+C81+C82+C83</f>
        <v>9230000</v>
      </c>
      <c r="D78" s="12">
        <f>D79+D80+D81+D82+D83</f>
        <v>11054200</v>
      </c>
      <c r="E78" s="37">
        <f>D78+F78</f>
        <v>11004300</v>
      </c>
      <c r="F78" s="12">
        <f>F79+F80+F81+F82+F83</f>
        <v>-49900</v>
      </c>
    </row>
    <row r="79" spans="1:6" ht="30.75" thickTop="1" x14ac:dyDescent="0.25">
      <c r="A79" s="22">
        <v>1</v>
      </c>
      <c r="B79" s="8" t="s">
        <v>84</v>
      </c>
      <c r="C79" s="23">
        <v>1214000</v>
      </c>
      <c r="D79" s="42">
        <v>1161100</v>
      </c>
      <c r="E79" s="42">
        <v>1159900</v>
      </c>
      <c r="F79" s="24">
        <f>E79-D79</f>
        <v>-1200</v>
      </c>
    </row>
    <row r="80" spans="1:6" ht="30" x14ac:dyDescent="0.25">
      <c r="A80" s="22">
        <v>2</v>
      </c>
      <c r="B80" s="8" t="s">
        <v>85</v>
      </c>
      <c r="C80" s="23">
        <v>876000</v>
      </c>
      <c r="D80" s="42">
        <v>806600</v>
      </c>
      <c r="E80" s="42">
        <v>784900</v>
      </c>
      <c r="F80" s="24">
        <f>E80-D80</f>
        <v>-21700</v>
      </c>
    </row>
    <row r="81" spans="1:6" ht="45" x14ac:dyDescent="0.25">
      <c r="A81" s="22">
        <v>3</v>
      </c>
      <c r="B81" s="8" t="s">
        <v>86</v>
      </c>
      <c r="C81" s="23">
        <v>6800000</v>
      </c>
      <c r="D81" s="42">
        <f>8140000+506500</f>
        <v>8646500</v>
      </c>
      <c r="E81" s="42">
        <v>8619500</v>
      </c>
      <c r="F81" s="24">
        <f>E81-D81</f>
        <v>-27000</v>
      </c>
    </row>
    <row r="82" spans="1:6" ht="30" x14ac:dyDescent="0.25">
      <c r="A82" s="22">
        <v>4</v>
      </c>
      <c r="B82" s="8" t="s">
        <v>87</v>
      </c>
      <c r="C82" s="23">
        <v>136000</v>
      </c>
      <c r="D82" s="42">
        <v>236000</v>
      </c>
      <c r="E82" s="42">
        <v>236000</v>
      </c>
      <c r="F82" s="24">
        <f>E82-D82</f>
        <v>0</v>
      </c>
    </row>
    <row r="83" spans="1:6" ht="45.75" thickBot="1" x14ac:dyDescent="0.3">
      <c r="A83" s="22">
        <v>5</v>
      </c>
      <c r="B83" s="8" t="s">
        <v>88</v>
      </c>
      <c r="C83" s="23">
        <v>204000</v>
      </c>
      <c r="D83" s="42">
        <v>204000</v>
      </c>
      <c r="E83" s="42">
        <v>204000</v>
      </c>
      <c r="F83" s="24">
        <f>E83-D83</f>
        <v>0</v>
      </c>
    </row>
    <row r="84" spans="1:6" ht="31.5" thickTop="1" thickBot="1" x14ac:dyDescent="0.3">
      <c r="A84" s="1" t="s">
        <v>89</v>
      </c>
      <c r="B84" s="7" t="s">
        <v>90</v>
      </c>
      <c r="C84" s="14">
        <f>C85+C86+C87+C88+C89+C90+C91</f>
        <v>32000000</v>
      </c>
      <c r="D84" s="14">
        <f>D85+D86+D87+D88+D89+D90+D91</f>
        <v>35479600</v>
      </c>
      <c r="E84" s="43">
        <f>D84+F84</f>
        <v>35354800</v>
      </c>
      <c r="F84" s="12">
        <f>F85+F86+F87+F88+F89+F90+F91</f>
        <v>-124800</v>
      </c>
    </row>
    <row r="85" spans="1:6" ht="36" customHeight="1" thickTop="1" x14ac:dyDescent="0.25">
      <c r="A85" s="22">
        <v>1</v>
      </c>
      <c r="B85" s="8" t="s">
        <v>91</v>
      </c>
      <c r="C85" s="23">
        <v>12560000</v>
      </c>
      <c r="D85" s="38">
        <v>14406700</v>
      </c>
      <c r="E85" s="38">
        <v>14395500</v>
      </c>
      <c r="F85" s="24">
        <f t="shared" ref="F85:F108" si="4">E85-D85</f>
        <v>-11200</v>
      </c>
    </row>
    <row r="86" spans="1:6" ht="30" x14ac:dyDescent="0.25">
      <c r="A86" s="17">
        <v>2</v>
      </c>
      <c r="B86" s="8" t="s">
        <v>92</v>
      </c>
      <c r="C86" s="23">
        <v>115000</v>
      </c>
      <c r="D86" s="38">
        <v>107600</v>
      </c>
      <c r="E86" s="38">
        <v>104500</v>
      </c>
      <c r="F86" s="24">
        <f t="shared" si="4"/>
        <v>-3100</v>
      </c>
    </row>
    <row r="87" spans="1:6" ht="60" x14ac:dyDescent="0.25">
      <c r="A87" s="22">
        <v>3</v>
      </c>
      <c r="B87" s="8" t="s">
        <v>93</v>
      </c>
      <c r="C87" s="23">
        <v>18059500</v>
      </c>
      <c r="D87" s="38">
        <v>19755800</v>
      </c>
      <c r="E87" s="38">
        <v>19685300</v>
      </c>
      <c r="F87" s="24">
        <f t="shared" si="4"/>
        <v>-70500</v>
      </c>
    </row>
    <row r="88" spans="1:6" x14ac:dyDescent="0.25">
      <c r="A88" s="17">
        <v>4</v>
      </c>
      <c r="B88" s="8" t="s">
        <v>94</v>
      </c>
      <c r="C88" s="23">
        <v>440000</v>
      </c>
      <c r="D88" s="38">
        <v>440000</v>
      </c>
      <c r="E88" s="38">
        <v>400000</v>
      </c>
      <c r="F88" s="24">
        <f t="shared" si="4"/>
        <v>-40000</v>
      </c>
    </row>
    <row r="89" spans="1:6" ht="45" x14ac:dyDescent="0.25">
      <c r="A89" s="22">
        <v>5</v>
      </c>
      <c r="B89" s="8" t="s">
        <v>95</v>
      </c>
      <c r="C89" s="23">
        <v>770000</v>
      </c>
      <c r="D89" s="23">
        <v>726100</v>
      </c>
      <c r="E89" s="23">
        <v>726100</v>
      </c>
      <c r="F89" s="24">
        <f t="shared" si="4"/>
        <v>0</v>
      </c>
    </row>
    <row r="90" spans="1:6" ht="45" x14ac:dyDescent="0.25">
      <c r="A90" s="17">
        <v>6</v>
      </c>
      <c r="B90" s="8" t="s">
        <v>96</v>
      </c>
      <c r="C90" s="32">
        <v>19500</v>
      </c>
      <c r="D90" s="23">
        <v>7400</v>
      </c>
      <c r="E90" s="38">
        <v>7400</v>
      </c>
      <c r="F90" s="24">
        <f t="shared" si="4"/>
        <v>0</v>
      </c>
    </row>
    <row r="91" spans="1:6" ht="30.75" thickBot="1" x14ac:dyDescent="0.3">
      <c r="A91" s="22">
        <v>7</v>
      </c>
      <c r="B91" s="8" t="s">
        <v>97</v>
      </c>
      <c r="C91" s="33">
        <v>36000</v>
      </c>
      <c r="D91" s="33">
        <v>36000</v>
      </c>
      <c r="E91" s="40">
        <v>36000</v>
      </c>
      <c r="F91" s="24">
        <f t="shared" si="4"/>
        <v>0</v>
      </c>
    </row>
    <row r="92" spans="1:6" ht="31.5" thickTop="1" thickBot="1" x14ac:dyDescent="0.3">
      <c r="A92" s="4" t="s">
        <v>120</v>
      </c>
      <c r="B92" s="7" t="s">
        <v>121</v>
      </c>
      <c r="C92" s="14">
        <f>C93+C94+C95+C96</f>
        <v>2000000</v>
      </c>
      <c r="D92" s="14">
        <f>D93+D94+D95+D96</f>
        <v>1778000</v>
      </c>
      <c r="E92" s="12">
        <f>E93+E94+E95+E96</f>
        <v>1775100</v>
      </c>
      <c r="F92" s="12">
        <f t="shared" si="4"/>
        <v>-2900</v>
      </c>
    </row>
    <row r="93" spans="1:6" ht="45.75" thickTop="1" x14ac:dyDescent="0.25">
      <c r="A93" s="22">
        <v>1</v>
      </c>
      <c r="B93" s="8" t="s">
        <v>122</v>
      </c>
      <c r="C93" s="23">
        <v>564000</v>
      </c>
      <c r="D93" s="38">
        <v>357100</v>
      </c>
      <c r="E93" s="38">
        <v>354200</v>
      </c>
      <c r="F93" s="24">
        <f t="shared" si="4"/>
        <v>-2900</v>
      </c>
    </row>
    <row r="94" spans="1:6" ht="45" x14ac:dyDescent="0.25">
      <c r="A94" s="17">
        <v>2</v>
      </c>
      <c r="B94" s="8" t="s">
        <v>123</v>
      </c>
      <c r="C94" s="23">
        <v>800000</v>
      </c>
      <c r="D94" s="38">
        <v>684900</v>
      </c>
      <c r="E94" s="38">
        <v>684900</v>
      </c>
      <c r="F94" s="24">
        <f t="shared" si="4"/>
        <v>0</v>
      </c>
    </row>
    <row r="95" spans="1:6" ht="78" customHeight="1" x14ac:dyDescent="0.25">
      <c r="A95" s="22">
        <v>3</v>
      </c>
      <c r="B95" s="8" t="s">
        <v>124</v>
      </c>
      <c r="C95" s="23">
        <v>350000</v>
      </c>
      <c r="D95" s="38">
        <v>450000</v>
      </c>
      <c r="E95" s="38">
        <v>450000</v>
      </c>
      <c r="F95" s="24">
        <f t="shared" si="4"/>
        <v>0</v>
      </c>
    </row>
    <row r="96" spans="1:6" ht="81.75" customHeight="1" thickBot="1" x14ac:dyDescent="0.3">
      <c r="A96" s="17">
        <v>4</v>
      </c>
      <c r="B96" s="8" t="s">
        <v>125</v>
      </c>
      <c r="C96" s="23">
        <v>286000</v>
      </c>
      <c r="D96" s="38">
        <v>286000</v>
      </c>
      <c r="E96" s="38">
        <v>286000</v>
      </c>
      <c r="F96" s="24">
        <f t="shared" si="4"/>
        <v>0</v>
      </c>
    </row>
    <row r="97" spans="1:6" ht="76.5" thickTop="1" thickBot="1" x14ac:dyDescent="0.3">
      <c r="A97" s="4" t="s">
        <v>126</v>
      </c>
      <c r="B97" s="7" t="s">
        <v>127</v>
      </c>
      <c r="C97" s="14">
        <f>C98+C99+C100+C101+C102+C103+C104+C105+C106+C107+C108</f>
        <v>6000000</v>
      </c>
      <c r="D97" s="14">
        <f>D98+D99+D100+D101+D102+D103+D104+D105+D106+D107+D108</f>
        <v>6128300</v>
      </c>
      <c r="E97" s="12">
        <f>E98+E99+E100+E101+E102+E103+E104+E105+E106+E107+E108</f>
        <v>6124400</v>
      </c>
      <c r="F97" s="12">
        <f t="shared" si="4"/>
        <v>-3900</v>
      </c>
    </row>
    <row r="98" spans="1:6" ht="45.75" thickTop="1" x14ac:dyDescent="0.3">
      <c r="A98" s="17">
        <v>1</v>
      </c>
      <c r="B98" s="31" t="s">
        <v>128</v>
      </c>
      <c r="C98" s="23">
        <v>70000</v>
      </c>
      <c r="D98" s="38">
        <v>70400</v>
      </c>
      <c r="E98" s="38">
        <v>70400</v>
      </c>
      <c r="F98" s="24">
        <f t="shared" si="4"/>
        <v>0</v>
      </c>
    </row>
    <row r="99" spans="1:6" ht="60" x14ac:dyDescent="0.25">
      <c r="A99" s="17">
        <v>2</v>
      </c>
      <c r="B99" s="8" t="s">
        <v>129</v>
      </c>
      <c r="C99" s="23">
        <v>300000</v>
      </c>
      <c r="D99" s="38">
        <v>352900</v>
      </c>
      <c r="E99" s="38">
        <v>349000</v>
      </c>
      <c r="F99" s="24">
        <f t="shared" si="4"/>
        <v>-3900</v>
      </c>
    </row>
    <row r="100" spans="1:6" ht="45" x14ac:dyDescent="0.25">
      <c r="A100" s="17">
        <v>3</v>
      </c>
      <c r="B100" s="8" t="s">
        <v>130</v>
      </c>
      <c r="C100" s="23">
        <v>200000</v>
      </c>
      <c r="D100" s="38">
        <v>201600</v>
      </c>
      <c r="E100" s="38">
        <v>201600</v>
      </c>
      <c r="F100" s="24">
        <f t="shared" si="4"/>
        <v>0</v>
      </c>
    </row>
    <row r="101" spans="1:6" ht="45" x14ac:dyDescent="0.25">
      <c r="A101" s="17">
        <v>4</v>
      </c>
      <c r="B101" s="8" t="s">
        <v>131</v>
      </c>
      <c r="C101" s="23">
        <v>3837000</v>
      </c>
      <c r="D101" s="38">
        <v>3789400</v>
      </c>
      <c r="E101" s="38">
        <v>3789400</v>
      </c>
      <c r="F101" s="24">
        <f t="shared" si="4"/>
        <v>0</v>
      </c>
    </row>
    <row r="102" spans="1:6" ht="45" x14ac:dyDescent="0.25">
      <c r="A102" s="17">
        <v>5</v>
      </c>
      <c r="B102" s="8" t="s">
        <v>132</v>
      </c>
      <c r="C102" s="23">
        <v>333000</v>
      </c>
      <c r="D102" s="38">
        <v>351400</v>
      </c>
      <c r="E102" s="38">
        <v>351400</v>
      </c>
      <c r="F102" s="24">
        <f t="shared" si="4"/>
        <v>0</v>
      </c>
    </row>
    <row r="103" spans="1:6" ht="45" x14ac:dyDescent="0.25">
      <c r="A103" s="17">
        <v>6</v>
      </c>
      <c r="B103" s="8" t="s">
        <v>133</v>
      </c>
      <c r="C103" s="23">
        <v>17000</v>
      </c>
      <c r="D103" s="38">
        <v>17700</v>
      </c>
      <c r="E103" s="38">
        <v>17700</v>
      </c>
      <c r="F103" s="24">
        <f t="shared" si="4"/>
        <v>0</v>
      </c>
    </row>
    <row r="104" spans="1:6" ht="75" x14ac:dyDescent="0.25">
      <c r="A104" s="17">
        <v>7</v>
      </c>
      <c r="B104" s="8" t="s">
        <v>134</v>
      </c>
      <c r="C104" s="23">
        <v>15000</v>
      </c>
      <c r="D104" s="38">
        <v>15600</v>
      </c>
      <c r="E104" s="38">
        <v>15600</v>
      </c>
      <c r="F104" s="24">
        <f t="shared" si="4"/>
        <v>0</v>
      </c>
    </row>
    <row r="105" spans="1:6" ht="60" x14ac:dyDescent="0.25">
      <c r="A105" s="17">
        <v>8</v>
      </c>
      <c r="B105" s="8" t="s">
        <v>135</v>
      </c>
      <c r="C105" s="23">
        <v>294000</v>
      </c>
      <c r="D105" s="38">
        <v>317300</v>
      </c>
      <c r="E105" s="38">
        <v>317300</v>
      </c>
      <c r="F105" s="24">
        <f t="shared" si="4"/>
        <v>0</v>
      </c>
    </row>
    <row r="106" spans="1:6" ht="60" x14ac:dyDescent="0.25">
      <c r="A106" s="17">
        <v>9</v>
      </c>
      <c r="B106" s="8" t="s">
        <v>136</v>
      </c>
      <c r="C106" s="23">
        <v>620000</v>
      </c>
      <c r="D106" s="38">
        <v>699500</v>
      </c>
      <c r="E106" s="38">
        <v>699500</v>
      </c>
      <c r="F106" s="24">
        <f t="shared" si="4"/>
        <v>0</v>
      </c>
    </row>
    <row r="107" spans="1:6" ht="45" x14ac:dyDescent="0.25">
      <c r="A107" s="17">
        <v>10</v>
      </c>
      <c r="B107" s="8" t="s">
        <v>137</v>
      </c>
      <c r="C107" s="23">
        <v>98000</v>
      </c>
      <c r="D107" s="38">
        <v>96500</v>
      </c>
      <c r="E107" s="38">
        <v>96500</v>
      </c>
      <c r="F107" s="24">
        <f t="shared" si="4"/>
        <v>0</v>
      </c>
    </row>
    <row r="108" spans="1:6" ht="45.75" thickBot="1" x14ac:dyDescent="0.3">
      <c r="A108" s="17">
        <v>11</v>
      </c>
      <c r="B108" s="8" t="s">
        <v>138</v>
      </c>
      <c r="C108" s="23">
        <v>216000</v>
      </c>
      <c r="D108" s="38">
        <v>216000</v>
      </c>
      <c r="E108" s="38">
        <v>216000</v>
      </c>
      <c r="F108" s="24">
        <f t="shared" si="4"/>
        <v>0</v>
      </c>
    </row>
    <row r="109" spans="1:6" ht="16.5" thickTop="1" thickBot="1" x14ac:dyDescent="0.3">
      <c r="A109" s="4" t="s">
        <v>98</v>
      </c>
      <c r="B109" s="7" t="s">
        <v>99</v>
      </c>
      <c r="C109" s="14">
        <f>C110+C111+C112+C113</f>
        <v>26000000</v>
      </c>
      <c r="D109" s="14">
        <f>D110+D111+D112+D113</f>
        <v>25489900</v>
      </c>
      <c r="E109" s="43">
        <f>D109+F109</f>
        <v>25078500</v>
      </c>
      <c r="F109" s="12">
        <f>F110+F111+F112+F113</f>
        <v>-411400</v>
      </c>
    </row>
    <row r="110" spans="1:6" ht="120.75" thickTop="1" x14ac:dyDescent="0.25">
      <c r="A110" s="17">
        <v>1</v>
      </c>
      <c r="B110" s="8" t="s">
        <v>100</v>
      </c>
      <c r="C110" s="23">
        <v>19762800</v>
      </c>
      <c r="D110" s="38">
        <f>19444000+34200</f>
        <v>19478200</v>
      </c>
      <c r="E110" s="38">
        <f>34200+18433500+615000</f>
        <v>19082700</v>
      </c>
      <c r="F110" s="24">
        <f>E110-D110</f>
        <v>-395500</v>
      </c>
    </row>
    <row r="111" spans="1:6" ht="60" x14ac:dyDescent="0.25">
      <c r="A111" s="17">
        <v>2</v>
      </c>
      <c r="B111" s="8" t="s">
        <v>101</v>
      </c>
      <c r="C111" s="23">
        <v>3687500</v>
      </c>
      <c r="D111" s="38">
        <v>3687500</v>
      </c>
      <c r="E111" s="38">
        <v>3687500</v>
      </c>
      <c r="F111" s="24">
        <f>E111-D111</f>
        <v>0</v>
      </c>
    </row>
    <row r="112" spans="1:6" ht="45" x14ac:dyDescent="0.25">
      <c r="A112" s="17">
        <v>3</v>
      </c>
      <c r="B112" s="8" t="s">
        <v>102</v>
      </c>
      <c r="C112" s="23">
        <v>203700</v>
      </c>
      <c r="D112" s="38">
        <v>203700</v>
      </c>
      <c r="E112" s="38">
        <v>203700</v>
      </c>
      <c r="F112" s="24">
        <f>E112-D112</f>
        <v>0</v>
      </c>
    </row>
    <row r="113" spans="1:6" ht="90.75" thickBot="1" x14ac:dyDescent="0.3">
      <c r="A113" s="17">
        <v>4</v>
      </c>
      <c r="B113" s="8" t="s">
        <v>103</v>
      </c>
      <c r="C113" s="23">
        <v>2346000</v>
      </c>
      <c r="D113" s="38">
        <v>2120500</v>
      </c>
      <c r="E113" s="38">
        <v>2104600</v>
      </c>
      <c r="F113" s="24">
        <f>E113-D113</f>
        <v>-15900</v>
      </c>
    </row>
    <row r="114" spans="1:6" ht="46.5" thickTop="1" thickBot="1" x14ac:dyDescent="0.3">
      <c r="A114" s="4" t="s">
        <v>104</v>
      </c>
      <c r="B114" s="7" t="s">
        <v>105</v>
      </c>
      <c r="C114" s="14">
        <f>C115+C116</f>
        <v>1000000</v>
      </c>
      <c r="D114" s="14">
        <f>D115+D116</f>
        <v>838000</v>
      </c>
      <c r="E114" s="43">
        <f>D114+F114</f>
        <v>828000</v>
      </c>
      <c r="F114" s="12">
        <f>F115+F116</f>
        <v>-10000</v>
      </c>
    </row>
    <row r="115" spans="1:6" ht="45.75" thickTop="1" x14ac:dyDescent="0.25">
      <c r="A115" s="17">
        <v>1</v>
      </c>
      <c r="B115" s="8" t="s">
        <v>106</v>
      </c>
      <c r="C115" s="23">
        <v>800000</v>
      </c>
      <c r="D115" s="42">
        <v>668000</v>
      </c>
      <c r="E115" s="42">
        <v>665600</v>
      </c>
      <c r="F115" s="24">
        <f>E115-D115</f>
        <v>-2400</v>
      </c>
    </row>
    <row r="116" spans="1:6" ht="45" x14ac:dyDescent="0.25">
      <c r="A116" s="17">
        <v>2</v>
      </c>
      <c r="B116" s="8" t="s">
        <v>107</v>
      </c>
      <c r="C116" s="23">
        <v>200000</v>
      </c>
      <c r="D116" s="42">
        <v>170000</v>
      </c>
      <c r="E116" s="42">
        <v>162400</v>
      </c>
      <c r="F116" s="24">
        <f>E116-D116</f>
        <v>-7600</v>
      </c>
    </row>
    <row r="117" spans="1:6" ht="46.5" hidden="1" thickTop="1" thickBot="1" x14ac:dyDescent="0.3">
      <c r="A117" s="4" t="s">
        <v>108</v>
      </c>
      <c r="B117" s="9" t="s">
        <v>109</v>
      </c>
      <c r="C117" s="26"/>
      <c r="D117" s="12">
        <f>D118+D119+D120+D121+D122</f>
        <v>3895300</v>
      </c>
      <c r="E117" s="39"/>
      <c r="F117" s="26"/>
    </row>
    <row r="118" spans="1:6" ht="45" hidden="1" x14ac:dyDescent="0.25">
      <c r="A118" s="17">
        <v>1</v>
      </c>
      <c r="B118" s="10" t="s">
        <v>110</v>
      </c>
      <c r="C118" s="26"/>
      <c r="D118" s="24">
        <v>2184600</v>
      </c>
      <c r="E118" s="39"/>
      <c r="F118" s="26"/>
    </row>
    <row r="119" spans="1:6" ht="45" hidden="1" x14ac:dyDescent="0.25">
      <c r="A119" s="17">
        <v>2</v>
      </c>
      <c r="B119" s="10" t="s">
        <v>111</v>
      </c>
      <c r="C119" s="26"/>
      <c r="D119" s="24">
        <v>620700</v>
      </c>
      <c r="E119" s="39"/>
      <c r="F119" s="26"/>
    </row>
    <row r="120" spans="1:6" ht="30" hidden="1" x14ac:dyDescent="0.25">
      <c r="A120" s="17">
        <v>3</v>
      </c>
      <c r="B120" s="10" t="s">
        <v>112</v>
      </c>
      <c r="C120" s="26"/>
      <c r="D120" s="24">
        <v>590000</v>
      </c>
      <c r="E120" s="39"/>
      <c r="F120" s="26"/>
    </row>
    <row r="121" spans="1:6" ht="45" hidden="1" x14ac:dyDescent="0.25">
      <c r="A121" s="17">
        <v>4</v>
      </c>
      <c r="B121" s="10" t="s">
        <v>113</v>
      </c>
      <c r="C121" s="26"/>
      <c r="D121" s="24">
        <v>50000</v>
      </c>
      <c r="E121" s="39"/>
      <c r="F121" s="26"/>
    </row>
    <row r="122" spans="1:6" ht="37.5" hidden="1" customHeight="1" x14ac:dyDescent="0.25">
      <c r="A122" s="17">
        <v>5</v>
      </c>
      <c r="B122" s="10" t="s">
        <v>114</v>
      </c>
      <c r="C122" s="26"/>
      <c r="D122" s="24">
        <v>450000</v>
      </c>
      <c r="E122" s="39"/>
      <c r="F122" s="26"/>
    </row>
    <row r="125" spans="1:6" x14ac:dyDescent="0.25">
      <c r="F125" s="35">
        <f>F27+F28+F35+F46+F68+F78+F84+F109+F114+F92+F97+F63</f>
        <v>-880000</v>
      </c>
    </row>
  </sheetData>
  <pageMargins left="0.25" right="0.25" top="0.25" bottom="0.25" header="0.3" footer="0.3"/>
  <pageSetup paperSize="9" scale="80" fitToHeight="0" orientation="landscape" horizontalDpi="4294967294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2017-12-21T13:33:27Z</dcterms:modified>
</cp:coreProperties>
</file>