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O8" i="1" l="1"/>
  <c r="O7" i="1"/>
  <c r="O9" i="1" l="1"/>
  <c r="N41" i="1"/>
  <c r="H40" i="1"/>
  <c r="J40" i="1" s="1"/>
  <c r="H39" i="1"/>
  <c r="J39" i="1" s="1"/>
  <c r="H38" i="1"/>
  <c r="J38" i="1" s="1"/>
  <c r="H35" i="1"/>
  <c r="J35" i="1" s="1"/>
  <c r="F35" i="1"/>
  <c r="E35" i="1"/>
  <c r="H34" i="1"/>
  <c r="J34" i="1" s="1"/>
  <c r="H33" i="1"/>
  <c r="J33" i="1" s="1"/>
  <c r="H32" i="1"/>
  <c r="J32" i="1" s="1"/>
  <c r="H31" i="1"/>
  <c r="J31" i="1" s="1"/>
  <c r="H30" i="1"/>
  <c r="J30" i="1" s="1"/>
  <c r="H29" i="1"/>
  <c r="J29" i="1" s="1"/>
  <c r="H26" i="1"/>
  <c r="J26" i="1" s="1"/>
  <c r="F26" i="1"/>
  <c r="E26" i="1"/>
  <c r="L25" i="1"/>
  <c r="J25" i="1"/>
  <c r="H25" i="1"/>
  <c r="J24" i="1"/>
  <c r="H24" i="1"/>
  <c r="M23" i="1"/>
  <c r="H23" i="1"/>
  <c r="F21" i="1"/>
  <c r="L21" i="1" s="1"/>
  <c r="E21" i="1"/>
  <c r="F17" i="1"/>
  <c r="E17" i="1"/>
  <c r="F13" i="1"/>
  <c r="L13" i="1" s="1"/>
  <c r="E13" i="1"/>
  <c r="J12" i="1"/>
  <c r="H12" i="1"/>
  <c r="J11" i="1"/>
  <c r="H11" i="1"/>
  <c r="M10" i="1"/>
  <c r="L10" i="1"/>
  <c r="J10" i="1"/>
  <c r="H10" i="1"/>
  <c r="M9" i="1"/>
  <c r="L9" i="1"/>
  <c r="J9" i="1"/>
  <c r="H9" i="1"/>
  <c r="L8" i="1"/>
  <c r="J8" i="1"/>
  <c r="H8" i="1"/>
  <c r="M8" i="1" s="1"/>
  <c r="L7" i="1"/>
  <c r="L41" i="1" s="1"/>
  <c r="J7" i="1"/>
  <c r="H7" i="1"/>
  <c r="M7" i="1" s="1"/>
  <c r="H13" i="1" l="1"/>
  <c r="H17" i="1"/>
  <c r="H21" i="1"/>
  <c r="M21" i="1" l="1"/>
  <c r="J21" i="1"/>
  <c r="M13" i="1"/>
  <c r="M41" i="1" s="1"/>
  <c r="J13" i="1"/>
  <c r="M17" i="1"/>
  <c r="J17" i="1"/>
</calcChain>
</file>

<file path=xl/sharedStrings.xml><?xml version="1.0" encoding="utf-8"?>
<sst xmlns="http://schemas.openxmlformats.org/spreadsheetml/2006/main" count="103" uniqueCount="102">
  <si>
    <t>დანართი №3.3</t>
  </si>
  <si>
    <t>პროგრამული კოდი</t>
  </si>
  <si>
    <t>N</t>
  </si>
  <si>
    <t>პრიორიტეტებისა და მათ ფარგლებში განხორციელებული პროგრამის/ქვეპროგრამისა და ღონისძიების დასახელება</t>
  </si>
  <si>
    <t>2016 დამტკიცებული</t>
  </si>
  <si>
    <t>2016 დაზუსტებული</t>
  </si>
  <si>
    <t>სატენდერო ეკონომია</t>
  </si>
  <si>
    <t>სულ სავარაუდო ხარჯი 2016</t>
  </si>
  <si>
    <t>დეფიციტი/პროფიციტი</t>
  </si>
  <si>
    <t>ნსდს მოთხოვნა</t>
  </si>
  <si>
    <t xml:space="preserve"> ცვლილება 28.10.16</t>
  </si>
  <si>
    <t>სატენდერო ეკონომიის გათვალისწინებით</t>
  </si>
  <si>
    <t>35 03 02 01</t>
  </si>
  <si>
    <t>1</t>
  </si>
  <si>
    <t>დაავადებათა ადრეული გამოვლენა და სკრინინგი</t>
  </si>
  <si>
    <t>35 03 02 02</t>
  </si>
  <si>
    <t>2</t>
  </si>
  <si>
    <t xml:space="preserve">იმუნიზაცია </t>
  </si>
  <si>
    <t>35 03 02 03</t>
  </si>
  <si>
    <t>3</t>
  </si>
  <si>
    <t>ეპიდზედამხედველობა</t>
  </si>
  <si>
    <t>35 03 02 04</t>
  </si>
  <si>
    <t>4</t>
  </si>
  <si>
    <t>უსაფრთხო სისხლი</t>
  </si>
  <si>
    <t>35 03 02 05</t>
  </si>
  <si>
    <t>5</t>
  </si>
  <si>
    <t>პროფესიულ დაავადებათა პრევენცია</t>
  </si>
  <si>
    <t>35 03 02 06</t>
  </si>
  <si>
    <t>6</t>
  </si>
  <si>
    <t>ინფექციური დაავადებების მართვა</t>
  </si>
  <si>
    <t>35 03 02 07</t>
  </si>
  <si>
    <t>7</t>
  </si>
  <si>
    <t>ტუბერკულოზის მართვა</t>
  </si>
  <si>
    <t>35 03 02 07 01</t>
  </si>
  <si>
    <r>
      <rPr>
        <b/>
        <sz val="11"/>
        <color rgb="FF000000"/>
        <rFont val="Sylfaen"/>
        <family val="1"/>
      </rPr>
      <t>ტუბერკულოზის მართვა</t>
    </r>
  </si>
  <si>
    <t>35 03 02 07 02</t>
  </si>
  <si>
    <r>
      <rPr>
        <b/>
        <sz val="11"/>
        <color rgb="FF000000"/>
        <rFont val="Sylfaen"/>
        <family val="1"/>
      </rPr>
  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  </r>
  </si>
  <si>
    <t>35 03 02 07 03</t>
  </si>
  <si>
    <r>
      <rPr>
        <b/>
        <sz val="11"/>
        <color rgb="FF000000"/>
        <rFont val="Sylfaen"/>
        <family val="1"/>
      </rPr>
  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  </r>
  </si>
  <si>
    <t>35 03 02 08</t>
  </si>
  <si>
    <t>8</t>
  </si>
  <si>
    <t>აივ ინფექცია/შიდსის მართვა</t>
  </si>
  <si>
    <t>35 03 02 08 01</t>
  </si>
  <si>
    <r>
      <rPr>
        <b/>
        <sz val="11"/>
        <color rgb="FF000000"/>
        <rFont val="Sylfaen"/>
        <family val="1"/>
      </rPr>
      <t>აივ ინფექცია/შიდსი</t>
    </r>
  </si>
  <si>
    <t>35 03 02 08 02</t>
  </si>
  <si>
    <r>
      <rPr>
        <b/>
        <sz val="11"/>
        <color rgb="FF000000"/>
        <rFont val="Sylfaen"/>
        <family val="1"/>
      </rPr>
      <t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  </r>
  </si>
  <si>
    <t>35 03 02 08 03</t>
  </si>
  <si>
    <r>
      <rPr>
        <b/>
        <sz val="11"/>
        <color rgb="FF000000"/>
        <rFont val="Sylfaen"/>
        <family val="1"/>
      </rPr>
  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  </r>
  </si>
  <si>
    <t>35 03 02 09</t>
  </si>
  <si>
    <t>9</t>
  </si>
  <si>
    <t>დედათა და ბავშვთა ჯანმრთელობა</t>
  </si>
  <si>
    <t>35 03 02 09 01</t>
  </si>
  <si>
    <r>
      <rPr>
        <b/>
        <sz val="11"/>
        <color rgb="FF000000"/>
        <rFont val="Sylfaen"/>
        <family val="1"/>
      </rPr>
      <t>დედათა და ბავშვთა ჯანმრთელობა</t>
    </r>
  </si>
  <si>
    <t>35 03 02 09 02</t>
  </si>
  <si>
    <r>
      <rPr>
        <b/>
        <sz val="11"/>
        <color rgb="FF000000"/>
        <rFont val="Sylfaen"/>
        <family val="1"/>
      </rPr>
  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  </r>
  </si>
  <si>
    <t>35 03 02 10</t>
  </si>
  <si>
    <t>10</t>
  </si>
  <si>
    <t>ნარკომანიით დაავადებულ პაციენტთა მკურნალობა</t>
  </si>
  <si>
    <t>35 03 02 11</t>
  </si>
  <si>
    <t>11</t>
  </si>
  <si>
    <t>ჯანმრთელობის ხელშეწყობა</t>
  </si>
  <si>
    <t>35 03 02 12</t>
  </si>
  <si>
    <t>12</t>
  </si>
  <si>
    <t>C ჰეპატიტის მართვა</t>
  </si>
  <si>
    <t>35 03 02 12 01</t>
  </si>
  <si>
    <r>
      <rPr>
        <b/>
        <sz val="11"/>
        <color rgb="FF000000"/>
        <rFont val="Sylfaen"/>
        <family val="1"/>
      </rPr>
      <t>C ჰეპატიტის მართვა</t>
    </r>
  </si>
  <si>
    <t>35 03 02 12 02</t>
  </si>
  <si>
    <r>
      <rPr>
        <b/>
        <sz val="11"/>
        <color rgb="FF000000"/>
        <rFont val="Sylfaen"/>
        <family val="1"/>
      </rPr>
      <t>C ჰეპატიტის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  </r>
  </si>
  <si>
    <t>35 03 03 01</t>
  </si>
  <si>
    <t>13</t>
  </si>
  <si>
    <t xml:space="preserve">ფსიქიკური ჯანმრთელობა </t>
  </si>
  <si>
    <t>35 03 03 02</t>
  </si>
  <si>
    <t>14</t>
  </si>
  <si>
    <t>დიაბეტის მართვა</t>
  </si>
  <si>
    <t>35 03 03 03</t>
  </si>
  <si>
    <t>ბავშვთა ონკოჰემატოლოგიური მომსახურება</t>
  </si>
  <si>
    <t>35 03 03 04</t>
  </si>
  <si>
    <t>16</t>
  </si>
  <si>
    <t>დიალიზი და თირკმლის ტრანსპლანტაცია</t>
  </si>
  <si>
    <t>35 03 03 05</t>
  </si>
  <si>
    <t>17</t>
  </si>
  <si>
    <t>ინკურაბელურ პაციენტთა პალიატიური მზრუნველობა</t>
  </si>
  <si>
    <t>35 03 03 06</t>
  </si>
  <si>
    <t>18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</si>
  <si>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</si>
  <si>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35 03 03 07</t>
  </si>
  <si>
    <t>19</t>
  </si>
  <si>
    <t>სასწრაფო გადაუდებელი დახმარება და სამედიცინო ტრანსპორტირება</t>
  </si>
  <si>
    <t>35 03 03 07 01</t>
  </si>
  <si>
    <r>
      <rPr>
        <b/>
        <sz val="11"/>
        <color rgb="FF000000"/>
        <rFont val="Sylfaen"/>
        <family val="1"/>
      </rPr>
      <t xml:space="preserve">სასწრაფო სამედიცინო დახმარება და სამედიცინო ტრანსპორტირება </t>
    </r>
  </si>
  <si>
    <t>35 03 03 07 02</t>
  </si>
  <si>
    <r>
      <rPr>
        <b/>
        <sz val="11"/>
        <color rgb="FF000000"/>
        <rFont val="Sylfaen"/>
        <family val="1"/>
      </rPr>
      <t>სასწრაფო გადაუდებელი დახმარება</t>
    </r>
  </si>
  <si>
    <t>35 03 03 08</t>
  </si>
  <si>
    <t>20</t>
  </si>
  <si>
    <t>სოფლის ექიმი</t>
  </si>
  <si>
    <t>35 03 03 09</t>
  </si>
  <si>
    <t>21</t>
  </si>
  <si>
    <t>რეფერალური მომსახურება</t>
  </si>
  <si>
    <t>35 03 03 10</t>
  </si>
  <si>
    <t>22</t>
  </si>
  <si>
    <t>სამხედრო ძალებში გასაწვევ მოქალაქეთა სამედიცინო შემოწმება</t>
  </si>
  <si>
    <t>2016 ბიუჯეტი (სატენდეროს გათვალისწინებით)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</si>
</sst>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sz val="11"/>
      <name val="Sylfaen"/>
      <family val="1"/>
    </font>
    <font>
      <b/>
      <u/>
      <sz val="11"/>
      <name val="Sylfaen"/>
      <family val="1"/>
    </font>
    <font>
      <b/>
      <i/>
      <sz val="11"/>
      <name val="Sylfaen"/>
      <family val="1"/>
    </font>
    <font>
      <b/>
      <sz val="11"/>
      <name val="Calibri"/>
      <family val="2"/>
      <scheme val="minor"/>
    </font>
    <font>
      <b/>
      <sz val="10"/>
      <name val="Arial"/>
      <family val="2"/>
    </font>
    <font>
      <b/>
      <sz val="11"/>
      <name val="Sylfaen"/>
      <family val="1"/>
    </font>
    <font>
      <b/>
      <sz val="12"/>
      <name val="Calibri"/>
      <family val="2"/>
      <scheme val="minor"/>
    </font>
    <font>
      <b/>
      <i/>
      <u/>
      <sz val="12"/>
      <color theme="1"/>
      <name val="Sylfaen"/>
      <family val="1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000000"/>
      <name val="Sylfaen"/>
      <family val="1"/>
    </font>
    <font>
      <sz val="11"/>
      <color rgb="FF000000"/>
      <name val="Calibri"/>
      <family val="2"/>
      <scheme val="minor"/>
    </font>
    <font>
      <sz val="11"/>
      <color rgb="FFFF0000"/>
      <name val="Sylfaen"/>
      <family val="1"/>
    </font>
    <font>
      <b/>
      <i/>
      <sz val="11"/>
      <color rgb="FFFF0000"/>
      <name val="Sylfaen"/>
      <family val="1"/>
    </font>
    <font>
      <sz val="12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gradientFill degree="90">
        <stop position="0">
          <color theme="0"/>
        </stop>
        <stop position="1">
          <color theme="5" tint="0.80001220740379042"/>
        </stop>
      </gradientFill>
    </fill>
    <fill>
      <patternFill patternType="solid">
        <fgColor rgb="FFFFFF00"/>
        <bgColor auto="1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/>
      <top style="thin">
        <color theme="4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theme="4" tint="-0.24994659260841701"/>
      </left>
      <right/>
      <top/>
      <bottom style="thin">
        <color theme="4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</borders>
  <cellStyleXfs count="2">
    <xf numFmtId="0" fontId="0" fillId="0" borderId="0"/>
    <xf numFmtId="0" fontId="12" fillId="0" borderId="0"/>
  </cellStyleXfs>
  <cellXfs count="59">
    <xf numFmtId="0" fontId="0" fillId="0" borderId="0" xfId="0"/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4" fillId="0" borderId="12" xfId="0" applyFont="1" applyFill="1" applyBorder="1" applyAlignment="1">
      <alignment horizontal="center" vertical="center" wrapText="1"/>
    </xf>
    <xf numFmtId="49" fontId="5" fillId="0" borderId="12" xfId="0" applyNumberFormat="1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vertical="center" wrapText="1"/>
    </xf>
    <xf numFmtId="164" fontId="7" fillId="2" borderId="12" xfId="0" applyNumberFormat="1" applyFont="1" applyFill="1" applyBorder="1" applyAlignment="1">
      <alignment horizontal="center" vertical="center" wrapText="1"/>
    </xf>
    <xf numFmtId="164" fontId="7" fillId="2" borderId="13" xfId="0" applyNumberFormat="1" applyFont="1" applyFill="1" applyBorder="1" applyAlignment="1">
      <alignment horizontal="center" vertical="center" wrapText="1"/>
    </xf>
    <xf numFmtId="4" fontId="8" fillId="3" borderId="4" xfId="0" applyNumberFormat="1" applyFont="1" applyFill="1" applyBorder="1" applyAlignment="1">
      <alignment horizontal="center" vertical="center"/>
    </xf>
    <xf numFmtId="164" fontId="9" fillId="0" borderId="12" xfId="0" applyNumberFormat="1" applyFont="1" applyFill="1" applyBorder="1" applyAlignment="1">
      <alignment horizontal="center" vertical="center" wrapText="1"/>
    </xf>
    <xf numFmtId="164" fontId="10" fillId="0" borderId="12" xfId="0" applyNumberFormat="1" applyFont="1" applyFill="1" applyBorder="1" applyAlignment="1">
      <alignment horizontal="center" vertical="center" wrapText="1"/>
    </xf>
    <xf numFmtId="164" fontId="10" fillId="0" borderId="13" xfId="0" applyNumberFormat="1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164" fontId="1" fillId="3" borderId="4" xfId="0" applyNumberFormat="1" applyFont="1" applyFill="1" applyBorder="1" applyAlignment="1">
      <alignment horizontal="center" vertical="center" wrapText="1"/>
    </xf>
    <xf numFmtId="164" fontId="7" fillId="0" borderId="12" xfId="0" applyNumberFormat="1" applyFont="1" applyFill="1" applyBorder="1" applyAlignment="1">
      <alignment horizontal="center" vertical="center" wrapText="1"/>
    </xf>
    <xf numFmtId="164" fontId="7" fillId="0" borderId="13" xfId="0" applyNumberFormat="1" applyFont="1" applyFill="1" applyBorder="1" applyAlignment="1">
      <alignment horizontal="center" vertical="center" wrapText="1"/>
    </xf>
    <xf numFmtId="4" fontId="8" fillId="0" borderId="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164" fontId="10" fillId="0" borderId="4" xfId="0" applyNumberFormat="1" applyFont="1" applyFill="1" applyBorder="1" applyAlignment="1">
      <alignment horizontal="center" vertical="center" wrapText="1"/>
    </xf>
    <xf numFmtId="164" fontId="7" fillId="0" borderId="4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0" fontId="6" fillId="0" borderId="14" xfId="0" applyFont="1" applyFill="1" applyBorder="1" applyAlignment="1">
      <alignment vertical="center" wrapText="1"/>
    </xf>
    <xf numFmtId="0" fontId="11" fillId="0" borderId="4" xfId="1" applyNumberFormat="1" applyFont="1" applyFill="1" applyBorder="1" applyAlignment="1">
      <alignment horizontal="right" vertical="center" wrapText="1" readingOrder="1"/>
    </xf>
    <xf numFmtId="164" fontId="10" fillId="3" borderId="13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164" fontId="10" fillId="6" borderId="12" xfId="0" applyNumberFormat="1" applyFont="1" applyFill="1" applyBorder="1" applyAlignment="1">
      <alignment horizontal="center" vertical="center" wrapText="1"/>
    </xf>
    <xf numFmtId="164" fontId="11" fillId="0" borderId="4" xfId="1" applyNumberFormat="1" applyFont="1" applyFill="1" applyBorder="1" applyAlignment="1">
      <alignment horizontal="right" vertical="center" wrapText="1" readingOrder="1"/>
    </xf>
    <xf numFmtId="164" fontId="10" fillId="3" borderId="12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vertical="center" wrapText="1"/>
    </xf>
    <xf numFmtId="164" fontId="1" fillId="3" borderId="0" xfId="0" applyNumberFormat="1" applyFont="1" applyFill="1" applyAlignment="1">
      <alignment vertical="center" wrapText="1"/>
    </xf>
    <xf numFmtId="0" fontId="13" fillId="2" borderId="0" xfId="0" applyFont="1" applyFill="1" applyAlignment="1">
      <alignment horizontal="center" vertical="center" wrapText="1"/>
    </xf>
    <xf numFmtId="164" fontId="13" fillId="2" borderId="4" xfId="0" applyNumberFormat="1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164" fontId="13" fillId="3" borderId="4" xfId="0" applyNumberFormat="1" applyFont="1" applyFill="1" applyBorder="1" applyAlignment="1">
      <alignment horizontal="center" vertical="center" wrapText="1"/>
    </xf>
    <xf numFmtId="164" fontId="15" fillId="3" borderId="12" xfId="0" applyNumberFormat="1" applyFont="1" applyFill="1" applyBorder="1" applyAlignment="1">
      <alignment horizontal="center" vertical="center" wrapText="1"/>
    </xf>
    <xf numFmtId="164" fontId="13" fillId="2" borderId="0" xfId="0" applyNumberFormat="1" applyFont="1" applyFill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43"/>
  <sheetViews>
    <sheetView tabSelected="1" topLeftCell="E4" workbookViewId="0">
      <selection activeCell="P20" sqref="P20"/>
    </sheetView>
  </sheetViews>
  <sheetFormatPr defaultColWidth="9.140625" defaultRowHeight="15" x14ac:dyDescent="0.25"/>
  <cols>
    <col min="1" max="1" width="4" style="1" customWidth="1"/>
    <col min="2" max="2" width="13.7109375" style="2" customWidth="1"/>
    <col min="3" max="3" width="0" style="2" hidden="1" customWidth="1"/>
    <col min="4" max="4" width="77.7109375" style="4" customWidth="1"/>
    <col min="5" max="5" width="21.140625" style="4" customWidth="1"/>
    <col min="6" max="6" width="19.85546875" style="4" customWidth="1"/>
    <col min="7" max="7" width="19.7109375" style="4" customWidth="1"/>
    <col min="8" max="8" width="22.5703125" style="4" customWidth="1"/>
    <col min="9" max="9" width="20.5703125" style="4" customWidth="1"/>
    <col min="10" max="10" width="21.28515625" style="2" customWidth="1"/>
    <col min="11" max="11" width="15.140625" style="4" customWidth="1"/>
    <col min="12" max="12" width="21.140625" style="38" customWidth="1"/>
    <col min="13" max="13" width="22.85546875" style="4" hidden="1" customWidth="1"/>
    <col min="14" max="14" width="22.85546875" style="5" hidden="1" customWidth="1"/>
    <col min="15" max="15" width="12.7109375" style="4" bestFit="1" customWidth="1"/>
    <col min="16" max="16384" width="9.140625" style="4"/>
  </cols>
  <sheetData>
    <row r="3" spans="1:15" x14ac:dyDescent="0.25">
      <c r="D3" s="3" t="s">
        <v>0</v>
      </c>
    </row>
    <row r="4" spans="1:15" ht="15" customHeight="1" x14ac:dyDescent="0.25">
      <c r="A4" s="45"/>
      <c r="B4" s="46" t="s">
        <v>1</v>
      </c>
      <c r="C4" s="46" t="s">
        <v>2</v>
      </c>
      <c r="D4" s="49" t="s">
        <v>3</v>
      </c>
      <c r="E4" s="44" t="s">
        <v>4</v>
      </c>
      <c r="F4" s="44" t="s">
        <v>5</v>
      </c>
      <c r="G4" s="44" t="s">
        <v>6</v>
      </c>
      <c r="H4" s="44" t="s">
        <v>101</v>
      </c>
      <c r="I4" s="44" t="s">
        <v>7</v>
      </c>
      <c r="J4" s="44" t="s">
        <v>8</v>
      </c>
      <c r="K4" s="44" t="s">
        <v>9</v>
      </c>
      <c r="L4" s="58" t="s">
        <v>10</v>
      </c>
      <c r="M4" s="52" t="s">
        <v>11</v>
      </c>
      <c r="N4" s="55" t="s">
        <v>11</v>
      </c>
    </row>
    <row r="5" spans="1:15" x14ac:dyDescent="0.25">
      <c r="A5" s="45"/>
      <c r="B5" s="47"/>
      <c r="C5" s="47"/>
      <c r="D5" s="50"/>
      <c r="E5" s="44"/>
      <c r="F5" s="44"/>
      <c r="G5" s="44"/>
      <c r="H5" s="44"/>
      <c r="I5" s="44"/>
      <c r="J5" s="44"/>
      <c r="K5" s="44"/>
      <c r="L5" s="58"/>
      <c r="M5" s="53"/>
      <c r="N5" s="56"/>
    </row>
    <row r="6" spans="1:15" x14ac:dyDescent="0.25">
      <c r="A6" s="45"/>
      <c r="B6" s="48"/>
      <c r="C6" s="48"/>
      <c r="D6" s="51"/>
      <c r="E6" s="44"/>
      <c r="F6" s="44"/>
      <c r="G6" s="44"/>
      <c r="H6" s="44"/>
      <c r="I6" s="44"/>
      <c r="J6" s="44"/>
      <c r="K6" s="44"/>
      <c r="L6" s="58"/>
      <c r="M6" s="54"/>
      <c r="N6" s="57"/>
    </row>
    <row r="7" spans="1:15" ht="21" x14ac:dyDescent="0.25">
      <c r="B7" s="6" t="s">
        <v>12</v>
      </c>
      <c r="C7" s="7" t="s">
        <v>13</v>
      </c>
      <c r="D7" s="8" t="s">
        <v>14</v>
      </c>
      <c r="E7" s="9">
        <v>2000000</v>
      </c>
      <c r="F7" s="10">
        <v>1920000</v>
      </c>
      <c r="G7" s="11">
        <v>44710</v>
      </c>
      <c r="H7" s="10">
        <f>F7-G7</f>
        <v>1875290</v>
      </c>
      <c r="I7" s="12">
        <v>1716431.5899999999</v>
      </c>
      <c r="J7" s="13">
        <f>H7-I7</f>
        <v>158858.41000000015</v>
      </c>
      <c r="K7" s="14">
        <v>1784000</v>
      </c>
      <c r="L7" s="39">
        <f>K7-F7</f>
        <v>-136000</v>
      </c>
      <c r="M7" s="15">
        <f>K7-H7</f>
        <v>-91290</v>
      </c>
      <c r="N7" s="16">
        <v>-91000</v>
      </c>
      <c r="O7" s="36">
        <f>L8+L12+L14+L18+L29+L30+L32+L39</f>
        <v>7885000</v>
      </c>
    </row>
    <row r="8" spans="1:15" ht="21" x14ac:dyDescent="0.25">
      <c r="B8" s="6" t="s">
        <v>15</v>
      </c>
      <c r="C8" s="7" t="s">
        <v>16</v>
      </c>
      <c r="D8" s="8" t="s">
        <v>17</v>
      </c>
      <c r="E8" s="9">
        <v>14280000</v>
      </c>
      <c r="F8" s="10">
        <v>15410000</v>
      </c>
      <c r="G8" s="11">
        <v>46216.5</v>
      </c>
      <c r="H8" s="10">
        <f t="shared" ref="H8:H13" si="0">F8-G8</f>
        <v>15363783.5</v>
      </c>
      <c r="I8" s="12">
        <v>15322652.49</v>
      </c>
      <c r="J8" s="13">
        <f>H8-I8</f>
        <v>41131.009999999776</v>
      </c>
      <c r="K8" s="14">
        <v>16037000</v>
      </c>
      <c r="L8" s="41">
        <f>K8-F8</f>
        <v>627000</v>
      </c>
      <c r="M8" s="15">
        <f>K8-H8</f>
        <v>673216.5</v>
      </c>
      <c r="N8" s="16">
        <v>675000</v>
      </c>
      <c r="O8" s="36">
        <f>L7+L9+L10+L13+L17+L21+L25+L26+L33+L34+L35+L38+L40</f>
        <v>-7017000</v>
      </c>
    </row>
    <row r="9" spans="1:15" ht="21" x14ac:dyDescent="0.25">
      <c r="A9" s="4"/>
      <c r="B9" s="6" t="s">
        <v>18</v>
      </c>
      <c r="C9" s="7" t="s">
        <v>19</v>
      </c>
      <c r="D9" s="8" t="s">
        <v>20</v>
      </c>
      <c r="E9" s="9">
        <v>1000000</v>
      </c>
      <c r="F9" s="10">
        <v>1700000</v>
      </c>
      <c r="G9" s="11">
        <v>6203</v>
      </c>
      <c r="H9" s="10">
        <f t="shared" si="0"/>
        <v>1693797</v>
      </c>
      <c r="I9" s="12">
        <v>1621920.35</v>
      </c>
      <c r="J9" s="13">
        <f t="shared" ref="J9:J40" si="1">H9-I9</f>
        <v>71876.649999999907</v>
      </c>
      <c r="K9" s="14">
        <v>1646000</v>
      </c>
      <c r="L9" s="39">
        <f>K9-F9</f>
        <v>-54000</v>
      </c>
      <c r="M9" s="15">
        <f>K9-H9</f>
        <v>-47797</v>
      </c>
      <c r="N9" s="16">
        <v>-47500</v>
      </c>
      <c r="O9" s="36">
        <f>O8+O7</f>
        <v>868000</v>
      </c>
    </row>
    <row r="10" spans="1:15" ht="21" x14ac:dyDescent="0.25">
      <c r="A10" s="4"/>
      <c r="B10" s="6" t="s">
        <v>21</v>
      </c>
      <c r="C10" s="7" t="s">
        <v>22</v>
      </c>
      <c r="D10" s="8" t="s">
        <v>23</v>
      </c>
      <c r="E10" s="9">
        <v>1650000</v>
      </c>
      <c r="F10" s="10">
        <v>1650000</v>
      </c>
      <c r="G10" s="11">
        <v>966</v>
      </c>
      <c r="H10" s="10">
        <f t="shared" si="0"/>
        <v>1649034</v>
      </c>
      <c r="I10" s="12">
        <v>1618228.5</v>
      </c>
      <c r="J10" s="13">
        <f t="shared" si="1"/>
        <v>30805.5</v>
      </c>
      <c r="K10" s="14">
        <v>1638000</v>
      </c>
      <c r="L10" s="39">
        <f>K10-F10</f>
        <v>-12000</v>
      </c>
      <c r="M10" s="15">
        <f>K10-H10</f>
        <v>-11034</v>
      </c>
      <c r="N10" s="16">
        <v>-11000</v>
      </c>
    </row>
    <row r="11" spans="1:15" ht="21" x14ac:dyDescent="0.25">
      <c r="A11" s="4"/>
      <c r="B11" s="6" t="s">
        <v>24</v>
      </c>
      <c r="C11" s="7" t="s">
        <v>25</v>
      </c>
      <c r="D11" s="8" t="s">
        <v>26</v>
      </c>
      <c r="E11" s="17">
        <v>270000</v>
      </c>
      <c r="F11" s="18">
        <v>270000</v>
      </c>
      <c r="G11" s="19"/>
      <c r="H11" s="10">
        <f t="shared" si="0"/>
        <v>270000</v>
      </c>
      <c r="I11" s="12">
        <v>270000</v>
      </c>
      <c r="J11" s="13">
        <f t="shared" si="1"/>
        <v>0</v>
      </c>
      <c r="K11" s="14"/>
      <c r="L11" s="40"/>
      <c r="M11" s="20"/>
      <c r="N11" s="21"/>
    </row>
    <row r="12" spans="1:15" s="22" customFormat="1" ht="37.5" customHeight="1" x14ac:dyDescent="0.25">
      <c r="B12" s="6" t="s">
        <v>27</v>
      </c>
      <c r="C12" s="7" t="s">
        <v>28</v>
      </c>
      <c r="D12" s="8" t="s">
        <v>29</v>
      </c>
      <c r="E12" s="17">
        <v>8000000</v>
      </c>
      <c r="F12" s="18">
        <v>8000000</v>
      </c>
      <c r="G12" s="23"/>
      <c r="H12" s="10">
        <f t="shared" si="0"/>
        <v>8000000</v>
      </c>
      <c r="I12" s="12">
        <v>10078506.810000001</v>
      </c>
      <c r="J12" s="13">
        <f t="shared" si="1"/>
        <v>-2078506.8100000005</v>
      </c>
      <c r="K12" s="14"/>
      <c r="L12" s="41">
        <v>2130000</v>
      </c>
      <c r="M12" s="15">
        <v>2100000</v>
      </c>
      <c r="N12" s="16">
        <v>2100000</v>
      </c>
    </row>
    <row r="13" spans="1:15" ht="21" x14ac:dyDescent="0.25">
      <c r="A13" s="4"/>
      <c r="B13" s="6" t="s">
        <v>30</v>
      </c>
      <c r="C13" s="7" t="s">
        <v>31</v>
      </c>
      <c r="D13" s="8" t="s">
        <v>32</v>
      </c>
      <c r="E13" s="17">
        <f>E14+E15+E16</f>
        <v>14000000</v>
      </c>
      <c r="F13" s="10">
        <f>F14+F15+F16</f>
        <v>13830000</v>
      </c>
      <c r="G13" s="24"/>
      <c r="H13" s="10">
        <f t="shared" si="0"/>
        <v>13830000</v>
      </c>
      <c r="I13" s="12">
        <v>14086838.210000001</v>
      </c>
      <c r="J13" s="13">
        <f t="shared" si="1"/>
        <v>-256838.21000000089</v>
      </c>
      <c r="K13" s="14">
        <v>13480000</v>
      </c>
      <c r="L13" s="39">
        <f>K13-F13</f>
        <v>-350000</v>
      </c>
      <c r="M13" s="15">
        <f>K13-H13</f>
        <v>-350000</v>
      </c>
      <c r="N13" s="16">
        <v>-350000</v>
      </c>
    </row>
    <row r="14" spans="1:15" ht="15.75" x14ac:dyDescent="0.25">
      <c r="A14" s="4"/>
      <c r="B14" s="25" t="s">
        <v>33</v>
      </c>
      <c r="C14" s="26"/>
      <c r="D14" s="27" t="s">
        <v>34</v>
      </c>
      <c r="E14" s="17">
        <v>11764000</v>
      </c>
      <c r="F14" s="18">
        <v>11764000</v>
      </c>
      <c r="G14" s="28"/>
      <c r="H14" s="28"/>
      <c r="I14" s="13"/>
      <c r="J14" s="13"/>
      <c r="K14" s="14"/>
      <c r="L14" s="41">
        <v>543000</v>
      </c>
      <c r="M14" s="20"/>
      <c r="N14" s="21"/>
    </row>
    <row r="15" spans="1:15" ht="45" x14ac:dyDescent="0.25">
      <c r="A15" s="4"/>
      <c r="B15" s="25" t="s">
        <v>35</v>
      </c>
      <c r="C15" s="26"/>
      <c r="D15" s="27" t="s">
        <v>36</v>
      </c>
      <c r="E15" s="17">
        <v>1240000</v>
      </c>
      <c r="F15" s="18">
        <v>1240000</v>
      </c>
      <c r="G15" s="28"/>
      <c r="H15" s="28"/>
      <c r="I15" s="13">
        <v>850381.14</v>
      </c>
      <c r="J15" s="13"/>
      <c r="K15" s="29">
        <v>852200</v>
      </c>
      <c r="L15" s="40"/>
      <c r="M15" s="20"/>
      <c r="N15" s="21"/>
    </row>
    <row r="16" spans="1:15" ht="30" x14ac:dyDescent="0.25">
      <c r="A16" s="4"/>
      <c r="B16" s="25" t="s">
        <v>37</v>
      </c>
      <c r="C16" s="26"/>
      <c r="D16" s="27" t="s">
        <v>38</v>
      </c>
      <c r="E16" s="17">
        <v>996000</v>
      </c>
      <c r="F16" s="18">
        <v>826000</v>
      </c>
      <c r="G16" s="28"/>
      <c r="H16" s="28"/>
      <c r="I16" s="13"/>
      <c r="J16" s="13"/>
      <c r="K16" s="14"/>
      <c r="L16" s="40"/>
      <c r="M16" s="20"/>
      <c r="N16" s="21"/>
    </row>
    <row r="17" spans="1:14" ht="21" x14ac:dyDescent="0.25">
      <c r="A17" s="4"/>
      <c r="B17" s="6" t="s">
        <v>39</v>
      </c>
      <c r="C17" s="30" t="s">
        <v>40</v>
      </c>
      <c r="D17" s="8" t="s">
        <v>41</v>
      </c>
      <c r="E17" s="17">
        <f>E18+E19+E20</f>
        <v>8424000</v>
      </c>
      <c r="F17" s="18">
        <f>F18+F19+F20</f>
        <v>7624000</v>
      </c>
      <c r="G17" s="11">
        <v>73649.399999999994</v>
      </c>
      <c r="H17" s="10">
        <f t="shared" ref="H17" si="2">F17-G17</f>
        <v>7550350.5999999996</v>
      </c>
      <c r="I17" s="12">
        <v>7069978.4800000004</v>
      </c>
      <c r="J17" s="13">
        <f t="shared" si="1"/>
        <v>480372.11999999918</v>
      </c>
      <c r="K17" s="14">
        <v>7594000</v>
      </c>
      <c r="L17" s="39"/>
      <c r="M17" s="15">
        <f>K17-H17</f>
        <v>43649.400000000373</v>
      </c>
      <c r="N17" s="16">
        <v>-43600</v>
      </c>
    </row>
    <row r="18" spans="1:14" ht="15.75" x14ac:dyDescent="0.25">
      <c r="A18" s="4"/>
      <c r="B18" s="25" t="s">
        <v>42</v>
      </c>
      <c r="C18" s="26"/>
      <c r="D18" s="27" t="s">
        <v>43</v>
      </c>
      <c r="E18" s="17">
        <v>4894000</v>
      </c>
      <c r="F18" s="18">
        <v>4894000</v>
      </c>
      <c r="G18" s="28"/>
      <c r="H18" s="28"/>
      <c r="I18" s="13"/>
      <c r="J18" s="13"/>
      <c r="K18" s="14"/>
      <c r="L18" s="41">
        <v>170000</v>
      </c>
      <c r="M18" s="20"/>
      <c r="N18" s="21"/>
    </row>
    <row r="19" spans="1:14" ht="45" x14ac:dyDescent="0.25">
      <c r="A19" s="4"/>
      <c r="B19" s="25" t="s">
        <v>44</v>
      </c>
      <c r="C19" s="26"/>
      <c r="D19" s="27" t="s">
        <v>45</v>
      </c>
      <c r="E19" s="17">
        <v>900000</v>
      </c>
      <c r="F19" s="18">
        <v>900000</v>
      </c>
      <c r="G19" s="31">
        <v>73649.399999999994</v>
      </c>
      <c r="H19" s="28"/>
      <c r="I19" s="13">
        <v>760476.89999999991</v>
      </c>
      <c r="J19" s="13"/>
      <c r="K19" s="29">
        <v>870000</v>
      </c>
      <c r="L19" s="39">
        <v>-30000</v>
      </c>
      <c r="M19" s="20"/>
      <c r="N19" s="21"/>
    </row>
    <row r="20" spans="1:14" ht="75" x14ac:dyDescent="0.25">
      <c r="A20" s="4"/>
      <c r="B20" s="25" t="s">
        <v>46</v>
      </c>
      <c r="C20" s="26"/>
      <c r="D20" s="27" t="s">
        <v>47</v>
      </c>
      <c r="E20" s="17">
        <v>2630000</v>
      </c>
      <c r="F20" s="18">
        <v>1830000</v>
      </c>
      <c r="G20" s="28"/>
      <c r="H20" s="28"/>
      <c r="I20" s="13"/>
      <c r="J20" s="13"/>
      <c r="K20" s="14"/>
      <c r="L20" s="40"/>
      <c r="M20" s="20"/>
      <c r="N20" s="21"/>
    </row>
    <row r="21" spans="1:14" ht="21" x14ac:dyDescent="0.25">
      <c r="A21" s="4"/>
      <c r="B21" s="6" t="s">
        <v>48</v>
      </c>
      <c r="C21" s="30" t="s">
        <v>49</v>
      </c>
      <c r="D21" s="8" t="s">
        <v>50</v>
      </c>
      <c r="E21" s="17">
        <f>E22+E23</f>
        <v>7000000</v>
      </c>
      <c r="F21" s="18">
        <f>F22+F23</f>
        <v>7076000</v>
      </c>
      <c r="G21" s="11">
        <v>84612.4</v>
      </c>
      <c r="H21" s="10">
        <f t="shared" ref="H21" si="3">F21-G21</f>
        <v>6991387.5999999996</v>
      </c>
      <c r="I21" s="12">
        <v>6328719.1724999994</v>
      </c>
      <c r="J21" s="13">
        <f t="shared" si="1"/>
        <v>662668.42750000022</v>
      </c>
      <c r="K21" s="14">
        <v>7066000</v>
      </c>
      <c r="L21" s="39">
        <f>K21-F21</f>
        <v>-10000</v>
      </c>
      <c r="M21" s="15">
        <f>K21-H21</f>
        <v>74612.400000000373</v>
      </c>
      <c r="N21" s="16">
        <v>-74600</v>
      </c>
    </row>
    <row r="22" spans="1:14" ht="15.75" x14ac:dyDescent="0.25">
      <c r="A22" s="4"/>
      <c r="B22" s="25" t="s">
        <v>51</v>
      </c>
      <c r="C22" s="26"/>
      <c r="D22" s="27" t="s">
        <v>52</v>
      </c>
      <c r="E22" s="17">
        <v>6458000</v>
      </c>
      <c r="F22" s="18">
        <v>6614000</v>
      </c>
      <c r="G22" s="31">
        <v>1059.4000000000001</v>
      </c>
      <c r="H22" s="28"/>
      <c r="I22" s="13"/>
      <c r="J22" s="13"/>
      <c r="K22" s="14"/>
      <c r="L22" s="39">
        <v>-700000</v>
      </c>
      <c r="M22" s="20"/>
      <c r="N22" s="21"/>
    </row>
    <row r="23" spans="1:14" ht="45" x14ac:dyDescent="0.25">
      <c r="A23" s="4"/>
      <c r="B23" s="25" t="s">
        <v>53</v>
      </c>
      <c r="C23" s="26"/>
      <c r="D23" s="27" t="s">
        <v>54</v>
      </c>
      <c r="E23" s="17">
        <v>542000</v>
      </c>
      <c r="F23" s="18">
        <v>462000</v>
      </c>
      <c r="G23" s="31">
        <v>83553</v>
      </c>
      <c r="H23" s="32">
        <f>F23-G23</f>
        <v>378447</v>
      </c>
      <c r="I23" s="13">
        <v>362973</v>
      </c>
      <c r="J23" s="13"/>
      <c r="K23" s="29">
        <v>357500</v>
      </c>
      <c r="L23" s="40"/>
      <c r="M23" s="15">
        <f>K23-H23</f>
        <v>-20947</v>
      </c>
      <c r="N23" s="16">
        <v>-20900</v>
      </c>
    </row>
    <row r="24" spans="1:14" ht="21" x14ac:dyDescent="0.25">
      <c r="A24" s="4"/>
      <c r="B24" s="6" t="s">
        <v>55</v>
      </c>
      <c r="C24" s="30" t="s">
        <v>56</v>
      </c>
      <c r="D24" s="8" t="s">
        <v>57</v>
      </c>
      <c r="E24" s="17">
        <v>5000000</v>
      </c>
      <c r="F24" s="18">
        <v>5000000</v>
      </c>
      <c r="G24" s="11">
        <v>53745</v>
      </c>
      <c r="H24" s="10">
        <f t="shared" ref="H24:H26" si="4">F24-G24</f>
        <v>4946255</v>
      </c>
      <c r="I24" s="12">
        <v>4615215.2299999995</v>
      </c>
      <c r="J24" s="13">
        <f t="shared" si="1"/>
        <v>331039.77000000048</v>
      </c>
      <c r="K24" s="14"/>
      <c r="L24" s="39">
        <v>-100000</v>
      </c>
      <c r="M24" s="20"/>
      <c r="N24" s="21"/>
    </row>
    <row r="25" spans="1:14" ht="21" x14ac:dyDescent="0.25">
      <c r="A25" s="4"/>
      <c r="B25" s="6" t="s">
        <v>58</v>
      </c>
      <c r="C25" s="7" t="s">
        <v>59</v>
      </c>
      <c r="D25" s="8" t="s">
        <v>60</v>
      </c>
      <c r="E25" s="17">
        <v>400000</v>
      </c>
      <c r="F25" s="18">
        <v>400000</v>
      </c>
      <c r="G25" s="11">
        <v>34950</v>
      </c>
      <c r="H25" s="10">
        <f t="shared" si="4"/>
        <v>365050</v>
      </c>
      <c r="I25" s="12">
        <v>309520</v>
      </c>
      <c r="J25" s="13">
        <f t="shared" si="1"/>
        <v>55530</v>
      </c>
      <c r="K25" s="14">
        <v>365000</v>
      </c>
      <c r="L25" s="39">
        <f>K25-F25</f>
        <v>-35000</v>
      </c>
      <c r="M25" s="15"/>
      <c r="N25" s="16"/>
    </row>
    <row r="26" spans="1:14" ht="21" x14ac:dyDescent="0.25">
      <c r="A26" s="4"/>
      <c r="B26" s="6" t="s">
        <v>61</v>
      </c>
      <c r="C26" s="7" t="s">
        <v>62</v>
      </c>
      <c r="D26" s="8" t="s">
        <v>63</v>
      </c>
      <c r="E26" s="17">
        <f>E27+E28</f>
        <v>22000000</v>
      </c>
      <c r="F26" s="18">
        <f>F27+F28</f>
        <v>15630000</v>
      </c>
      <c r="G26" s="11">
        <v>465544.10000000009</v>
      </c>
      <c r="H26" s="10">
        <f t="shared" si="4"/>
        <v>15164455.9</v>
      </c>
      <c r="I26" s="12">
        <v>13482508.01</v>
      </c>
      <c r="J26" s="13">
        <f t="shared" si="1"/>
        <v>1681947.8900000006</v>
      </c>
      <c r="K26" s="14"/>
      <c r="L26" s="42">
        <v>-1100000</v>
      </c>
      <c r="M26" s="13">
        <v>-600000</v>
      </c>
      <c r="N26" s="33">
        <v>-600000</v>
      </c>
    </row>
    <row r="27" spans="1:14" ht="15.75" x14ac:dyDescent="0.25">
      <c r="A27" s="4"/>
      <c r="B27" s="25" t="s">
        <v>64</v>
      </c>
      <c r="C27" s="26"/>
      <c r="D27" s="27" t="s">
        <v>65</v>
      </c>
      <c r="E27" s="17">
        <v>22000000</v>
      </c>
      <c r="F27" s="18">
        <v>14950000</v>
      </c>
      <c r="G27" s="28"/>
      <c r="H27" s="10"/>
      <c r="I27" s="13"/>
      <c r="J27" s="13"/>
      <c r="K27" s="14"/>
      <c r="L27" s="40"/>
      <c r="M27" s="20"/>
      <c r="N27" s="21"/>
    </row>
    <row r="28" spans="1:14" ht="45" x14ac:dyDescent="0.25">
      <c r="A28" s="4"/>
      <c r="B28" s="25" t="s">
        <v>66</v>
      </c>
      <c r="C28" s="26"/>
      <c r="D28" s="27" t="s">
        <v>67</v>
      </c>
      <c r="E28" s="17">
        <v>0</v>
      </c>
      <c r="F28" s="18">
        <v>680000</v>
      </c>
      <c r="G28" s="31">
        <v>465544.10000000009</v>
      </c>
      <c r="H28" s="28"/>
      <c r="I28" s="13"/>
      <c r="J28" s="13"/>
      <c r="K28" s="14"/>
      <c r="L28" s="40"/>
      <c r="M28" s="20"/>
      <c r="N28" s="21"/>
    </row>
    <row r="29" spans="1:14" ht="21" x14ac:dyDescent="0.25">
      <c r="A29" s="4"/>
      <c r="B29" s="6" t="s">
        <v>68</v>
      </c>
      <c r="C29" s="30" t="s">
        <v>69</v>
      </c>
      <c r="D29" s="8" t="s">
        <v>70</v>
      </c>
      <c r="E29" s="17">
        <v>15000000</v>
      </c>
      <c r="F29" s="18">
        <v>15302500</v>
      </c>
      <c r="G29" s="11">
        <v>19245.400000000001</v>
      </c>
      <c r="H29" s="10">
        <f t="shared" ref="H29:H35" si="5">F29-G29</f>
        <v>15283254.6</v>
      </c>
      <c r="I29" s="12">
        <v>16333563.76</v>
      </c>
      <c r="J29" s="13">
        <f t="shared" si="1"/>
        <v>-1050309.1600000001</v>
      </c>
      <c r="K29" s="14"/>
      <c r="L29" s="42">
        <v>1445000</v>
      </c>
      <c r="M29" s="13">
        <v>1060000</v>
      </c>
      <c r="N29" s="33">
        <v>1060000</v>
      </c>
    </row>
    <row r="30" spans="1:14" ht="21" x14ac:dyDescent="0.25">
      <c r="A30" s="4"/>
      <c r="B30" s="6" t="s">
        <v>71</v>
      </c>
      <c r="C30" s="7" t="s">
        <v>72</v>
      </c>
      <c r="D30" s="8" t="s">
        <v>73</v>
      </c>
      <c r="E30" s="17">
        <v>8100000</v>
      </c>
      <c r="F30" s="18">
        <v>8100000</v>
      </c>
      <c r="G30" s="11">
        <v>127172</v>
      </c>
      <c r="H30" s="10">
        <f t="shared" si="5"/>
        <v>7972828</v>
      </c>
      <c r="I30" s="12">
        <v>8881492.4299999978</v>
      </c>
      <c r="J30" s="13">
        <f t="shared" si="1"/>
        <v>-908664.42999999784</v>
      </c>
      <c r="K30" s="14"/>
      <c r="L30" s="42">
        <v>1000000</v>
      </c>
      <c r="M30" s="13">
        <v>910000</v>
      </c>
      <c r="N30" s="33">
        <v>910000</v>
      </c>
    </row>
    <row r="31" spans="1:14" ht="21" x14ac:dyDescent="0.25">
      <c r="A31" s="4"/>
      <c r="B31" s="6" t="s">
        <v>74</v>
      </c>
      <c r="C31" s="6">
        <v>15</v>
      </c>
      <c r="D31" s="8" t="s">
        <v>75</v>
      </c>
      <c r="E31" s="17">
        <v>2000000</v>
      </c>
      <c r="F31" s="18">
        <v>1697500</v>
      </c>
      <c r="G31" s="19"/>
      <c r="H31" s="10">
        <f t="shared" si="5"/>
        <v>1697500</v>
      </c>
      <c r="I31" s="12">
        <v>1697108.5400000003</v>
      </c>
      <c r="J31" s="13">
        <f t="shared" si="1"/>
        <v>391.45999999972992</v>
      </c>
      <c r="K31" s="14"/>
      <c r="L31" s="42"/>
      <c r="M31" s="13"/>
      <c r="N31" s="33"/>
    </row>
    <row r="32" spans="1:14" ht="21" x14ac:dyDescent="0.25">
      <c r="A32" s="4"/>
      <c r="B32" s="6" t="s">
        <v>76</v>
      </c>
      <c r="C32" s="7" t="s">
        <v>77</v>
      </c>
      <c r="D32" s="8" t="s">
        <v>78</v>
      </c>
      <c r="E32" s="17">
        <v>32000000</v>
      </c>
      <c r="F32" s="18">
        <v>32000000</v>
      </c>
      <c r="G32" s="11">
        <v>437641.39999999997</v>
      </c>
      <c r="H32" s="10">
        <f t="shared" si="5"/>
        <v>31562358.600000001</v>
      </c>
      <c r="I32" s="12">
        <v>31877885.890000001</v>
      </c>
      <c r="J32" s="13">
        <f t="shared" si="1"/>
        <v>-315527.28999999911</v>
      </c>
      <c r="K32" s="14"/>
      <c r="L32" s="42">
        <v>970000</v>
      </c>
      <c r="M32" s="13">
        <v>320000</v>
      </c>
      <c r="N32" s="33">
        <v>320000</v>
      </c>
    </row>
    <row r="33" spans="1:14" ht="21" x14ac:dyDescent="0.25">
      <c r="A33" s="4"/>
      <c r="B33" s="6" t="s">
        <v>79</v>
      </c>
      <c r="C33" s="7" t="s">
        <v>80</v>
      </c>
      <c r="D33" s="8" t="s">
        <v>81</v>
      </c>
      <c r="E33" s="17">
        <v>3100000</v>
      </c>
      <c r="F33" s="18">
        <v>3100000</v>
      </c>
      <c r="G33" s="11">
        <v>137104.95999999999</v>
      </c>
      <c r="H33" s="10">
        <f t="shared" si="5"/>
        <v>2962895.04</v>
      </c>
      <c r="I33" s="12">
        <v>1399983.66</v>
      </c>
      <c r="J33" s="13">
        <f t="shared" si="1"/>
        <v>1562911.3800000001</v>
      </c>
      <c r="K33" s="14"/>
      <c r="L33" s="42">
        <v>-1300000</v>
      </c>
      <c r="M33" s="13">
        <v>-1500000</v>
      </c>
      <c r="N33" s="33">
        <v>-1500000</v>
      </c>
    </row>
    <row r="34" spans="1:14" ht="30" x14ac:dyDescent="0.25">
      <c r="A34" s="4"/>
      <c r="B34" s="6" t="s">
        <v>82</v>
      </c>
      <c r="C34" s="7" t="s">
        <v>83</v>
      </c>
      <c r="D34" s="8" t="s">
        <v>84</v>
      </c>
      <c r="E34" s="17">
        <v>6000000</v>
      </c>
      <c r="F34" s="18">
        <v>6000000</v>
      </c>
      <c r="G34" s="11">
        <v>567340.6</v>
      </c>
      <c r="H34" s="10">
        <f t="shared" si="5"/>
        <v>5432659.4000000004</v>
      </c>
      <c r="I34" s="12">
        <v>5274234.51</v>
      </c>
      <c r="J34" s="13">
        <f t="shared" si="1"/>
        <v>158424.8900000006</v>
      </c>
      <c r="K34" s="14"/>
      <c r="L34" s="42">
        <v>-130000</v>
      </c>
      <c r="M34" s="13"/>
      <c r="N34" s="33">
        <v>-126400</v>
      </c>
    </row>
    <row r="35" spans="1:14" ht="30" x14ac:dyDescent="0.25">
      <c r="B35" s="6" t="s">
        <v>85</v>
      </c>
      <c r="C35" s="7" t="s">
        <v>86</v>
      </c>
      <c r="D35" s="8" t="s">
        <v>87</v>
      </c>
      <c r="E35" s="17">
        <f>E36+E37</f>
        <v>33251000</v>
      </c>
      <c r="F35" s="18">
        <f>F36+F37</f>
        <v>33251000</v>
      </c>
      <c r="G35" s="11">
        <v>317503.26</v>
      </c>
      <c r="H35" s="10">
        <f t="shared" si="5"/>
        <v>32933496.739999998</v>
      </c>
      <c r="I35" s="12">
        <v>30450556.620000001</v>
      </c>
      <c r="J35" s="13">
        <f t="shared" si="1"/>
        <v>2482940.1199999973</v>
      </c>
      <c r="K35" s="14"/>
      <c r="L35" s="42">
        <v>-2200000</v>
      </c>
      <c r="M35" s="13">
        <v>-2000000</v>
      </c>
      <c r="N35" s="33">
        <v>-2000000</v>
      </c>
    </row>
    <row r="36" spans="1:14" s="22" customFormat="1" ht="30" x14ac:dyDescent="0.25">
      <c r="A36" s="34"/>
      <c r="B36" s="6" t="s">
        <v>88</v>
      </c>
      <c r="C36" s="7"/>
      <c r="D36" s="8" t="s">
        <v>89</v>
      </c>
      <c r="E36" s="17">
        <v>10500000</v>
      </c>
      <c r="F36" s="18">
        <v>10500000</v>
      </c>
      <c r="G36" s="28"/>
      <c r="H36" s="28"/>
      <c r="I36" s="17"/>
      <c r="J36" s="13"/>
      <c r="K36" s="14"/>
      <c r="L36" s="42"/>
      <c r="M36" s="13"/>
      <c r="N36" s="33"/>
    </row>
    <row r="37" spans="1:14" s="22" customFormat="1" ht="15.75" x14ac:dyDescent="0.25">
      <c r="A37" s="34"/>
      <c r="B37" s="6" t="s">
        <v>90</v>
      </c>
      <c r="C37" s="7"/>
      <c r="D37" s="8" t="s">
        <v>91</v>
      </c>
      <c r="E37" s="17">
        <v>22751000</v>
      </c>
      <c r="F37" s="18">
        <v>22751000</v>
      </c>
      <c r="G37" s="28"/>
      <c r="H37" s="28"/>
      <c r="I37" s="17"/>
      <c r="J37" s="13"/>
      <c r="K37" s="14"/>
      <c r="L37" s="42"/>
      <c r="M37" s="13"/>
      <c r="N37" s="33"/>
    </row>
    <row r="38" spans="1:14" s="22" customFormat="1" ht="21" x14ac:dyDescent="0.25">
      <c r="A38" s="34"/>
      <c r="B38" s="6" t="s">
        <v>92</v>
      </c>
      <c r="C38" s="7" t="s">
        <v>93</v>
      </c>
      <c r="D38" s="8" t="s">
        <v>94</v>
      </c>
      <c r="E38" s="17">
        <v>26000000</v>
      </c>
      <c r="F38" s="18">
        <v>26000000</v>
      </c>
      <c r="G38" s="11">
        <v>37026.800000000003</v>
      </c>
      <c r="H38" s="10">
        <f t="shared" ref="H38:H40" si="6">F38-G38</f>
        <v>25962973.199999999</v>
      </c>
      <c r="I38" s="12">
        <v>24544652.010000002</v>
      </c>
      <c r="J38" s="13">
        <f t="shared" si="1"/>
        <v>1418321.1899999976</v>
      </c>
      <c r="K38" s="14"/>
      <c r="L38" s="42">
        <v>-1500000</v>
      </c>
      <c r="M38" s="13"/>
      <c r="N38" s="33"/>
    </row>
    <row r="39" spans="1:14" s="22" customFormat="1" ht="21" x14ac:dyDescent="0.25">
      <c r="A39" s="34"/>
      <c r="B39" s="6" t="s">
        <v>95</v>
      </c>
      <c r="C39" s="7" t="s">
        <v>96</v>
      </c>
      <c r="D39" s="8" t="s">
        <v>97</v>
      </c>
      <c r="E39" s="17">
        <v>20000000</v>
      </c>
      <c r="F39" s="14">
        <v>25000000</v>
      </c>
      <c r="G39" s="19"/>
      <c r="H39" s="10">
        <f t="shared" si="6"/>
        <v>25000000</v>
      </c>
      <c r="I39" s="12">
        <v>26532338.16</v>
      </c>
      <c r="J39" s="13">
        <f t="shared" si="1"/>
        <v>-1532338.1600000001</v>
      </c>
      <c r="K39" s="14"/>
      <c r="L39" s="42">
        <v>1000000</v>
      </c>
      <c r="M39" s="13"/>
      <c r="N39" s="33"/>
    </row>
    <row r="40" spans="1:14" s="22" customFormat="1" ht="21" x14ac:dyDescent="0.25">
      <c r="A40" s="34"/>
      <c r="B40" s="6" t="s">
        <v>98</v>
      </c>
      <c r="C40" s="7" t="s">
        <v>99</v>
      </c>
      <c r="D40" s="8" t="s">
        <v>100</v>
      </c>
      <c r="E40" s="17">
        <v>1000000</v>
      </c>
      <c r="F40" s="18">
        <v>1000000</v>
      </c>
      <c r="G40" s="24"/>
      <c r="H40" s="10">
        <f t="shared" si="6"/>
        <v>1000000</v>
      </c>
      <c r="I40" s="12">
        <v>750823.85000000009</v>
      </c>
      <c r="J40" s="13">
        <f t="shared" si="1"/>
        <v>249176.14999999991</v>
      </c>
      <c r="K40" s="14"/>
      <c r="L40" s="42">
        <v>-190000</v>
      </c>
      <c r="M40" s="13">
        <v>-200000</v>
      </c>
      <c r="N40" s="33">
        <v>-200000</v>
      </c>
    </row>
    <row r="41" spans="1:14" x14ac:dyDescent="0.25">
      <c r="J41" s="35"/>
      <c r="L41" s="43">
        <f>SUM(L7:L40)</f>
        <v>38000</v>
      </c>
      <c r="M41" s="36">
        <f>SUM(M7:M40)</f>
        <v>360410.30000000075</v>
      </c>
      <c r="N41" s="37">
        <f>SUM(N7:N40)</f>
        <v>0</v>
      </c>
    </row>
    <row r="42" spans="1:14" x14ac:dyDescent="0.25">
      <c r="J42" s="35"/>
    </row>
    <row r="43" spans="1:14" x14ac:dyDescent="0.25">
      <c r="J43" s="35"/>
    </row>
  </sheetData>
  <mergeCells count="14">
    <mergeCell ref="M4:M6"/>
    <mergeCell ref="N4:N6"/>
    <mergeCell ref="G4:G6"/>
    <mergeCell ref="H4:H6"/>
    <mergeCell ref="I4:I6"/>
    <mergeCell ref="J4:J6"/>
    <mergeCell ref="K4:K6"/>
    <mergeCell ref="L4:L6"/>
    <mergeCell ref="F4:F6"/>
    <mergeCell ref="A4:A6"/>
    <mergeCell ref="B4:B6"/>
    <mergeCell ref="C4:C6"/>
    <mergeCell ref="D4:D6"/>
    <mergeCell ref="E4: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2016-11-02T14:59:35Z</dcterms:modified>
</cp:coreProperties>
</file>