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2"/>
  </bookViews>
  <sheets>
    <sheet name="დანართი 3.2-ბიუჯეტი" sheetId="2" r:id="rId1"/>
    <sheet name="დანართი 3.2ა-ბიუჯეტი" sheetId="3" r:id="rId2"/>
    <sheet name="დანართი N5" sheetId="4" r:id="rId3"/>
  </sheets>
  <definedNames>
    <definedName name="_xlnm.Print_Area" localSheetId="1">'დანართი 3.2ა-ბიუჯეტი'!$B$3:$T$35</definedName>
    <definedName name="_xlnm.Print_Area" localSheetId="0">'დანართი 3.2-ბიუჯეტი'!$B$3:$T$20</definedName>
    <definedName name="_xlnm.Print_Area" localSheetId="2">'დანართი N5'!$B$2:$L$24</definedName>
  </definedNames>
  <calcPr calcId="152511"/>
</workbook>
</file>

<file path=xl/calcChain.xml><?xml version="1.0" encoding="utf-8"?>
<calcChain xmlns="http://schemas.openxmlformats.org/spreadsheetml/2006/main">
  <c r="R15" i="3" l="1"/>
  <c r="N15" i="3"/>
  <c r="J15" i="3"/>
  <c r="F15" i="3"/>
  <c r="R15" i="2"/>
  <c r="N15" i="2"/>
  <c r="J15" i="2"/>
  <c r="F15" i="2"/>
  <c r="Q17" i="3" l="1"/>
  <c r="Q16" i="3"/>
  <c r="Q15" i="3"/>
  <c r="Q14" i="3"/>
  <c r="G9" i="4" s="1"/>
  <c r="M17" i="3"/>
  <c r="M16" i="3"/>
  <c r="M15" i="3"/>
  <c r="M14" i="3"/>
  <c r="F9" i="4" s="1"/>
  <c r="I17" i="3"/>
  <c r="I16" i="3"/>
  <c r="I15" i="3"/>
  <c r="I14" i="3"/>
  <c r="E9" i="4" s="1"/>
  <c r="E14" i="3"/>
  <c r="D9" i="4" s="1"/>
  <c r="E16" i="3"/>
  <c r="E17" i="3"/>
  <c r="E15" i="3"/>
  <c r="F8" i="4" l="1"/>
  <c r="C9" i="4" l="1"/>
  <c r="Q17" i="2" l="1"/>
  <c r="Q16" i="2"/>
  <c r="Q15" i="2"/>
  <c r="Q14" i="2"/>
  <c r="R13" i="2"/>
  <c r="Q13" i="2" s="1"/>
  <c r="M17" i="2"/>
  <c r="M16" i="2"/>
  <c r="M15" i="2"/>
  <c r="M14" i="2"/>
  <c r="F13" i="4" s="1"/>
  <c r="N13" i="2"/>
  <c r="M13" i="2" s="1"/>
  <c r="J13" i="4" s="1"/>
  <c r="I17" i="2"/>
  <c r="I16" i="2"/>
  <c r="I15" i="2"/>
  <c r="I14" i="2"/>
  <c r="J13" i="2"/>
  <c r="I13" i="2" s="1"/>
  <c r="I13" i="4" s="1"/>
  <c r="E14" i="2"/>
  <c r="E15" i="2"/>
  <c r="E16" i="2"/>
  <c r="E17" i="2"/>
  <c r="G8" i="4" l="1"/>
  <c r="G13" i="4"/>
  <c r="E8" i="4"/>
  <c r="E13" i="4"/>
  <c r="D8" i="4"/>
  <c r="D13" i="4"/>
  <c r="K13" i="4"/>
  <c r="K12" i="4" s="1"/>
  <c r="F13" i="2"/>
  <c r="E13" i="2" s="1"/>
  <c r="H13" i="4" s="1"/>
  <c r="E7" i="2" l="1"/>
  <c r="F19" i="3" l="1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E19" i="3"/>
  <c r="F13" i="3"/>
  <c r="G13" i="3"/>
  <c r="H13" i="3"/>
  <c r="I13" i="3"/>
  <c r="J13" i="3"/>
  <c r="J11" i="3" s="1"/>
  <c r="K13" i="3"/>
  <c r="K11" i="3" s="1"/>
  <c r="L13" i="3"/>
  <c r="L11" i="3" s="1"/>
  <c r="M13" i="3"/>
  <c r="N13" i="3"/>
  <c r="N11" i="3" s="1"/>
  <c r="O13" i="3"/>
  <c r="P13" i="3"/>
  <c r="Q13" i="3"/>
  <c r="R13" i="3"/>
  <c r="R11" i="3" s="1"/>
  <c r="S13" i="3"/>
  <c r="T13" i="3"/>
  <c r="T11" i="3" s="1"/>
  <c r="E13" i="3"/>
  <c r="F11" i="3"/>
  <c r="G11" i="3"/>
  <c r="H11" i="3"/>
  <c r="O11" i="3"/>
  <c r="P11" i="3"/>
  <c r="S11" i="3"/>
  <c r="E6" i="3"/>
  <c r="J12" i="4"/>
  <c r="I12" i="4"/>
  <c r="H12" i="4"/>
  <c r="D12" i="4"/>
  <c r="E12" i="4"/>
  <c r="F12" i="4"/>
  <c r="G12" i="4"/>
  <c r="Q11" i="3" l="1"/>
  <c r="K9" i="4"/>
  <c r="K8" i="4" s="1"/>
  <c r="M11" i="3"/>
  <c r="J9" i="4"/>
  <c r="J8" i="4" s="1"/>
  <c r="I11" i="3"/>
  <c r="I9" i="4"/>
  <c r="I8" i="4" s="1"/>
  <c r="E7" i="3"/>
  <c r="E11" i="3"/>
  <c r="H9" i="4"/>
  <c r="H8" i="4" s="1"/>
</calcChain>
</file>

<file path=xl/sharedStrings.xml><?xml version="1.0" encoding="utf-8"?>
<sst xmlns="http://schemas.openxmlformats.org/spreadsheetml/2006/main" count="161" uniqueCount="50">
  <si>
    <t>პროგრამული კოდი</t>
  </si>
  <si>
    <t>სულ</t>
  </si>
  <si>
    <t>N</t>
  </si>
  <si>
    <t>პრიორიტეტებისა და მათ ფარგლებში განხორციელებული პროგრამის/ქვეპროგრამისა და ღონისძიების დასახელება</t>
  </si>
  <si>
    <t>2020 წელი</t>
  </si>
  <si>
    <t>2021 წელი</t>
  </si>
  <si>
    <t>მ.შ. სახელმწიფო ბიუჯეტი</t>
  </si>
  <si>
    <t>მ.შ. დონორები</t>
  </si>
  <si>
    <t>მ.შ. კანონმდებლობით ნებადართული სხვა შემოსავლები</t>
  </si>
  <si>
    <t>სულ პრიორიტეტის ჯამი</t>
  </si>
  <si>
    <t>0,0</t>
  </si>
  <si>
    <t>სულ მომუშავეთა რიცხოვნობა</t>
  </si>
  <si>
    <t>მ.შ. შტატით გათვალისწინებული</t>
  </si>
  <si>
    <t>მ.შ. შტატგარეშე მომუშავე</t>
  </si>
  <si>
    <t>I</t>
  </si>
  <si>
    <t>პრიორიტეტის დასახელება</t>
  </si>
  <si>
    <t xml:space="preserve">პროგრამის დასახელება </t>
  </si>
  <si>
    <t>პროგრამის ფარგლებში მომუშავეთა რიცხოვნობა</t>
  </si>
  <si>
    <t xml:space="preserve">ქვეპროგრამის დასახელება </t>
  </si>
  <si>
    <t>ქვეპროგრამის ფარგლებში მომუშავეთა რიცხოვნობა</t>
  </si>
  <si>
    <t>ღონისძიების დასახელება</t>
  </si>
  <si>
    <t>--------------</t>
  </si>
  <si>
    <t>-----------------</t>
  </si>
  <si>
    <t>დანართში წარმოდგენილი უნდა იყოს პროგრამების/ქვეპროგრამების/ღონისძიებების დაფინანსება, დაფინანსების ყველა წყაროს მითითებით. საჭიროების შემთხვევაში უნდა დაემატოს დაფინანსების წყაროს სვეტი.</t>
  </si>
  <si>
    <t>დაფინანსება</t>
  </si>
  <si>
    <t>საშუალოვადიან პერიოდში პროგრამების დაფინანსება უნდა განისაზღვროს ქვეყნის ძირითადი მონაცემებისა და მიმართულების დოკუმენტით სამინისტროსთვის/უწყებისთვის გათვალისწინებული ასიგნებების ზღვული მოცულობების ფარგლებში</t>
  </si>
  <si>
    <t>საშუალოვადიან პერიოდში პროგრამების დაფინანსება ივსება ზღვრული მოცულობების ზევით (მთლიანად მოთხოვნილი დაფინანსება)</t>
  </si>
  <si>
    <t xml:space="preserve">განმარტება ზღვრული მოცულობებისგან განსხვავებული პარამეტრების ფარგლებში მოთხოვნილ დაფინანსებაზე </t>
  </si>
  <si>
    <t>პროგრამის დასახელება</t>
  </si>
  <si>
    <t>II პროგრამა</t>
  </si>
  <si>
    <t>III პროგრამა</t>
  </si>
  <si>
    <t>--------------------------</t>
  </si>
  <si>
    <t>ღონისძიების დასახელება - სამკურნალო საშუალებების ხარისხის სახელმწიფო კონტროლის მართვა</t>
  </si>
  <si>
    <t>დანართი N5</t>
  </si>
  <si>
    <t>ინფორმაცია</t>
  </si>
  <si>
    <t>დასაქმებულთა საორიენტაციო რიცხოვნობისა და ასიგნებების საორიენტაციო ზღვრული მოცულობის შესახებ</t>
  </si>
  <si>
    <t>შენიშვნა /საფუძველი</t>
  </si>
  <si>
    <t>დასაქმებულთა საორიენტაციო რიცხოვნობა</t>
  </si>
  <si>
    <t>ასიგნებების საორიენტაციო ზღვრული მოცულობა (ათასი ლარი)</t>
  </si>
  <si>
    <t>2022 წელი</t>
  </si>
  <si>
    <t>დანართი N3.2 
2020-2023 წლების საშუალოვადიანი ბიუჯეტი 
(ზღვრული მოცულობის ფარგლებში)</t>
  </si>
  <si>
    <t>2023 წელი</t>
  </si>
  <si>
    <t>27 01 02 03</t>
  </si>
  <si>
    <t>ქვეპროგრამის დასახელება - სამკურნალო საშუალებების ხარისხის სახელმწიფო კონტროლი</t>
  </si>
  <si>
    <t>27 01 02 03 01</t>
  </si>
  <si>
    <t>27 01 02 03 02</t>
  </si>
  <si>
    <t>ღონისძიების დასახელება - სამკურნალო საშუალებების ხარისხის სახელმწიფო კონტროლი</t>
  </si>
  <si>
    <t>დანართი N3.2 
2020-2023 წლების საშუალოვადიანი ბიუჯეტი 
(ზღვრული მოცულობისგან განსხვავებული პარამეტრების ფარგლებში)</t>
  </si>
  <si>
    <t>მათ შორის 2019 წელს არსებული პოლიტიკის ფარგლებში</t>
  </si>
  <si>
    <t>სსიპ წამლის სააგენტოს ფუნქციონირებისათვის დასამატებელია საშტატო ერთეულები(კადრებისა და საქმისწარმოების სამმართველო, საფინანსო-საბიუჯეტო სამმართველო, შესყიდვებისა და მატერიალური უზრუნველყოფის სამმართველო), მოსაწყობია არქივი, მოძველებული და ამორტიზირებული ავტოპარკის გამო შესაძენია 3 ცალი ავტომობილი.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</si>
</sst>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5" x14ac:knownFonts="1">
    <font>
      <sz val="11"/>
      <color theme="1"/>
      <name val="Calibri"/>
      <family val="2"/>
      <scheme val="minor"/>
    </font>
    <font>
      <b/>
      <sz val="8"/>
      <color theme="1"/>
      <name val="Sylfaen"/>
      <family val="1"/>
    </font>
    <font>
      <i/>
      <sz val="8"/>
      <color theme="1"/>
      <name val="Sylfaen"/>
      <family val="1"/>
    </font>
    <font>
      <i/>
      <u/>
      <sz val="8"/>
      <color theme="1"/>
      <name val="Sylfaen"/>
      <family val="1"/>
    </font>
    <font>
      <i/>
      <u/>
      <sz val="7"/>
      <color theme="1"/>
      <name val="Sylfaen"/>
      <family val="1"/>
    </font>
    <font>
      <sz val="8"/>
      <color theme="1"/>
      <name val="Sylfae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i/>
      <sz val="11"/>
      <color theme="1"/>
      <name val="Sylfaen"/>
      <family val="1"/>
    </font>
    <font>
      <i/>
      <u/>
      <sz val="11"/>
      <color theme="1"/>
      <name val="Sylfaen"/>
      <family val="1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vertical="center" wrapText="1"/>
    </xf>
    <xf numFmtId="0" fontId="0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0" fillId="0" borderId="0" xfId="0" applyFont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right"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3" fontId="5" fillId="0" borderId="1" xfId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4" fontId="9" fillId="0" borderId="1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3" fontId="9" fillId="2" borderId="1" xfId="1" applyFont="1" applyFill="1" applyBorder="1" applyAlignment="1">
      <alignment horizontal="right" vertical="center" wrapText="1"/>
    </xf>
    <xf numFmtId="43" fontId="9" fillId="0" borderId="1" xfId="1" applyFont="1" applyFill="1" applyBorder="1" applyAlignment="1">
      <alignment horizontal="right" vertical="center" wrapText="1"/>
    </xf>
    <xf numFmtId="43" fontId="9" fillId="2" borderId="1" xfId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0"/>
  <sheetViews>
    <sheetView view="pageBreakPreview" zoomScaleNormal="100" zoomScaleSheetLayoutView="100" workbookViewId="0">
      <selection activeCell="T15" sqref="T15"/>
    </sheetView>
  </sheetViews>
  <sheetFormatPr defaultRowHeight="15" x14ac:dyDescent="0.25"/>
  <cols>
    <col min="1" max="1" width="3.28515625" customWidth="1"/>
    <col min="2" max="2" width="13.5703125" customWidth="1"/>
    <col min="3" max="3" width="6.85546875" customWidth="1"/>
    <col min="4" max="4" width="59.42578125" customWidth="1"/>
  </cols>
  <sheetData>
    <row r="1" spans="2:20" ht="6" customHeight="1" x14ac:dyDescent="0.25"/>
    <row r="2" spans="2:20" ht="53.25" customHeight="1" x14ac:dyDescent="0.25">
      <c r="B2" s="44" t="s">
        <v>40</v>
      </c>
      <c r="C2" s="45"/>
      <c r="D2" s="45"/>
    </row>
    <row r="3" spans="2:20" x14ac:dyDescent="0.25">
      <c r="B3" s="47" t="s">
        <v>0</v>
      </c>
      <c r="C3" s="47" t="s">
        <v>2</v>
      </c>
      <c r="D3" s="47" t="s">
        <v>3</v>
      </c>
      <c r="E3" s="47" t="s">
        <v>24</v>
      </c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</row>
    <row r="4" spans="2:20" ht="15" customHeight="1" x14ac:dyDescent="0.25">
      <c r="B4" s="47"/>
      <c r="C4" s="47"/>
      <c r="D4" s="47"/>
      <c r="E4" s="47" t="s">
        <v>4</v>
      </c>
      <c r="F4" s="47"/>
      <c r="G4" s="47"/>
      <c r="H4" s="47"/>
      <c r="I4" s="47" t="s">
        <v>5</v>
      </c>
      <c r="J4" s="47"/>
      <c r="K4" s="47"/>
      <c r="L4" s="47"/>
      <c r="M4" s="47" t="s">
        <v>39</v>
      </c>
      <c r="N4" s="47"/>
      <c r="O4" s="47"/>
      <c r="P4" s="47"/>
      <c r="Q4" s="47" t="s">
        <v>41</v>
      </c>
      <c r="R4" s="47"/>
      <c r="S4" s="47"/>
      <c r="T4" s="47"/>
    </row>
    <row r="5" spans="2:20" ht="101.25" x14ac:dyDescent="0.25">
      <c r="B5" s="47"/>
      <c r="C5" s="47"/>
      <c r="D5" s="47"/>
      <c r="E5" s="2" t="s">
        <v>1</v>
      </c>
      <c r="F5" s="2" t="s">
        <v>6</v>
      </c>
      <c r="G5" s="2" t="s">
        <v>7</v>
      </c>
      <c r="H5" s="2" t="s">
        <v>8</v>
      </c>
      <c r="I5" s="2" t="s">
        <v>1</v>
      </c>
      <c r="J5" s="2" t="s">
        <v>6</v>
      </c>
      <c r="K5" s="2" t="s">
        <v>7</v>
      </c>
      <c r="L5" s="2" t="s">
        <v>8</v>
      </c>
      <c r="M5" s="2" t="s">
        <v>1</v>
      </c>
      <c r="N5" s="2" t="s">
        <v>6</v>
      </c>
      <c r="O5" s="2" t="s">
        <v>7</v>
      </c>
      <c r="P5" s="2" t="s">
        <v>8</v>
      </c>
      <c r="Q5" s="2" t="s">
        <v>1</v>
      </c>
      <c r="R5" s="2" t="s">
        <v>6</v>
      </c>
      <c r="S5" s="2" t="s">
        <v>7</v>
      </c>
      <c r="T5" s="2" t="s">
        <v>8</v>
      </c>
    </row>
    <row r="6" spans="2:20" x14ac:dyDescent="0.25">
      <c r="B6" s="3"/>
      <c r="C6" s="3"/>
      <c r="D6" s="4" t="s">
        <v>9</v>
      </c>
      <c r="E6" s="5" t="s">
        <v>10</v>
      </c>
      <c r="F6" s="5" t="s">
        <v>10</v>
      </c>
      <c r="G6" s="5" t="s">
        <v>10</v>
      </c>
      <c r="H6" s="5" t="s">
        <v>10</v>
      </c>
      <c r="I6" s="5" t="s">
        <v>10</v>
      </c>
      <c r="J6" s="5" t="s">
        <v>10</v>
      </c>
      <c r="K6" s="5" t="s">
        <v>10</v>
      </c>
      <c r="L6" s="5" t="s">
        <v>10</v>
      </c>
      <c r="M6" s="5" t="s">
        <v>10</v>
      </c>
      <c r="N6" s="5" t="s">
        <v>10</v>
      </c>
      <c r="O6" s="5" t="s">
        <v>10</v>
      </c>
      <c r="P6" s="5" t="s">
        <v>10</v>
      </c>
      <c r="Q6" s="5" t="s">
        <v>10</v>
      </c>
      <c r="R6" s="5" t="s">
        <v>10</v>
      </c>
      <c r="S6" s="5" t="s">
        <v>10</v>
      </c>
      <c r="T6" s="5" t="s">
        <v>10</v>
      </c>
    </row>
    <row r="7" spans="2:20" x14ac:dyDescent="0.25">
      <c r="B7" s="3"/>
      <c r="C7" s="3"/>
      <c r="D7" s="4" t="s">
        <v>11</v>
      </c>
      <c r="E7" s="5">
        <f>E9+E8</f>
        <v>0</v>
      </c>
      <c r="F7" s="5" t="s">
        <v>10</v>
      </c>
      <c r="G7" s="5" t="s">
        <v>10</v>
      </c>
      <c r="H7" s="5" t="s">
        <v>10</v>
      </c>
      <c r="I7" s="5" t="s">
        <v>10</v>
      </c>
      <c r="J7" s="5" t="s">
        <v>10</v>
      </c>
      <c r="K7" s="5" t="s">
        <v>10</v>
      </c>
      <c r="L7" s="5" t="s">
        <v>10</v>
      </c>
      <c r="M7" s="5" t="s">
        <v>10</v>
      </c>
      <c r="N7" s="5" t="s">
        <v>10</v>
      </c>
      <c r="O7" s="5" t="s">
        <v>10</v>
      </c>
      <c r="P7" s="5" t="s">
        <v>10</v>
      </c>
      <c r="Q7" s="5" t="s">
        <v>10</v>
      </c>
      <c r="R7" s="5" t="s">
        <v>10</v>
      </c>
      <c r="S7" s="5" t="s">
        <v>10</v>
      </c>
      <c r="T7" s="5" t="s">
        <v>10</v>
      </c>
    </row>
    <row r="8" spans="2:20" x14ac:dyDescent="0.25">
      <c r="B8" s="3"/>
      <c r="C8" s="3"/>
      <c r="D8" s="6" t="s">
        <v>12</v>
      </c>
      <c r="E8" s="29">
        <v>0</v>
      </c>
      <c r="F8" s="5"/>
      <c r="G8" s="5"/>
      <c r="H8" s="5"/>
      <c r="I8" s="5" t="s">
        <v>10</v>
      </c>
      <c r="J8" s="5"/>
      <c r="K8" s="5"/>
      <c r="L8" s="5"/>
      <c r="M8" s="5" t="s">
        <v>10</v>
      </c>
      <c r="N8" s="5"/>
      <c r="O8" s="5"/>
      <c r="P8" s="5"/>
      <c r="Q8" s="5" t="s">
        <v>10</v>
      </c>
      <c r="R8" s="5"/>
      <c r="S8" s="5"/>
      <c r="T8" s="5"/>
    </row>
    <row r="9" spans="2:20" x14ac:dyDescent="0.25">
      <c r="B9" s="3"/>
      <c r="C9" s="3"/>
      <c r="D9" s="6" t="s">
        <v>13</v>
      </c>
      <c r="E9" s="29">
        <v>0</v>
      </c>
      <c r="F9" s="5"/>
      <c r="G9" s="5"/>
      <c r="H9" s="5"/>
      <c r="I9" s="5" t="s">
        <v>10</v>
      </c>
      <c r="J9" s="5"/>
      <c r="K9" s="5"/>
      <c r="L9" s="5"/>
      <c r="M9" s="5" t="s">
        <v>10</v>
      </c>
      <c r="N9" s="5"/>
      <c r="O9" s="5"/>
      <c r="P9" s="5"/>
      <c r="Q9" s="5" t="s">
        <v>10</v>
      </c>
      <c r="R9" s="5"/>
      <c r="S9" s="5"/>
      <c r="T9" s="5"/>
    </row>
    <row r="10" spans="2:20" x14ac:dyDescent="0.25">
      <c r="B10" s="3"/>
      <c r="C10" s="7" t="s">
        <v>14</v>
      </c>
      <c r="D10" s="4" t="s">
        <v>15</v>
      </c>
      <c r="E10" s="5">
        <v>0</v>
      </c>
      <c r="F10" s="5"/>
      <c r="G10" s="5"/>
      <c r="H10" s="5"/>
      <c r="I10" s="5">
        <v>0</v>
      </c>
      <c r="J10" s="5"/>
      <c r="K10" s="5"/>
      <c r="L10" s="5"/>
      <c r="M10" s="5">
        <v>0</v>
      </c>
      <c r="N10" s="5"/>
      <c r="O10" s="5"/>
      <c r="P10" s="5"/>
      <c r="Q10" s="5">
        <v>0</v>
      </c>
      <c r="R10" s="5"/>
      <c r="S10" s="5"/>
      <c r="T10" s="5"/>
    </row>
    <row r="11" spans="2:20" x14ac:dyDescent="0.25">
      <c r="B11" s="8"/>
      <c r="C11" s="8"/>
      <c r="D11" s="27" t="s">
        <v>28</v>
      </c>
      <c r="E11" s="10">
        <v>0</v>
      </c>
      <c r="F11" s="10" t="s">
        <v>10</v>
      </c>
      <c r="G11" s="10" t="s">
        <v>10</v>
      </c>
      <c r="H11" s="10" t="s">
        <v>10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</row>
    <row r="12" spans="2:20" x14ac:dyDescent="0.25">
      <c r="B12" s="8"/>
      <c r="C12" s="3"/>
      <c r="D12" s="9" t="s">
        <v>17</v>
      </c>
      <c r="E12" s="28">
        <v>0</v>
      </c>
      <c r="F12" s="10"/>
      <c r="G12" s="10"/>
      <c r="H12" s="10"/>
      <c r="I12" s="10" t="s">
        <v>10</v>
      </c>
      <c r="J12" s="10"/>
      <c r="K12" s="10"/>
      <c r="L12" s="10"/>
      <c r="M12" s="10" t="s">
        <v>10</v>
      </c>
      <c r="N12" s="10"/>
      <c r="O12" s="10"/>
      <c r="P12" s="10"/>
      <c r="Q12" s="10" t="s">
        <v>10</v>
      </c>
      <c r="R12" s="10"/>
      <c r="S12" s="10"/>
      <c r="T12" s="10"/>
    </row>
    <row r="13" spans="2:20" ht="22.5" x14ac:dyDescent="0.25">
      <c r="B13" s="8" t="s">
        <v>42</v>
      </c>
      <c r="C13" s="3">
        <v>1</v>
      </c>
      <c r="D13" s="27" t="s">
        <v>43</v>
      </c>
      <c r="E13" s="32">
        <f>SUM(F13:H13)</f>
        <v>1240</v>
      </c>
      <c r="F13" s="33">
        <f>F17+F16+F15</f>
        <v>1240</v>
      </c>
      <c r="G13" s="28"/>
      <c r="H13" s="28"/>
      <c r="I13" s="32">
        <f>SUM(J13:L13)</f>
        <v>1240</v>
      </c>
      <c r="J13" s="33">
        <f>J17+J16+J15</f>
        <v>1240</v>
      </c>
      <c r="K13" s="28">
        <v>0</v>
      </c>
      <c r="L13" s="28">
        <v>0</v>
      </c>
      <c r="M13" s="32">
        <f>SUM(N13:P13)</f>
        <v>1240</v>
      </c>
      <c r="N13" s="33">
        <f>N17+N16+N15</f>
        <v>1240</v>
      </c>
      <c r="O13" s="28">
        <v>0</v>
      </c>
      <c r="P13" s="28">
        <v>0</v>
      </c>
      <c r="Q13" s="32">
        <f>SUM(R13:T13)</f>
        <v>1240</v>
      </c>
      <c r="R13" s="33">
        <f>R17+R16+R15</f>
        <v>1240</v>
      </c>
      <c r="S13" s="10">
        <v>0</v>
      </c>
      <c r="T13" s="10">
        <v>0</v>
      </c>
    </row>
    <row r="14" spans="2:20" x14ac:dyDescent="0.25">
      <c r="B14" s="8"/>
      <c r="C14" s="3"/>
      <c r="D14" s="27" t="s">
        <v>19</v>
      </c>
      <c r="E14" s="28">
        <f>SUM(F14:H14)</f>
        <v>86</v>
      </c>
      <c r="F14" s="28">
        <v>86</v>
      </c>
      <c r="G14" s="28"/>
      <c r="H14" s="28"/>
      <c r="I14" s="28">
        <f>SUM(J14:L14)</f>
        <v>86</v>
      </c>
      <c r="J14" s="28">
        <v>86</v>
      </c>
      <c r="K14" s="28"/>
      <c r="L14" s="28"/>
      <c r="M14" s="28">
        <f>SUM(N14:P14)</f>
        <v>86</v>
      </c>
      <c r="N14" s="28">
        <v>86</v>
      </c>
      <c r="O14" s="28"/>
      <c r="P14" s="28"/>
      <c r="Q14" s="28">
        <f>SUM(R14:T14)</f>
        <v>86</v>
      </c>
      <c r="R14" s="28">
        <v>86</v>
      </c>
      <c r="S14" s="10"/>
      <c r="T14" s="10"/>
    </row>
    <row r="15" spans="2:20" ht="22.5" x14ac:dyDescent="0.25">
      <c r="B15" s="8" t="s">
        <v>44</v>
      </c>
      <c r="C15" s="3">
        <v>1.1000000000000001</v>
      </c>
      <c r="D15" s="27" t="s">
        <v>32</v>
      </c>
      <c r="E15" s="32">
        <f t="shared" ref="E15:E16" si="0">SUM(F15:H15)</f>
        <v>1090</v>
      </c>
      <c r="F15" s="34">
        <f>1065+25</f>
        <v>1090</v>
      </c>
      <c r="G15" s="27"/>
      <c r="H15" s="27"/>
      <c r="I15" s="32">
        <f t="shared" ref="I15:I16" si="1">SUM(J15:L15)</f>
        <v>1090</v>
      </c>
      <c r="J15" s="34">
        <f>1065+25</f>
        <v>1090</v>
      </c>
      <c r="K15" s="27"/>
      <c r="L15" s="27"/>
      <c r="M15" s="32">
        <f t="shared" ref="M15:M16" si="2">SUM(N15:P15)</f>
        <v>1090</v>
      </c>
      <c r="N15" s="34">
        <f>1065+25</f>
        <v>1090</v>
      </c>
      <c r="O15" s="27"/>
      <c r="P15" s="35"/>
      <c r="Q15" s="32">
        <f t="shared" ref="Q15:Q16" si="3">SUM(R15:T15)</f>
        <v>1090</v>
      </c>
      <c r="R15" s="34">
        <f>1065+25</f>
        <v>1090</v>
      </c>
      <c r="S15" s="9"/>
      <c r="T15" s="8"/>
    </row>
    <row r="16" spans="2:20" ht="22.5" x14ac:dyDescent="0.25">
      <c r="B16" s="8" t="s">
        <v>45</v>
      </c>
      <c r="C16" s="3">
        <v>1.2</v>
      </c>
      <c r="D16" s="27" t="s">
        <v>46</v>
      </c>
      <c r="E16" s="32">
        <f t="shared" si="0"/>
        <v>150</v>
      </c>
      <c r="F16" s="34">
        <v>150</v>
      </c>
      <c r="G16" s="27"/>
      <c r="H16" s="27"/>
      <c r="I16" s="32">
        <f t="shared" si="1"/>
        <v>150</v>
      </c>
      <c r="J16" s="34">
        <v>150</v>
      </c>
      <c r="K16" s="27"/>
      <c r="L16" s="27"/>
      <c r="M16" s="32">
        <f t="shared" si="2"/>
        <v>150</v>
      </c>
      <c r="N16" s="34">
        <v>150</v>
      </c>
      <c r="O16" s="27"/>
      <c r="P16" s="35"/>
      <c r="Q16" s="32">
        <f t="shared" si="3"/>
        <v>150</v>
      </c>
      <c r="R16" s="34">
        <v>150</v>
      </c>
      <c r="S16" s="9"/>
      <c r="T16" s="8"/>
    </row>
    <row r="17" spans="2:20" x14ac:dyDescent="0.25">
      <c r="B17" s="8"/>
      <c r="C17" s="3"/>
      <c r="D17" s="27"/>
      <c r="E17" s="32">
        <f>SUM(F17:H17)</f>
        <v>0</v>
      </c>
      <c r="F17" s="34"/>
      <c r="G17" s="27"/>
      <c r="H17" s="27"/>
      <c r="I17" s="32">
        <f>SUM(J17:L17)</f>
        <v>0</v>
      </c>
      <c r="J17" s="34"/>
      <c r="K17" s="27"/>
      <c r="L17" s="27"/>
      <c r="M17" s="32">
        <f>SUM(N17:P17)</f>
        <v>0</v>
      </c>
      <c r="N17" s="34"/>
      <c r="O17" s="27"/>
      <c r="P17" s="35"/>
      <c r="Q17" s="32">
        <f>SUM(R17:T17)</f>
        <v>0</v>
      </c>
      <c r="R17" s="34"/>
      <c r="S17" s="9"/>
      <c r="T17" s="8"/>
    </row>
    <row r="19" spans="2:20" ht="46.5" customHeight="1" x14ac:dyDescent="0.25">
      <c r="B19" s="46" t="s">
        <v>25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</row>
    <row r="20" spans="2:20" s="1" customFormat="1" ht="45" customHeight="1" x14ac:dyDescent="0.25">
      <c r="B20" s="46" t="s">
        <v>23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</row>
  </sheetData>
  <mergeCells count="11">
    <mergeCell ref="B2:D2"/>
    <mergeCell ref="B20:T20"/>
    <mergeCell ref="B19:T19"/>
    <mergeCell ref="B3:B5"/>
    <mergeCell ref="C3:C5"/>
    <mergeCell ref="D3:D5"/>
    <mergeCell ref="E3:T3"/>
    <mergeCell ref="E4:H4"/>
    <mergeCell ref="I4:L4"/>
    <mergeCell ref="M4:P4"/>
    <mergeCell ref="Q4:T4"/>
  </mergeCells>
  <printOptions horizontalCentered="1"/>
  <pageMargins left="0.2" right="0.2" top="0.25" bottom="0.25" header="0" footer="0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T29"/>
  <sheetViews>
    <sheetView view="pageBreakPreview" zoomScale="85" zoomScaleNormal="100" zoomScaleSheetLayoutView="85" workbookViewId="0">
      <selection activeCell="T15" sqref="T15"/>
    </sheetView>
  </sheetViews>
  <sheetFormatPr defaultRowHeight="15" x14ac:dyDescent="0.25"/>
  <cols>
    <col min="1" max="1" width="9.140625" style="16"/>
    <col min="2" max="2" width="14.42578125" style="16" customWidth="1"/>
    <col min="3" max="3" width="12.28515625" style="16" customWidth="1"/>
    <col min="4" max="4" width="62.28515625" style="16" customWidth="1"/>
    <col min="5" max="5" width="14.7109375" style="16" customWidth="1"/>
    <col min="6" max="6" width="15.140625" style="16" customWidth="1"/>
    <col min="7" max="8" width="9.42578125" style="16" customWidth="1"/>
    <col min="9" max="9" width="10.28515625" style="16" bestFit="1" customWidth="1"/>
    <col min="10" max="10" width="14.7109375" style="16" customWidth="1"/>
    <col min="11" max="12" width="9.140625" style="16" customWidth="1"/>
    <col min="13" max="13" width="10.140625" style="16" bestFit="1" customWidth="1"/>
    <col min="14" max="14" width="14.42578125" style="16" customWidth="1"/>
    <col min="15" max="16" width="8.7109375" style="16" customWidth="1"/>
    <col min="17" max="17" width="9.42578125" style="16" bestFit="1" customWidth="1"/>
    <col min="18" max="18" width="12" style="16" customWidth="1"/>
    <col min="19" max="20" width="9.42578125" style="16" bestFit="1" customWidth="1"/>
    <col min="21" max="16384" width="9.140625" style="16"/>
  </cols>
  <sheetData>
    <row r="2" spans="2:20" ht="53.25" customHeight="1" x14ac:dyDescent="0.25">
      <c r="B2" s="49" t="s">
        <v>47</v>
      </c>
      <c r="C2" s="50"/>
      <c r="D2" s="50"/>
    </row>
    <row r="3" spans="2:20" x14ac:dyDescent="0.25">
      <c r="B3" s="52" t="s">
        <v>0</v>
      </c>
      <c r="C3" s="52" t="s">
        <v>2</v>
      </c>
      <c r="D3" s="52" t="s">
        <v>3</v>
      </c>
      <c r="E3" s="52" t="s">
        <v>24</v>
      </c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spans="2:20" ht="15" customHeight="1" x14ac:dyDescent="0.25">
      <c r="B4" s="52"/>
      <c r="C4" s="52"/>
      <c r="D4" s="52"/>
      <c r="E4" s="52" t="s">
        <v>4</v>
      </c>
      <c r="F4" s="52"/>
      <c r="G4" s="52"/>
      <c r="H4" s="52"/>
      <c r="I4" s="52" t="s">
        <v>5</v>
      </c>
      <c r="J4" s="52"/>
      <c r="K4" s="52"/>
      <c r="L4" s="52"/>
      <c r="M4" s="52" t="s">
        <v>39</v>
      </c>
      <c r="N4" s="52"/>
      <c r="O4" s="52"/>
      <c r="P4" s="52"/>
      <c r="Q4" s="52" t="s">
        <v>41</v>
      </c>
      <c r="R4" s="52"/>
      <c r="S4" s="52"/>
      <c r="T4" s="52"/>
    </row>
    <row r="5" spans="2:20" ht="180" x14ac:dyDescent="0.25">
      <c r="B5" s="52"/>
      <c r="C5" s="52"/>
      <c r="D5" s="52"/>
      <c r="E5" s="17" t="s">
        <v>1</v>
      </c>
      <c r="F5" s="17" t="s">
        <v>6</v>
      </c>
      <c r="G5" s="17" t="s">
        <v>7</v>
      </c>
      <c r="H5" s="17" t="s">
        <v>8</v>
      </c>
      <c r="I5" s="17" t="s">
        <v>1</v>
      </c>
      <c r="J5" s="17" t="s">
        <v>6</v>
      </c>
      <c r="K5" s="17" t="s">
        <v>7</v>
      </c>
      <c r="L5" s="17" t="s">
        <v>8</v>
      </c>
      <c r="M5" s="17" t="s">
        <v>1</v>
      </c>
      <c r="N5" s="17" t="s">
        <v>6</v>
      </c>
      <c r="O5" s="17" t="s">
        <v>7</v>
      </c>
      <c r="P5" s="17" t="s">
        <v>8</v>
      </c>
      <c r="Q5" s="17" t="s">
        <v>1</v>
      </c>
      <c r="R5" s="17" t="s">
        <v>6</v>
      </c>
      <c r="S5" s="17" t="s">
        <v>7</v>
      </c>
      <c r="T5" s="17" t="s">
        <v>8</v>
      </c>
    </row>
    <row r="6" spans="2:20" x14ac:dyDescent="0.25">
      <c r="B6" s="18"/>
      <c r="C6" s="18"/>
      <c r="D6" s="19" t="s">
        <v>9</v>
      </c>
      <c r="E6" s="20">
        <f>E10</f>
        <v>0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</row>
    <row r="7" spans="2:20" x14ac:dyDescent="0.25">
      <c r="B7" s="18"/>
      <c r="C7" s="18"/>
      <c r="D7" s="19" t="s">
        <v>11</v>
      </c>
      <c r="E7" s="20">
        <f>E8+E9</f>
        <v>0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2:20" x14ac:dyDescent="0.25">
      <c r="B8" s="18"/>
      <c r="C8" s="18"/>
      <c r="D8" s="19" t="s">
        <v>12</v>
      </c>
      <c r="E8" s="20">
        <v>0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pans="2:20" x14ac:dyDescent="0.25">
      <c r="B9" s="18"/>
      <c r="C9" s="18"/>
      <c r="D9" s="19" t="s">
        <v>13</v>
      </c>
      <c r="E9" s="20"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2:20" x14ac:dyDescent="0.25">
      <c r="B10" s="18"/>
      <c r="C10" s="21" t="s">
        <v>14</v>
      </c>
      <c r="D10" s="19" t="s">
        <v>15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pans="2:20" x14ac:dyDescent="0.25">
      <c r="B11" s="22"/>
      <c r="C11" s="22"/>
      <c r="D11" s="23" t="s">
        <v>16</v>
      </c>
      <c r="E11" s="40">
        <f>E13+E19</f>
        <v>1847</v>
      </c>
      <c r="F11" s="40">
        <f t="shared" ref="F11:T11" si="0">F13+F19</f>
        <v>1847</v>
      </c>
      <c r="G11" s="40">
        <f t="shared" si="0"/>
        <v>0</v>
      </c>
      <c r="H11" s="40">
        <f t="shared" si="0"/>
        <v>0</v>
      </c>
      <c r="I11" s="40">
        <f t="shared" si="0"/>
        <v>1725</v>
      </c>
      <c r="J11" s="40">
        <f t="shared" si="0"/>
        <v>1725</v>
      </c>
      <c r="K11" s="40">
        <f t="shared" si="0"/>
        <v>0</v>
      </c>
      <c r="L11" s="40">
        <f t="shared" si="0"/>
        <v>0</v>
      </c>
      <c r="M11" s="40">
        <f t="shared" si="0"/>
        <v>1725</v>
      </c>
      <c r="N11" s="40">
        <f t="shared" si="0"/>
        <v>1725</v>
      </c>
      <c r="O11" s="40">
        <f t="shared" si="0"/>
        <v>0</v>
      </c>
      <c r="P11" s="40">
        <f t="shared" si="0"/>
        <v>0</v>
      </c>
      <c r="Q11" s="40">
        <f t="shared" si="0"/>
        <v>1915</v>
      </c>
      <c r="R11" s="40">
        <f t="shared" si="0"/>
        <v>1915</v>
      </c>
      <c r="S11" s="40">
        <f t="shared" si="0"/>
        <v>0</v>
      </c>
      <c r="T11" s="40">
        <f t="shared" si="0"/>
        <v>0</v>
      </c>
    </row>
    <row r="12" spans="2:20" x14ac:dyDescent="0.25">
      <c r="B12" s="22"/>
      <c r="C12" s="18"/>
      <c r="D12" s="23" t="s">
        <v>17</v>
      </c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2:20" ht="30" x14ac:dyDescent="0.25">
      <c r="B13" s="8" t="s">
        <v>42</v>
      </c>
      <c r="C13" s="18">
        <v>1</v>
      </c>
      <c r="D13" s="23" t="s">
        <v>43</v>
      </c>
      <c r="E13" s="40">
        <f>E15+E16+E17</f>
        <v>1847</v>
      </c>
      <c r="F13" s="40">
        <f t="shared" ref="F13:T13" si="1">F15+F16+F17</f>
        <v>1847</v>
      </c>
      <c r="G13" s="40">
        <f t="shared" si="1"/>
        <v>0</v>
      </c>
      <c r="H13" s="40">
        <f t="shared" si="1"/>
        <v>0</v>
      </c>
      <c r="I13" s="40">
        <f t="shared" si="1"/>
        <v>1725</v>
      </c>
      <c r="J13" s="40">
        <f t="shared" si="1"/>
        <v>1725</v>
      </c>
      <c r="K13" s="40">
        <f t="shared" si="1"/>
        <v>0</v>
      </c>
      <c r="L13" s="40">
        <f t="shared" si="1"/>
        <v>0</v>
      </c>
      <c r="M13" s="40">
        <f t="shared" si="1"/>
        <v>1725</v>
      </c>
      <c r="N13" s="40">
        <f t="shared" si="1"/>
        <v>1725</v>
      </c>
      <c r="O13" s="40">
        <f t="shared" si="1"/>
        <v>0</v>
      </c>
      <c r="P13" s="40">
        <f t="shared" si="1"/>
        <v>0</v>
      </c>
      <c r="Q13" s="40">
        <f t="shared" si="1"/>
        <v>1915</v>
      </c>
      <c r="R13" s="40">
        <f t="shared" si="1"/>
        <v>1915</v>
      </c>
      <c r="S13" s="40">
        <f t="shared" si="1"/>
        <v>0</v>
      </c>
      <c r="T13" s="40">
        <f t="shared" si="1"/>
        <v>0</v>
      </c>
    </row>
    <row r="14" spans="2:20" x14ac:dyDescent="0.25">
      <c r="B14" s="8"/>
      <c r="C14" s="18"/>
      <c r="D14" s="23" t="s">
        <v>19</v>
      </c>
      <c r="E14" s="41">
        <f t="shared" ref="E14:E17" si="2">SUM(F14:H14)</f>
        <v>98</v>
      </c>
      <c r="F14" s="43">
        <v>98</v>
      </c>
      <c r="G14" s="43"/>
      <c r="H14" s="43"/>
      <c r="I14" s="41">
        <f t="shared" ref="I14:I17" si="3">SUM(J14:L14)</f>
        <v>98</v>
      </c>
      <c r="J14" s="43">
        <v>98</v>
      </c>
      <c r="K14" s="43"/>
      <c r="L14" s="43"/>
      <c r="M14" s="41">
        <f t="shared" ref="M14:M17" si="4">SUM(N14:P14)</f>
        <v>98</v>
      </c>
      <c r="N14" s="43">
        <v>98</v>
      </c>
      <c r="O14" s="43"/>
      <c r="P14" s="43"/>
      <c r="Q14" s="41">
        <f t="shared" ref="Q14:Q17" si="5">SUM(R14:T14)</f>
        <v>98</v>
      </c>
      <c r="R14" s="43">
        <v>98</v>
      </c>
      <c r="S14" s="24"/>
      <c r="T14" s="24"/>
    </row>
    <row r="15" spans="2:20" ht="30" x14ac:dyDescent="0.25">
      <c r="B15" s="8" t="s">
        <v>44</v>
      </c>
      <c r="C15" s="18">
        <v>1.1000000000000001</v>
      </c>
      <c r="D15" s="23" t="s">
        <v>32</v>
      </c>
      <c r="E15" s="41">
        <f t="shared" si="2"/>
        <v>1697</v>
      </c>
      <c r="F15" s="42">
        <f>1100+450+122+25</f>
        <v>1697</v>
      </c>
      <c r="G15" s="23"/>
      <c r="H15" s="23"/>
      <c r="I15" s="41">
        <f t="shared" si="3"/>
        <v>1575</v>
      </c>
      <c r="J15" s="42">
        <f>1100+450+25</f>
        <v>1575</v>
      </c>
      <c r="K15" s="23"/>
      <c r="L15" s="23"/>
      <c r="M15" s="41">
        <f t="shared" si="4"/>
        <v>1575</v>
      </c>
      <c r="N15" s="42">
        <f>1100+450+25</f>
        <v>1575</v>
      </c>
      <c r="O15" s="23"/>
      <c r="P15" s="22"/>
      <c r="Q15" s="41">
        <f t="shared" si="5"/>
        <v>1750</v>
      </c>
      <c r="R15" s="42">
        <f>1100+450+150+50</f>
        <v>1750</v>
      </c>
      <c r="S15" s="23"/>
      <c r="T15" s="22"/>
    </row>
    <row r="16" spans="2:20" ht="30" x14ac:dyDescent="0.25">
      <c r="B16" s="8" t="s">
        <v>45</v>
      </c>
      <c r="C16" s="18">
        <v>1.2</v>
      </c>
      <c r="D16" s="23" t="s">
        <v>46</v>
      </c>
      <c r="E16" s="41">
        <f t="shared" si="2"/>
        <v>150</v>
      </c>
      <c r="F16" s="42">
        <v>150</v>
      </c>
      <c r="G16" s="23"/>
      <c r="H16" s="23"/>
      <c r="I16" s="41">
        <f t="shared" si="3"/>
        <v>150</v>
      </c>
      <c r="J16" s="42">
        <v>150</v>
      </c>
      <c r="K16" s="23"/>
      <c r="L16" s="23"/>
      <c r="M16" s="41">
        <f t="shared" si="4"/>
        <v>150</v>
      </c>
      <c r="N16" s="42">
        <v>150</v>
      </c>
      <c r="O16" s="23"/>
      <c r="P16" s="22"/>
      <c r="Q16" s="41">
        <f t="shared" si="5"/>
        <v>165</v>
      </c>
      <c r="R16" s="42">
        <v>165</v>
      </c>
      <c r="S16" s="23"/>
      <c r="T16" s="22"/>
    </row>
    <row r="17" spans="2:20" x14ac:dyDescent="0.25">
      <c r="B17" s="22"/>
      <c r="C17" s="18">
        <v>1.3</v>
      </c>
      <c r="D17" s="23"/>
      <c r="E17" s="41">
        <f t="shared" si="2"/>
        <v>0</v>
      </c>
      <c r="F17" s="42">
        <v>0</v>
      </c>
      <c r="G17" s="23"/>
      <c r="H17" s="23"/>
      <c r="I17" s="41">
        <f t="shared" si="3"/>
        <v>0</v>
      </c>
      <c r="J17" s="42">
        <v>0</v>
      </c>
      <c r="K17" s="23">
        <v>0</v>
      </c>
      <c r="L17" s="23"/>
      <c r="M17" s="41">
        <f t="shared" si="4"/>
        <v>0</v>
      </c>
      <c r="N17" s="42"/>
      <c r="O17" s="23"/>
      <c r="P17" s="22"/>
      <c r="Q17" s="41">
        <f t="shared" si="5"/>
        <v>0</v>
      </c>
      <c r="R17" s="42"/>
      <c r="S17" s="23"/>
      <c r="T17" s="22"/>
    </row>
    <row r="18" spans="2:20" x14ac:dyDescent="0.25">
      <c r="B18" s="22"/>
      <c r="C18" s="18"/>
      <c r="D18" s="23" t="s">
        <v>21</v>
      </c>
      <c r="E18" s="24"/>
      <c r="F18" s="23"/>
      <c r="G18" s="23"/>
      <c r="H18" s="23"/>
      <c r="I18" s="24"/>
      <c r="J18" s="23"/>
      <c r="K18" s="23"/>
      <c r="L18" s="23"/>
      <c r="M18" s="24"/>
      <c r="N18" s="23"/>
      <c r="O18" s="23"/>
      <c r="P18" s="22"/>
      <c r="Q18" s="24"/>
      <c r="R18" s="23"/>
      <c r="S18" s="23"/>
      <c r="T18" s="22"/>
    </row>
    <row r="19" spans="2:20" x14ac:dyDescent="0.25">
      <c r="B19" s="18"/>
      <c r="C19" s="18">
        <v>2</v>
      </c>
      <c r="D19" s="23" t="s">
        <v>18</v>
      </c>
      <c r="E19" s="24">
        <f>E21+E22+E23</f>
        <v>0</v>
      </c>
      <c r="F19" s="24">
        <f t="shared" ref="F19:T19" si="6">F21+F22+F23</f>
        <v>0</v>
      </c>
      <c r="G19" s="24">
        <f t="shared" si="6"/>
        <v>0</v>
      </c>
      <c r="H19" s="24">
        <f t="shared" si="6"/>
        <v>0</v>
      </c>
      <c r="I19" s="24">
        <f t="shared" si="6"/>
        <v>0</v>
      </c>
      <c r="J19" s="24">
        <f t="shared" si="6"/>
        <v>0</v>
      </c>
      <c r="K19" s="24">
        <f t="shared" si="6"/>
        <v>0</v>
      </c>
      <c r="L19" s="24">
        <f t="shared" si="6"/>
        <v>0</v>
      </c>
      <c r="M19" s="24">
        <f t="shared" si="6"/>
        <v>0</v>
      </c>
      <c r="N19" s="24">
        <f t="shared" si="6"/>
        <v>0</v>
      </c>
      <c r="O19" s="24">
        <f t="shared" si="6"/>
        <v>0</v>
      </c>
      <c r="P19" s="24">
        <f t="shared" si="6"/>
        <v>0</v>
      </c>
      <c r="Q19" s="24">
        <f t="shared" si="6"/>
        <v>0</v>
      </c>
      <c r="R19" s="24">
        <f t="shared" si="6"/>
        <v>0</v>
      </c>
      <c r="S19" s="24">
        <f t="shared" si="6"/>
        <v>0</v>
      </c>
      <c r="T19" s="24">
        <f t="shared" si="6"/>
        <v>0</v>
      </c>
    </row>
    <row r="20" spans="2:20" x14ac:dyDescent="0.25">
      <c r="B20" s="18"/>
      <c r="C20" s="18"/>
      <c r="D20" s="23" t="s">
        <v>19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</row>
    <row r="21" spans="2:20" x14ac:dyDescent="0.25">
      <c r="B21" s="18"/>
      <c r="C21" s="18">
        <v>1.1000000000000001</v>
      </c>
      <c r="D21" s="23" t="s">
        <v>20</v>
      </c>
      <c r="E21" s="24"/>
      <c r="F21" s="25"/>
      <c r="G21" s="25"/>
      <c r="H21" s="25"/>
      <c r="I21" s="24"/>
      <c r="J21" s="25"/>
      <c r="K21" s="25"/>
      <c r="L21" s="25"/>
      <c r="M21" s="24"/>
      <c r="N21" s="25"/>
      <c r="O21" s="25"/>
      <c r="P21" s="18"/>
      <c r="Q21" s="24"/>
      <c r="R21" s="25"/>
      <c r="S21" s="25"/>
      <c r="T21" s="18"/>
    </row>
    <row r="22" spans="2:20" x14ac:dyDescent="0.25">
      <c r="B22" s="18"/>
      <c r="C22" s="18">
        <v>1.2</v>
      </c>
      <c r="D22" s="23" t="s">
        <v>20</v>
      </c>
      <c r="E22" s="24"/>
      <c r="F22" s="25"/>
      <c r="G22" s="25"/>
      <c r="H22" s="25"/>
      <c r="I22" s="24"/>
      <c r="J22" s="25"/>
      <c r="K22" s="25"/>
      <c r="L22" s="25"/>
      <c r="M22" s="24"/>
      <c r="N22" s="25"/>
      <c r="O22" s="25"/>
      <c r="P22" s="18"/>
      <c r="Q22" s="24"/>
      <c r="R22" s="25"/>
      <c r="S22" s="25"/>
      <c r="T22" s="18"/>
    </row>
    <row r="23" spans="2:20" x14ac:dyDescent="0.25">
      <c r="B23" s="18"/>
      <c r="C23" s="18">
        <v>1.3</v>
      </c>
      <c r="D23" s="23" t="s">
        <v>20</v>
      </c>
      <c r="E23" s="24"/>
      <c r="F23" s="25"/>
      <c r="G23" s="25"/>
      <c r="H23" s="25"/>
      <c r="I23" s="24"/>
      <c r="J23" s="25"/>
      <c r="K23" s="25"/>
      <c r="L23" s="25"/>
      <c r="M23" s="24"/>
      <c r="N23" s="25"/>
      <c r="O23" s="25"/>
      <c r="P23" s="18"/>
      <c r="Q23" s="24"/>
      <c r="R23" s="25"/>
      <c r="S23" s="25"/>
      <c r="T23" s="18"/>
    </row>
    <row r="24" spans="2:20" x14ac:dyDescent="0.25">
      <c r="B24" s="18"/>
      <c r="C24" s="18"/>
      <c r="D24" s="23" t="s">
        <v>22</v>
      </c>
      <c r="E24" s="24"/>
      <c r="F24" s="25"/>
      <c r="G24" s="25"/>
      <c r="H24" s="25"/>
      <c r="I24" s="24"/>
      <c r="J24" s="25"/>
      <c r="K24" s="25"/>
      <c r="L24" s="25"/>
      <c r="M24" s="24"/>
      <c r="N24" s="25"/>
      <c r="O24" s="25"/>
      <c r="P24" s="18"/>
      <c r="Q24" s="24"/>
      <c r="R24" s="25"/>
      <c r="S24" s="25"/>
      <c r="T24" s="18"/>
    </row>
    <row r="26" spans="2:20" ht="46.5" customHeight="1" x14ac:dyDescent="0.25">
      <c r="B26" s="51" t="s">
        <v>26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</row>
    <row r="27" spans="2:20" s="26" customFormat="1" ht="45" customHeight="1" x14ac:dyDescent="0.25">
      <c r="B27" s="51" t="s">
        <v>23</v>
      </c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</row>
    <row r="29" spans="2:20" ht="31.5" customHeight="1" x14ac:dyDescent="0.25">
      <c r="B29" s="48" t="s">
        <v>27</v>
      </c>
      <c r="C29" s="48"/>
      <c r="D29" s="48"/>
    </row>
  </sheetData>
  <mergeCells count="12">
    <mergeCell ref="B29:D29"/>
    <mergeCell ref="B2:D2"/>
    <mergeCell ref="B26:T26"/>
    <mergeCell ref="B27:T27"/>
    <mergeCell ref="B3:B5"/>
    <mergeCell ref="C3:C5"/>
    <mergeCell ref="D3:D5"/>
    <mergeCell ref="E3:T3"/>
    <mergeCell ref="E4:H4"/>
    <mergeCell ref="I4:L4"/>
    <mergeCell ref="M4:P4"/>
    <mergeCell ref="Q4:T4"/>
  </mergeCells>
  <printOptions horizontalCentered="1"/>
  <pageMargins left="0.2" right="0.2" top="0.25" bottom="0.25" header="0" footer="0"/>
  <pageSetup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9"/>
  <sheetViews>
    <sheetView tabSelected="1" view="pageBreakPreview" zoomScale="85" zoomScaleNormal="100" zoomScaleSheetLayoutView="85" workbookViewId="0">
      <selection activeCell="H13" sqref="H13"/>
    </sheetView>
  </sheetViews>
  <sheetFormatPr defaultRowHeight="15" x14ac:dyDescent="0.25"/>
  <cols>
    <col min="1" max="1" width="3.28515625" customWidth="1"/>
    <col min="2" max="2" width="17.140625" customWidth="1"/>
    <col min="3" max="3" width="65.85546875" customWidth="1"/>
    <col min="4" max="7" width="14.85546875" customWidth="1"/>
    <col min="8" max="11" width="16" customWidth="1"/>
    <col min="12" max="12" width="44" customWidth="1"/>
  </cols>
  <sheetData>
    <row r="2" spans="2:12" ht="15.75" x14ac:dyDescent="0.25">
      <c r="B2" s="44"/>
      <c r="C2" s="45"/>
      <c r="L2" s="37" t="s">
        <v>33</v>
      </c>
    </row>
    <row r="3" spans="2:12" ht="15.75" x14ac:dyDescent="0.25">
      <c r="B3" s="55" t="s">
        <v>34</v>
      </c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2:12" ht="15.75" x14ac:dyDescent="0.25">
      <c r="B4" s="55" t="s">
        <v>35</v>
      </c>
      <c r="C4" s="55"/>
      <c r="D4" s="55"/>
      <c r="E4" s="55"/>
      <c r="F4" s="55"/>
      <c r="G4" s="55"/>
      <c r="H4" s="55"/>
      <c r="I4" s="55"/>
      <c r="J4" s="55"/>
      <c r="K4" s="55"/>
      <c r="L4" s="55"/>
    </row>
    <row r="6" spans="2:12" ht="39" customHeight="1" x14ac:dyDescent="0.25">
      <c r="B6" s="57" t="s">
        <v>0</v>
      </c>
      <c r="C6" s="59" t="s">
        <v>28</v>
      </c>
      <c r="D6" s="53" t="s">
        <v>37</v>
      </c>
      <c r="E6" s="54"/>
      <c r="F6" s="54"/>
      <c r="G6" s="54"/>
      <c r="H6" s="56" t="s">
        <v>38</v>
      </c>
      <c r="I6" s="56"/>
      <c r="J6" s="56"/>
      <c r="K6" s="56"/>
      <c r="L6" s="56" t="s">
        <v>36</v>
      </c>
    </row>
    <row r="7" spans="2:12" ht="30" customHeight="1" x14ac:dyDescent="0.25">
      <c r="B7" s="58"/>
      <c r="C7" s="60"/>
      <c r="D7" s="11" t="s">
        <v>4</v>
      </c>
      <c r="E7" s="36" t="s">
        <v>5</v>
      </c>
      <c r="F7" s="36" t="s">
        <v>39</v>
      </c>
      <c r="G7" s="36" t="s">
        <v>41</v>
      </c>
      <c r="H7" s="36" t="s">
        <v>4</v>
      </c>
      <c r="I7" s="36" t="s">
        <v>5</v>
      </c>
      <c r="J7" s="36" t="s">
        <v>39</v>
      </c>
      <c r="K7" s="36" t="s">
        <v>41</v>
      </c>
      <c r="L7" s="56"/>
    </row>
    <row r="8" spans="2:12" ht="18" x14ac:dyDescent="0.25">
      <c r="B8" s="12"/>
      <c r="C8" s="39" t="s">
        <v>1</v>
      </c>
      <c r="D8" s="14">
        <f>D9+D10+D11</f>
        <v>98</v>
      </c>
      <c r="E8" s="14">
        <f t="shared" ref="E8:G8" si="0">E9+E10+E11</f>
        <v>98</v>
      </c>
      <c r="F8" s="14">
        <f t="shared" si="0"/>
        <v>98</v>
      </c>
      <c r="G8" s="14">
        <f t="shared" si="0"/>
        <v>98</v>
      </c>
      <c r="H8" s="14">
        <f>H9+H10+H11</f>
        <v>1847</v>
      </c>
      <c r="I8" s="14">
        <f t="shared" ref="I8" si="1">I9+I10+I11</f>
        <v>1725</v>
      </c>
      <c r="J8" s="14">
        <f t="shared" ref="J8:K8" si="2">J9+J10+J11</f>
        <v>1725</v>
      </c>
      <c r="K8" s="14">
        <f t="shared" si="2"/>
        <v>1915</v>
      </c>
      <c r="L8" s="38"/>
    </row>
    <row r="9" spans="2:12" ht="189.75" customHeight="1" x14ac:dyDescent="0.25">
      <c r="B9" s="12"/>
      <c r="C9" s="30" t="str">
        <f>'დანართი 3.2-ბიუჯეტი'!D13</f>
        <v>ქვეპროგრამის დასახელება - სამკურნალო საშუალებების ხარისხის სახელმწიფო კონტროლი</v>
      </c>
      <c r="D9" s="31">
        <f>'დანართი 3.2ა-ბიუჯეტი'!E14</f>
        <v>98</v>
      </c>
      <c r="E9" s="31">
        <f>'დანართი 3.2ა-ბიუჯეტი'!I14</f>
        <v>98</v>
      </c>
      <c r="F9" s="31">
        <f>'დანართი 3.2ა-ბიუჯეტი'!M14</f>
        <v>98</v>
      </c>
      <c r="G9" s="31">
        <f>'დანართი 3.2ა-ბიუჯეტი'!Q14</f>
        <v>98</v>
      </c>
      <c r="H9" s="31">
        <f>'დანართი 3.2ა-ბიუჯეტი'!E13</f>
        <v>1847</v>
      </c>
      <c r="I9" s="31">
        <f>'დანართი 3.2ა-ბიუჯეტი'!I13</f>
        <v>1725</v>
      </c>
      <c r="J9" s="31">
        <f>'დანართი 3.2ა-ბიუჯეტი'!M13</f>
        <v>1725</v>
      </c>
      <c r="K9" s="31">
        <f>'დანართი 3.2ა-ბიუჯეტი'!Q13</f>
        <v>1915</v>
      </c>
      <c r="L9" s="31" t="s">
        <v>49</v>
      </c>
    </row>
    <row r="10" spans="2:12" x14ac:dyDescent="0.25">
      <c r="B10" s="13"/>
      <c r="C10" s="30" t="s">
        <v>29</v>
      </c>
      <c r="D10" s="15"/>
      <c r="E10" s="15"/>
      <c r="F10" s="15"/>
      <c r="G10" s="15"/>
      <c r="H10" s="15"/>
      <c r="I10" s="15"/>
      <c r="J10" s="15"/>
      <c r="K10" s="15"/>
      <c r="L10" s="15"/>
    </row>
    <row r="11" spans="2:12" x14ac:dyDescent="0.25">
      <c r="B11" s="13"/>
      <c r="C11" s="13" t="s">
        <v>30</v>
      </c>
      <c r="D11" s="15"/>
      <c r="E11" s="15"/>
      <c r="F11" s="15"/>
      <c r="G11" s="15"/>
      <c r="H11" s="15"/>
      <c r="I11" s="15"/>
      <c r="J11" s="15"/>
      <c r="K11" s="15"/>
      <c r="L11" s="15"/>
    </row>
    <row r="12" spans="2:12" ht="36" x14ac:dyDescent="0.25">
      <c r="B12" s="12"/>
      <c r="C12" s="39" t="s">
        <v>48</v>
      </c>
      <c r="D12" s="14">
        <f t="shared" ref="D12:G12" si="3">D13+D14+D15+D16</f>
        <v>86</v>
      </c>
      <c r="E12" s="14">
        <f t="shared" si="3"/>
        <v>86</v>
      </c>
      <c r="F12" s="14">
        <f t="shared" si="3"/>
        <v>86</v>
      </c>
      <c r="G12" s="14">
        <f t="shared" si="3"/>
        <v>86</v>
      </c>
      <c r="H12" s="14">
        <f t="shared" ref="H12" si="4">H13+H14+H15+H16</f>
        <v>1240</v>
      </c>
      <c r="I12" s="14">
        <f t="shared" ref="I12" si="5">I13+I14+I15+I16</f>
        <v>1240</v>
      </c>
      <c r="J12" s="14">
        <f t="shared" ref="J12" si="6">J13+J14+J15+J16</f>
        <v>1240</v>
      </c>
      <c r="K12" s="14">
        <f t="shared" ref="K12" si="7">K13+K14+K15+K16</f>
        <v>1240</v>
      </c>
      <c r="L12" s="14"/>
    </row>
    <row r="13" spans="2:12" ht="30" x14ac:dyDescent="0.25">
      <c r="B13" s="12"/>
      <c r="C13" s="13" t="s">
        <v>43</v>
      </c>
      <c r="D13" s="14">
        <f>'დანართი 3.2-ბიუჯეტი'!E14</f>
        <v>86</v>
      </c>
      <c r="E13" s="14">
        <f>'დანართი 3.2-ბიუჯეტი'!I14</f>
        <v>86</v>
      </c>
      <c r="F13" s="14">
        <f>'დანართი 3.2-ბიუჯეტი'!M14</f>
        <v>86</v>
      </c>
      <c r="G13" s="14">
        <f>'დანართი 3.2-ბიუჯეტი'!Q14</f>
        <v>86</v>
      </c>
      <c r="H13" s="14">
        <f>'დანართი 3.2-ბიუჯეტი'!E13</f>
        <v>1240</v>
      </c>
      <c r="I13" s="14">
        <f>'დანართი 3.2-ბიუჯეტი'!I13</f>
        <v>1240</v>
      </c>
      <c r="J13" s="14">
        <f>'დანართი 3.2-ბიუჯეტი'!M13</f>
        <v>1240</v>
      </c>
      <c r="K13" s="14">
        <f>'დანართი 3.2-ბიუჯეტი'!Q13</f>
        <v>1240</v>
      </c>
      <c r="L13" s="14"/>
    </row>
    <row r="14" spans="2:12" x14ac:dyDescent="0.25">
      <c r="B14" s="12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</row>
    <row r="15" spans="2:12" x14ac:dyDescent="0.25">
      <c r="B15" s="13"/>
      <c r="C15" s="13" t="s">
        <v>30</v>
      </c>
      <c r="D15" s="15"/>
      <c r="E15" s="15"/>
      <c r="F15" s="15"/>
      <c r="G15" s="15"/>
      <c r="H15" s="15"/>
      <c r="I15" s="15"/>
      <c r="J15" s="15"/>
      <c r="K15" s="15"/>
      <c r="L15" s="15"/>
    </row>
    <row r="16" spans="2:12" x14ac:dyDescent="0.25">
      <c r="B16" s="13"/>
      <c r="C16" s="13" t="s">
        <v>31</v>
      </c>
      <c r="D16" s="15"/>
      <c r="E16" s="15"/>
      <c r="F16" s="15"/>
      <c r="G16" s="15"/>
      <c r="H16" s="15"/>
      <c r="I16" s="15"/>
      <c r="J16" s="15"/>
      <c r="K16" s="15"/>
      <c r="L16" s="15"/>
    </row>
    <row r="19" spans="2:3" ht="31.5" customHeight="1" x14ac:dyDescent="0.25">
      <c r="B19" s="48" t="s">
        <v>27</v>
      </c>
      <c r="C19" s="48"/>
    </row>
  </sheetData>
  <mergeCells count="9">
    <mergeCell ref="B19:C19"/>
    <mergeCell ref="D6:G6"/>
    <mergeCell ref="B2:C2"/>
    <mergeCell ref="B3:L3"/>
    <mergeCell ref="B4:L4"/>
    <mergeCell ref="H6:K6"/>
    <mergeCell ref="L6:L7"/>
    <mergeCell ref="B6:B7"/>
    <mergeCell ref="C6:C7"/>
  </mergeCells>
  <printOptions horizontalCentered="1"/>
  <pageMargins left="0.2" right="0.2" top="0.25" bottom="0.25" header="0" footer="0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დანართი 3.2-ბიუჯეტი</vt:lpstr>
      <vt:lpstr>დანართი 3.2ა-ბიუჯეტი</vt:lpstr>
      <vt:lpstr>დანართი N5</vt:lpstr>
      <vt:lpstr>'დანართი 3.2ა-ბიუჯეტი'!Print_Area</vt:lpstr>
      <vt:lpstr>'დანართი 3.2-ბიუჯეტი'!Print_Area</vt:lpstr>
      <vt:lpstr>'დანართი N5'!Print_Area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2019-05-08T06:37:59Z</dcterms:modified>
</cp:coreProperties>
</file>