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8535"/>
  </bookViews>
  <sheets>
    <sheet name="სამოქმედო გეგმა 2020" sheetId="3" r:id="rId1"/>
  </sheets>
  <definedNames>
    <definedName name="_xlnm._FilterDatabase" localSheetId="0" hidden="1">'სამოქმედო გეგმა 2020'!$B$2:$L$83</definedName>
    <definedName name="_xlnm.Print_Area" localSheetId="0">'სამოქმედო გეგმა 2020'!$A$1:$L$83</definedName>
  </definedNames>
  <calcPr calcId="162913"/>
</workbook>
</file>

<file path=xl/calcChain.xml><?xml version="1.0" encoding="utf-8"?>
<calcChain xmlns="http://schemas.openxmlformats.org/spreadsheetml/2006/main">
  <c r="I64" i="3" l="1"/>
  <c r="J82" i="3" l="1"/>
  <c r="I82" i="3"/>
  <c r="H80" i="3"/>
  <c r="H79" i="3"/>
  <c r="H78" i="3"/>
  <c r="H77" i="3"/>
  <c r="H76" i="3"/>
  <c r="H75" i="3"/>
  <c r="H73" i="3"/>
  <c r="H70" i="3"/>
  <c r="H69" i="3"/>
  <c r="J67" i="3"/>
  <c r="I67" i="3"/>
  <c r="H65" i="3"/>
  <c r="H64" i="3"/>
  <c r="H63" i="3"/>
  <c r="H61" i="3"/>
  <c r="H60" i="3"/>
  <c r="H59" i="3"/>
  <c r="H56" i="3"/>
  <c r="H55" i="3"/>
  <c r="H54" i="3"/>
  <c r="H53" i="3"/>
  <c r="H52" i="3"/>
  <c r="H51" i="3"/>
  <c r="H50" i="3"/>
  <c r="H49" i="3"/>
  <c r="H48" i="3"/>
  <c r="H47" i="3"/>
  <c r="H42" i="3"/>
  <c r="H41" i="3"/>
  <c r="H37" i="3"/>
  <c r="H36" i="3"/>
  <c r="H35" i="3"/>
  <c r="H34" i="3"/>
  <c r="H33" i="3"/>
  <c r="H32" i="3"/>
  <c r="J24" i="3"/>
  <c r="I24" i="3"/>
  <c r="H23" i="3"/>
  <c r="H22" i="3"/>
  <c r="H21" i="3"/>
  <c r="H24" i="3" l="1"/>
  <c r="L24" i="3" s="1"/>
  <c r="H82" i="3"/>
  <c r="L82" i="3" s="1"/>
  <c r="H67" i="3"/>
  <c r="L67" i="3" s="1"/>
  <c r="I83" i="3"/>
  <c r="J83" i="3"/>
  <c r="H83" i="3" l="1"/>
  <c r="L83" i="3" s="1"/>
</calcChain>
</file>

<file path=xl/sharedStrings.xml><?xml version="1.0" encoding="utf-8"?>
<sst xmlns="http://schemas.openxmlformats.org/spreadsheetml/2006/main" count="346" uniqueCount="225">
  <si>
    <t>პრიორიტეტული ღონისძიება</t>
  </si>
  <si>
    <t>აქტივობა</t>
  </si>
  <si>
    <t>შესრულების ინდიკატორი</t>
  </si>
  <si>
    <t>პასუხისმგებელი უწყება</t>
  </si>
  <si>
    <t>პარტნიორი ორგანიზაცია</t>
  </si>
  <si>
    <t>დაფინანსების წყარო</t>
  </si>
  <si>
    <t>კომენტარი</t>
  </si>
  <si>
    <t>1. ეკონომიკა და კონკურენტუნარიანობა</t>
  </si>
  <si>
    <t xml:space="preserve">
ამოცანა 1: ფერმერული საქმიანობის ეკონომიკური გაჯანსაღება, რესტრუქტურირება და მოდერნიზაცია. დივერსიფიკაციისა და  ეფექტიანი მიწოდების ჯაჭვის განვითარების მეშვეობით. </t>
  </si>
  <si>
    <t>1.1.1 შეღავათიანი აგროკრედიტი</t>
  </si>
  <si>
    <r>
      <rPr>
        <b/>
        <sz val="11"/>
        <rFont val="SylfaenARM"/>
      </rPr>
      <t>* 2018 წელს</t>
    </r>
    <r>
      <rPr>
        <sz val="11"/>
        <rFont val="SylfaenARM"/>
      </rPr>
      <t xml:space="preserve"> დაფინანსდება  70  ახალი ან არსებული საწარმოს გაფართოება/გადაიარაღება/მოდერნიზება. გაგრძელდება გაცემული სესხების თანადაფინანსება. 
* </t>
    </r>
    <r>
      <rPr>
        <b/>
        <sz val="11"/>
        <rFont val="SylfaenARM"/>
      </rPr>
      <t>2019 წელს</t>
    </r>
    <r>
      <rPr>
        <sz val="11"/>
        <rFont val="SylfaenARM"/>
      </rPr>
      <t xml:space="preserve"> დაფინანსდება  65  ახალი ან არსებული საწარმოს გაფართოება/გადაიარაღება/მოდერნიზება. გაგრძელდება გაცემული სესხების თანადაფინანსება. 
* </t>
    </r>
    <r>
      <rPr>
        <b/>
        <sz val="11"/>
        <rFont val="SylfaenARM"/>
      </rPr>
      <t>2020 წელს</t>
    </r>
    <r>
      <rPr>
        <sz val="11"/>
        <rFont val="SylfaenARM"/>
      </rPr>
      <t xml:space="preserve"> გაგრძელდება გაცემული სესხების თანადაფინანსება. </t>
    </r>
    <r>
      <rPr>
        <b/>
        <sz val="11"/>
        <rFont val="SylfaenARM"/>
      </rPr>
      <t xml:space="preserve">
</t>
    </r>
    <r>
      <rPr>
        <sz val="11"/>
        <rFont val="SylfaenARM"/>
      </rPr>
      <t xml:space="preserve">
</t>
    </r>
  </si>
  <si>
    <t>სახელმწიფო ბიუჯეტი</t>
  </si>
  <si>
    <t xml:space="preserve">1.1.2  ახალგაზრდა მეწარმეების განვითარების  პროგრამა </t>
  </si>
  <si>
    <r>
      <rPr>
        <b/>
        <sz val="11"/>
        <rFont val="SylfaenARM"/>
      </rPr>
      <t>* 2018 წელს</t>
    </r>
    <r>
      <rPr>
        <sz val="11"/>
        <rFont val="SylfaenARM"/>
      </rPr>
      <t xml:space="preserve"> დაფინანსდება 100 ახალგაზრდა მეწარმე 
</t>
    </r>
    <r>
      <rPr>
        <b/>
        <sz val="11"/>
        <rFont val="SylfaenARM"/>
      </rPr>
      <t>* 2019 წელს დ</t>
    </r>
    <r>
      <rPr>
        <sz val="11"/>
        <rFont val="SylfaenARM"/>
      </rPr>
      <t xml:space="preserve">აფინანსდება 100 ახალგაზრდა მეწარმე </t>
    </r>
  </si>
  <si>
    <t>სახელმწიფო ბიუჯეტი; 
დონორი ორგანიზაციები</t>
  </si>
  <si>
    <t xml:space="preserve">1.1.3 დანერგე მომავალი </t>
  </si>
  <si>
    <r>
      <rPr>
        <b/>
        <sz val="11"/>
        <rFont val="SylfaenARM"/>
      </rPr>
      <t>* 2018 წელს</t>
    </r>
    <r>
      <rPr>
        <sz val="11"/>
        <rFont val="SylfaenARM"/>
      </rPr>
      <t xml:space="preserve"> გაშენდება/ დაკონტრაქტდება 1 200 ჰა  ახალი ბაღი. 
</t>
    </r>
    <r>
      <rPr>
        <b/>
        <sz val="11"/>
        <rFont val="SylfaenARM"/>
      </rPr>
      <t>* 2019 წელს</t>
    </r>
    <r>
      <rPr>
        <sz val="11"/>
        <rFont val="SylfaenARM"/>
      </rPr>
      <t xml:space="preserve"> გაშენდება/ დაკონტრაქტდება 1 600 ჰა ახალი ბაღი. 
* </t>
    </r>
    <r>
      <rPr>
        <b/>
        <sz val="11"/>
        <rFont val="SylfaenARM"/>
      </rPr>
      <t>2020 წელს</t>
    </r>
    <r>
      <rPr>
        <sz val="11"/>
        <rFont val="SylfaenARM"/>
      </rPr>
      <t xml:space="preserve">  გაშენდება/ დაკონტრაქტდება 2 250 ჰა ახალი ბაღი</t>
    </r>
  </si>
  <si>
    <t>1.1.4 შემნახველი და გადამამუშავებელი საწარმოების თანადაფინანსება</t>
  </si>
  <si>
    <r>
      <rPr>
        <b/>
        <sz val="11"/>
        <rFont val="SylfaenARM"/>
      </rPr>
      <t>2018 წელს:
*</t>
    </r>
    <r>
      <rPr>
        <sz val="11"/>
        <rFont val="SylfaenARM"/>
      </rPr>
      <t xml:space="preserve"> დასრულდება 8 გადამამუშავებელი საწარმოს და 8 შემნახველი საწარმოს შექმნა (ჯამური ტევადობით 6 000-7 000 ტონა)
* არანაკლებ 12 საწარმოში დაინერგება HACCP/ISO 22000 სტანდარტები. 
* საწარმოებში დასაქმდება (სეზონურის ჩათვლით) 1 600-ზე მეტი ადამიანი.
</t>
    </r>
    <r>
      <rPr>
        <b/>
        <sz val="11"/>
        <rFont val="SylfaenARM"/>
      </rPr>
      <t>2019 წელს</t>
    </r>
    <r>
      <rPr>
        <sz val="11"/>
        <rFont val="SylfaenARM"/>
      </rPr>
      <t xml:space="preserve">:                                                                                                                               *დასრულდება  8  გადამამუშავებელი და 7  შემნახველი საწარმოს შექნმა.                                                                                                                                                                                                                                                                                                                                                              </t>
    </r>
    <r>
      <rPr>
        <b/>
        <sz val="11"/>
        <rFont val="SylfaenARM"/>
      </rPr>
      <t>2020 წელს</t>
    </r>
    <r>
      <rPr>
        <sz val="11"/>
        <rFont val="SylfaenARM"/>
      </rPr>
      <t xml:space="preserve">:                                                                                                                                                                                                              *დასრულდება   6 გადამამუშავებელი და 7  შემნახველი საწარმოს შექმნა. </t>
    </r>
  </si>
  <si>
    <t xml:space="preserve">1.1.5 მეფუტკრეობის სასოფლო-სამეურნეო კოოპერატივების მხარდაჭერა </t>
  </si>
  <si>
    <r>
      <rPr>
        <b/>
        <sz val="11"/>
        <rFont val="SylfaenARM"/>
      </rPr>
      <t>* 2018 წელს</t>
    </r>
    <r>
      <rPr>
        <sz val="11"/>
        <rFont val="SylfaenARM"/>
      </rPr>
      <t xml:space="preserve"> 15-მდე კოოპერატივს გადაეცემა სატრანსპორტო მისაბმელი  სკების გადაადგილებისათვის.                            
*</t>
    </r>
    <r>
      <rPr>
        <b/>
        <sz val="11"/>
        <rFont val="SylfaenARM"/>
      </rPr>
      <t xml:space="preserve"> 2019 წელს</t>
    </r>
    <r>
      <rPr>
        <sz val="11"/>
        <rFont val="SylfaenARM"/>
      </rPr>
      <t xml:space="preserve">  15 კოოპერატივს გადაეცემა  750 სკა, ან/და 5 საწური, ან/და  5  ფიჭის  ასათლელი დანა.
* </t>
    </r>
    <r>
      <rPr>
        <b/>
        <sz val="11"/>
        <rFont val="SylfaenARM"/>
      </rPr>
      <t>2020 წელს</t>
    </r>
    <r>
      <rPr>
        <sz val="11"/>
        <rFont val="SylfaenARM"/>
      </rPr>
      <t xml:space="preserve"> 10 კოოპერატივს გადაეცემა 650 სკა, ან/და 5 საწური, ან/და 5  ფიჭის ასათლელი დანა.
         </t>
    </r>
  </si>
  <si>
    <t>1.1.6 კოოპერატივებში საერთაშორისო სტანდარტების დანერგვა და წარმოებული პროდუქციის  პოპულარიზაცია</t>
  </si>
  <si>
    <r>
      <rPr>
        <b/>
        <sz val="11"/>
        <rFont val="SylfaenARM"/>
      </rPr>
      <t>*2018 წელს</t>
    </r>
    <r>
      <rPr>
        <sz val="11"/>
        <rFont val="SylfaenARM"/>
      </rPr>
      <t xml:space="preserve"> მოეწყობა </t>
    </r>
    <r>
      <rPr>
        <b/>
        <sz val="11"/>
        <rFont val="SylfaenARM"/>
      </rPr>
      <t>2</t>
    </r>
    <r>
      <rPr>
        <sz val="11"/>
        <rFont val="SylfaenARM"/>
      </rPr>
      <t xml:space="preserve"> ადგილობრივი  გამოფენა-გაყიდვა  
</t>
    </r>
    <r>
      <rPr>
        <b/>
        <sz val="11"/>
        <rFont val="SylfaenARM"/>
      </rPr>
      <t>*2019 წელს</t>
    </r>
    <r>
      <rPr>
        <sz val="11"/>
        <rFont val="SylfaenARM"/>
      </rPr>
      <t xml:space="preserve"> მოეწყობა 2 ადგილობრივი გამოფენა-გაყიდვა; არანაკლებ 3 კოოპერატივში დაინერგება HACCP  სისტემა
*</t>
    </r>
    <r>
      <rPr>
        <b/>
        <sz val="11"/>
        <rFont val="SylfaenARM"/>
      </rPr>
      <t>2020 წელს</t>
    </r>
    <r>
      <rPr>
        <sz val="11"/>
        <rFont val="SylfaenARM"/>
      </rPr>
      <t xml:space="preserve"> მოეწყობა 2 ადგილობრივი გამოფენა-გაყიდვა; არანაკლებ 3 კოოპერატივში დაინერგება HACCP  სისტემა 
</t>
    </r>
  </si>
  <si>
    <t>1.1.7 სასოფლო-სამეურნეო კოოპერატივების ინფრასტრუქტურის განვითარება</t>
  </si>
  <si>
    <r>
      <t xml:space="preserve">* 2018 წელს  გადამამუშავებელი დანადგარებით აღიჭურვება 15 კოოპერატივი.                                                                                                           აშენდება თაფლის გადამამუშავებელი საწარმო, რომელიც გადაეცემა არანაკლებ 35 კოოპერატივს მიერ დაფუძნებულ კოოპერატივს.
* </t>
    </r>
    <r>
      <rPr>
        <b/>
        <sz val="11"/>
        <rFont val="SylfaenARM"/>
      </rPr>
      <t>2019 წელს</t>
    </r>
    <r>
      <rPr>
        <sz val="11"/>
        <rFont val="SylfaenARM"/>
      </rPr>
      <t xml:space="preserve"> გადამამუშავებელი დანადგარებით აღიჭურვება 10 კოოპერატივი.     
* </t>
    </r>
    <r>
      <rPr>
        <b/>
        <sz val="11"/>
        <rFont val="SylfaenARM"/>
      </rPr>
      <t>2020 წელს</t>
    </r>
    <r>
      <rPr>
        <sz val="11"/>
        <rFont val="SylfaenARM"/>
      </rPr>
      <t xml:space="preserve"> გადამამუშავებელი დანადგარებით აღიჭურვება 15 კოოპერატივი       
* ჯამში (2018-2020 წლებში) არანაკლებ </t>
    </r>
    <r>
      <rPr>
        <b/>
        <sz val="11"/>
        <rFont val="SylfaenARM"/>
      </rPr>
      <t>40</t>
    </r>
    <r>
      <rPr>
        <sz val="11"/>
        <rFont val="SylfaenARM"/>
      </rPr>
      <t xml:space="preserve"> კოოპერატივში დაინერგება თანამედროვე  მეთოდიკა და ერთიანი საწარმოო ციკლი.</t>
    </r>
  </si>
  <si>
    <t xml:space="preserve">1.1.8 კოოპერატივების მეპაიეთა კვალიფიკაციის ამაღლება და ტრეინინგი </t>
  </si>
  <si>
    <r>
      <t xml:space="preserve">* 2018 წელს კოოპერატივების </t>
    </r>
    <r>
      <rPr>
        <b/>
        <sz val="11"/>
        <rFont val="SylfaenARM"/>
      </rPr>
      <t>არანაკლებ 350</t>
    </r>
    <r>
      <rPr>
        <sz val="11"/>
        <rFont val="SylfaenARM"/>
      </rPr>
      <t xml:space="preserve"> მეპაიეს ჩაუტარდება ტრეინინგი დარგობრივი და მენეჯმენტის მიმართულებებით.   
</t>
    </r>
  </si>
  <si>
    <t xml:space="preserve">1.1.9 მაღალმთიანი რეგიონებში სახელმწიფო საკუთრებაში არსებული სათიბ-საძოვრების რაციონალურად გამოყენება </t>
  </si>
  <si>
    <r>
      <rPr>
        <b/>
        <sz val="11"/>
        <rFont val="SylfaenARM"/>
      </rPr>
      <t>* 2018 წელს</t>
    </r>
    <r>
      <rPr>
        <sz val="11"/>
        <rFont val="SylfaenARM"/>
      </rPr>
      <t xml:space="preserve"> უკანაფშავის ადმინისტრაციულ ერთეულში </t>
    </r>
    <r>
      <rPr>
        <b/>
        <sz val="11"/>
        <rFont val="SylfaenARM"/>
      </rPr>
      <t>არსებული კოოპერატივისათვის</t>
    </r>
    <r>
      <rPr>
        <sz val="11"/>
        <rFont val="SylfaenARM"/>
      </rPr>
      <t xml:space="preserve"> აშენდება და ტექნიკით აღიჭურვება რძის გადამამუშავებებლი საწარმო. 
</t>
    </r>
  </si>
  <si>
    <t>1.1.10 სოფლის მეურნეობის მოდერნიზაციის, ბაზარზე წვდომა და მდგრადობა</t>
  </si>
  <si>
    <r>
      <t xml:space="preserve">* </t>
    </r>
    <r>
      <rPr>
        <b/>
        <sz val="11"/>
        <rFont val="SylfaenARM"/>
      </rPr>
      <t>2018 წელს</t>
    </r>
    <r>
      <rPr>
        <sz val="11"/>
        <rFont val="SylfaenARM"/>
      </rPr>
      <t xml:space="preserve"> გაუმჯობესდება სარწყავი წყლის მიწოდება 1350 ჰექტარზე; ჩატარდება მიწის აღდგენითი სამუშაოები 2 ობიექტზე; გაიცემა 40 გრანტი კერძო პირებისათვის და 8 გრანტი აგრობიზნესისათვის; მოეწყობა 3 სადემონსტრაციო ნაკვეთი, გადამზადდება 300 ფერმერი.                                                                                                                                    
* </t>
    </r>
    <r>
      <rPr>
        <b/>
        <sz val="11"/>
        <rFont val="SylfaenARM"/>
      </rPr>
      <t>2019 წელს</t>
    </r>
    <r>
      <rPr>
        <sz val="11"/>
        <rFont val="SylfaenARM"/>
      </rPr>
      <t xml:space="preserve"> გაუმჯობესდება სარწყავი წყლის მიწოდება 1000 ჰექტარზე;  ჩატარდება მიწის აღდგენითი სამუშაოები 2 ობიექტზე; გაიცემა 70-მდე გრანტი კერძო პირებისათვის და 6-მდე გრანტი აგრობიზნესისათვის. მოეწყობა 2 სადემონსტრაციო ნაკვეთი და გადამზადდება 200 ფერმერი.                                                                                       * </t>
    </r>
    <r>
      <rPr>
        <b/>
        <sz val="11"/>
        <rFont val="SylfaenARM"/>
      </rPr>
      <t>2020 წელს</t>
    </r>
    <r>
      <rPr>
        <sz val="11"/>
        <rFont val="SylfaenARM"/>
      </rPr>
      <t xml:space="preserve"> გაუმჯობესდება სარწყავი წყლის მიწოდება 800 ჰექტარზე;  ჩატარდება მიწის აღდგენითი სამუშაოები 1 ობიექტზე; გაიცემა 20 გრანტი კერძო პირებისათვის და 3-მდე გრანტი აგრობიზნესისათვის.</t>
    </r>
  </si>
  <si>
    <t>საქართველოს გარემოს დაცვისა და სოფლის მეურნეობის სამინისტრო</t>
  </si>
  <si>
    <t>IFAD</t>
  </si>
  <si>
    <r>
      <t xml:space="preserve">* </t>
    </r>
    <r>
      <rPr>
        <b/>
        <sz val="11"/>
        <rFont val="SylfaenARM"/>
      </rPr>
      <t>2018 წელს</t>
    </r>
    <r>
      <rPr>
        <sz val="11"/>
        <rFont val="SylfaenARM"/>
      </rPr>
      <t xml:space="preserve"> რეგულარულ სარწყავში გადასაყვანი მიწის ფართობი  გაიზრდება 8.5  ათასი  ჰექტარით. სარწყავ  მიწებზე წყლით უზრუნველყოფა გაუმჯობესდება 7.1  ათას  ჰა-ზე. განხორციელდება 0.5 ათასი ჰა მიწის ფართობის დაშრობა;
* </t>
    </r>
    <r>
      <rPr>
        <b/>
        <sz val="11"/>
        <rFont val="SylfaenARM"/>
      </rPr>
      <t>2019 წელს</t>
    </r>
    <r>
      <rPr>
        <sz val="11"/>
        <rFont val="SylfaenARM"/>
      </rPr>
      <t xml:space="preserve"> რეგულარულ სარწყავში გადასაყვანი მიწის ფართობი  გაიზრდება 3.2 ათასი  ჰექტარით. სარწყავ  მიწებზე წყლით უზრუნველყოფა გაუმჯობესდება 12.7  ათას  ჰა-ზე. განხორციელდება 1.2 ათასი ჰა მიწის ფართობის დაშრობა.  მიწის  ფართობებიდან ჭარბი წყლის მოცილება განხორციელდება10.5 ათასი ჰა-ზე;
* </t>
    </r>
    <r>
      <rPr>
        <b/>
        <sz val="11"/>
        <rFont val="SylfaenARM"/>
      </rPr>
      <t>2020 წელს</t>
    </r>
    <r>
      <rPr>
        <sz val="11"/>
        <rFont val="SylfaenARM"/>
      </rPr>
      <t xml:space="preserve"> რეგულარულ სარწყავში გადასაყვანი მიწის ფართობი გაიზრდება 9.6  ათასი  ჰექტარით. სარწყავი მიწის წყლით უზრუნველყოფა გაუმჯობესდება14.0 ათასი ჰა-ზე. მიწის ფართობების დაშრობა განხორციელდება 3.3 ათას ჰა-ზე. მიწის  ფართობებიდან ჭარბი წყლის მოცილება განხორციელდება 15.8 ათას ჰა-ზე</t>
    </r>
  </si>
  <si>
    <t>საქართველოს გარემოს დაცვისა და სოფლის მეურნეობის სამინისტრო/შპს „საქართველოს მელიორაცია“</t>
  </si>
  <si>
    <t>სახელმწიფო ბიუჯეტი; დონორი ორგანიზაციები</t>
  </si>
  <si>
    <t xml:space="preserve">1.1.12 ირიგაციისა და დრენაჟის სისტემების გაუმჯობესება </t>
  </si>
  <si>
    <t>საქართველოს გარემოს დაცვისა და სოფლის მეურნეობის  სამინისტრო</t>
  </si>
  <si>
    <t>მსოფლიო ბანკი</t>
  </si>
  <si>
    <t xml:space="preserve">1.1.13 ქართული ჩაის წარმოების ხელშეწყობა </t>
  </si>
  <si>
    <r>
      <t>*</t>
    </r>
    <r>
      <rPr>
        <b/>
        <sz val="11"/>
        <rFont val="SylfaenARM"/>
      </rPr>
      <t xml:space="preserve"> 2018-2019</t>
    </r>
    <r>
      <rPr>
        <sz val="11"/>
        <rFont val="SylfaenARM"/>
      </rPr>
      <t xml:space="preserve"> წლებში განხორციელდება 7 კოოპერატივის საწარმოო დანადგარებით აღჭურვა
* </t>
    </r>
    <r>
      <rPr>
        <b/>
        <sz val="11"/>
        <rFont val="SylfaenARM"/>
      </rPr>
      <t>2019 წელს</t>
    </r>
    <r>
      <rPr>
        <sz val="11"/>
        <rFont val="SylfaenARM"/>
      </rPr>
      <t xml:space="preserve"> განხორციელდება  5 კოოპერატივის ჩაის გადამამუშავებელი საწარმოო დანადგარებით აღჭურვა
</t>
    </r>
  </si>
  <si>
    <t>საქართველოს გარემოს დაცვისა და სოფლის მეურნეობის სამინისტრო/ა(ა)იპ სოფლის მეურნეობის პროექტების მართვის სააგენტო</t>
  </si>
  <si>
    <t>ამოცანა2. სოფლის ეკონომიკის დივერსიფიკაცია სოფლის მეურნეობასთნ დაკავშირებული ღირებულებათა ჯაჭვის გაძლიერებით და მდგრადი არასასოფლო-სამეურნეო მიმართულებების განვითარების საშუალებით</t>
  </si>
  <si>
    <t xml:space="preserve">1.2.1 მეწარმეობის განვითარება </t>
  </si>
  <si>
    <r>
      <t xml:space="preserve">* </t>
    </r>
    <r>
      <rPr>
        <b/>
        <sz val="11"/>
        <rFont val="SylfaenARM"/>
      </rPr>
      <t>2018 წელს</t>
    </r>
    <r>
      <rPr>
        <sz val="11"/>
        <rFont val="SylfaenARM"/>
      </rPr>
      <t xml:space="preserve"> რეგიონებში  სახელმწიფო პროგრამის „აწარმოე საქართველოში“ ფინანსებზე ხელმისაწვდომობის კომპონენტის ფარგლებში,  ბენეფიციარი კომპანიების  კრედიტისა და ლიზინგის საგნის პროცენტის თანადაფინანსების მიმართულებით ყოველწლიურად მხარი დაეჭირება დაახლოებით 8 ახალ ან/და არსებული საწარმოს გაფართოების პროექტს.
* </t>
    </r>
    <r>
      <rPr>
        <b/>
        <sz val="11"/>
        <rFont val="SylfaenARM"/>
      </rPr>
      <t>2019 -2020 წლებში</t>
    </r>
    <r>
      <rPr>
        <sz val="11"/>
        <rFont val="SylfaenARM"/>
      </rPr>
      <t xml:space="preserve"> რეგიონებში  სახელმწიფო პროგრამის „აწარმოე საქართველოში“ ფინანსებზე ხელმისაწვდომობის კომპონენტის ფარგლებში,  ბენეფიციარი კომპანიების  კრედიტისა და ლიზინგის საგნის პროცენტის თანადაფინანსების მიმართულებით ყოველწლიურად მხარი დაეჭირება დაახლოებით 10 ახალ ან/და არსებული საწარმოს გაფართოების პროექტს.
</t>
    </r>
  </si>
  <si>
    <t>საქართველოს ეკონომიკისა და მდგრადი განვითარების სამინისტრო/სსიპ აწარმოე საქართველოში</t>
  </si>
  <si>
    <t>ვინაიდან,  სსიპ "აწარმოე საქართველოში" - სააგენტოს სოფლის განვითარებასთან დაკავშირებული პროგრამების ბიუჯეტები არ არის გამიჯნული რეგიონებად და ქალაქებად, საპროგნოზო ბიუჯეტები და ბენეფიციართა რაოდენობა დათვლილია 2016 წლის სტატისტიკურ მონაცემებზე დაყრდნობით რეგიონებსა და ქალაქებში განხორციელებული პროექტების წილობრივი თანაფარდობის საფუძველზე. აღნიშნული საპროგნოზო ბიუჯეტების გაანგარიშების მიზნებისთვის სოფლად მიჩნეულია ყველა დასახლებული პუნქტი 5 თვითმმართველი ქალაქის გარდა.  ასევე, შესაძლოა საჭირო გახდეს  სოფლის განვითარებასთან დაკავშირებული პროგრამების დაკორექტირება, რადგან 2018 წელს სახელმწიფო ბიუჯეტიდან შესაძლებელია დამატებით  გამოიყოს სახსრები მიკრო და მცირე მეწარმეობის განვითარებისთვის.</t>
  </si>
  <si>
    <t xml:space="preserve">ამოცანა 3. 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  </t>
  </si>
  <si>
    <t>1.3.1 ტურიზმის განვითარება</t>
  </si>
  <si>
    <r>
      <t xml:space="preserve">* </t>
    </r>
    <r>
      <rPr>
        <b/>
        <sz val="11"/>
        <rFont val="SylfaenARM"/>
      </rPr>
      <t>2018 წელს</t>
    </r>
    <r>
      <rPr>
        <sz val="11"/>
        <rFont val="SylfaenARM"/>
      </rPr>
      <t xml:space="preserve"> რეგიონებში  სახელმწიფო პოგრამის "აწარმოე საქართველოში"  სასტუმრო ინდუსტრიის მიმართულების ფარგლებში ყოველწლიურად მხარი დაეჭირება დაახლოებით 5 ახალ ან/და არსებული სასტუმროს გაფართოების პროექტს.
* </t>
    </r>
    <r>
      <rPr>
        <b/>
        <sz val="11"/>
        <rFont val="SylfaenARM"/>
      </rPr>
      <t>2019-2020 წლებში</t>
    </r>
    <r>
      <rPr>
        <sz val="11"/>
        <rFont val="SylfaenARM"/>
      </rPr>
      <t xml:space="preserve"> რეგიონებში  სახელმწიფო პოგრამის "აწარმოე საქართველოში"  სასტუმრო ინდუსტრიის მიმართულების ფარგლებში   ყოველწლიურად მხარი დაეჭირება დაახლოებით 15 ახალ ან/და არსებული სასტუმროს გაფართოების პროექტს.</t>
    </r>
  </si>
  <si>
    <t>ვინაიდან,  სსიპ "აწარმოე საქართველოში" -სააგენტოს სოფლის განვითარებასთან დაკავშირებული პროგრამების ბიუჯეტები არ არის გამიჯნული რეგიონებად და ქალაქებად, საპროგნოზო ბიუჯეტები და ბენეფიციართა რაოდენობა დათვლილია 2016 წლის სტატისტიკურ მონაცემებზე დაყრდნობით რეგიონებსა და ქალაქებში განხორციელებული პროექტების წილობრივი თანაფარდობის საფუძველზე. აღნიშნული საპროგნოზო ბიუჯეტების გაანგარიშების მიზნებისთვის სოფელად მიჩნეულია ყველა დასახლებული პუნქტი   5 თვითმმართველი ქალაქის გარდა.  ასევე, შესაძლოა საჭირო გახდეს  სოფლის განვითარებასთან დაკავშირებული პროგრამების დაკორექტირება, რადგან 2018 წელს სახელმწიფო ბიუჯეტიდან შესაძლებელია დამატებით  გამოიყოს სახსრები მიკრო და მცირე მეწარმეობის განვითარებისთვის.</t>
  </si>
  <si>
    <t>1.3.2 ტურიზმის განვითარება და ხელშეწყობა</t>
  </si>
  <si>
    <t>საქართველოს ეკონომიკისა და მდგრადი განვითარების სამინისტრო/სსიპ საქართველოს ტურიზმის ეროვნული ადმინისტრაცია</t>
  </si>
  <si>
    <t>ცდომილება მაქსიმუმ შეიძლება იყოს  15%-იანი ალბათობით. რაც შეეხება  ქალაქებსა და სოფლებზე გადანაწილებას ვერანაირად ვერ დაიყოფა ვინაიდან არც ერთი პროექტი არაა განსაზვრული ინდივიდუალური ადგილისთვის.  მაგ: სამთო-საფეხმავლო ბილიკები მოიცავს არაერთ სოფლის მთას და მათ შორის შეიძლება იყოს ქალაქის მიმდებარე ტერიტორიებიც.  ასევე პროექტი ,, ღვინის გზა ''- ობიექტები მთელი ქვეყნის მასშტაბითაა და მათ შორის, შეიძლება იყოს გარკვეული მარნები ქალაქის ტერიტორიაზეც. ვერ გამოიყოფა მათ შორის, რამდენი იქნება მომავალში ისეთი საწარმო, რომელიც ქალაქს იქნება მიკუთვნებული. ძირითადად ამ ტიპის ობიექტები სოფლად გვხვდება.</t>
  </si>
  <si>
    <t>1.3.3 რეგიონებში კულტურის მხარდაჭერა</t>
  </si>
  <si>
    <r>
      <rPr>
        <b/>
        <sz val="11"/>
        <rFont val="SylfaenARM"/>
      </rPr>
      <t>* 2018 წელს</t>
    </r>
    <r>
      <rPr>
        <sz val="11"/>
        <rFont val="SylfaenARM"/>
      </rPr>
      <t xml:space="preserve"> რეგიონებში კულტურის სფეროში განხორციელდება </t>
    </r>
    <r>
      <rPr>
        <sz val="11"/>
        <color theme="1"/>
        <rFont val="SylfaenARM"/>
      </rPr>
      <t>15  პ</t>
    </r>
    <r>
      <rPr>
        <sz val="11"/>
        <rFont val="SylfaenARM"/>
      </rPr>
      <t xml:space="preserve">როექტი და  კულტურული ღონისძიებები ჩატარდება 30 მუნიციპალიტეტში;
</t>
    </r>
    <r>
      <rPr>
        <b/>
        <sz val="11"/>
        <rFont val="SylfaenARM"/>
      </rPr>
      <t>* 2019 წელს</t>
    </r>
    <r>
      <rPr>
        <sz val="11"/>
        <rFont val="SylfaenARM"/>
      </rPr>
      <t xml:space="preserve"> რეგიონებში კულტურის სფეროში განხორციელდება 15  პროექტი;
</t>
    </r>
    <r>
      <rPr>
        <b/>
        <sz val="11"/>
        <rFont val="SylfaenARM"/>
      </rPr>
      <t>* 2020 წელს</t>
    </r>
    <r>
      <rPr>
        <sz val="11"/>
        <rFont val="SylfaenARM"/>
      </rPr>
      <t xml:space="preserve"> რეგიონებში კულტურის სფეროში განხორციელდება 15  პროექტი.</t>
    </r>
  </si>
  <si>
    <t>საქართველოს განათლების, მეცნიერების, კულტურისა და სპორტის სამინისტრო</t>
  </si>
  <si>
    <t>1.3.4  კულტურული მემკვიდრეობის დაცვა</t>
  </si>
  <si>
    <r>
      <t xml:space="preserve">* რეგიონებში მდებარე კულტურული მემკვიდრეობის რეაბილიტირებული  და რეაბილიტაციის პროცესში მყოფი ძეგლების </t>
    </r>
    <r>
      <rPr>
        <b/>
        <sz val="11"/>
        <rFont val="SylfaenARM"/>
      </rPr>
      <t>ყოველწლიური</t>
    </r>
    <r>
      <rPr>
        <sz val="11"/>
        <rFont val="SylfaenARM"/>
      </rPr>
      <t xml:space="preserve"> მაჩვენებელი</t>
    </r>
    <r>
      <rPr>
        <sz val="11"/>
        <color theme="1"/>
        <rFont val="SylfaenARM"/>
      </rPr>
      <t xml:space="preserve"> 40. </t>
    </r>
    <r>
      <rPr>
        <sz val="11"/>
        <rFont val="SylfaenARM"/>
      </rPr>
      <t xml:space="preserve">
</t>
    </r>
  </si>
  <si>
    <t>საქართველოს განათლების, მეცნიერების, კულტურისა და სპორტის სამინისტრო/კულტურული 
მემკვიდრეობის
დაცვის სააგენტო</t>
  </si>
  <si>
    <t>1.3.5 კულტურული მემკვიდრეობის დაცვა და სამუზეუმო სისტემის სრულყოფა</t>
  </si>
  <si>
    <r>
      <t xml:space="preserve">* </t>
    </r>
    <r>
      <rPr>
        <b/>
        <sz val="11"/>
        <rFont val="SylfaenARM"/>
      </rPr>
      <t>ყოველწლიურად</t>
    </r>
    <r>
      <rPr>
        <sz val="11"/>
        <rFont val="SylfaenARM"/>
      </rPr>
      <t xml:space="preserve"> განხორციელდება რეგიონებში სამინისტროს დაქვემდებარებაში არსებული 13 სსიპ-ის ( მუზეუმების, მუზეუმ-ნაკრძალების, სახლ-მუზეუმების)  დაფინანსება
</t>
    </r>
  </si>
  <si>
    <t xml:space="preserve"> სულ ბიუჯეტი პრიორ. 1</t>
  </si>
  <si>
    <t>სულ 2018-2020</t>
  </si>
  <si>
    <t>სოციალური პირობები და ცხოვრების დონე</t>
  </si>
  <si>
    <t>ამოცანა 1. ცნობიერების ამაღლება ინოვაციების და მეწარმეობის მიმართულებით. ასევე, თანამშრომლობის წახალისება უნარ-ჩვევების განვითარებისა და დასაქმების ხელშეწყობით (განსაკუთრებით ახალგაზრდებისა და ქალებისათვის).</t>
  </si>
  <si>
    <t xml:space="preserve">2.1.1. ეროვნული ინოვაციების ეკოსისტემის ფორმირება და განვითარება (IBRD) </t>
  </si>
  <si>
    <t xml:space="preserve">* 2018 წელს გაიცემა: ა)  ინტერნეტში ჩართვის 1200 ვაუჩერი შინამეურნეობებისთვის ბ)  ინტერნეტში ჩართვის 250 ვაუჩერი მეწარმეებისთვის. 
* 2019 წელს გაიცემა: ა) ინტერნეტში ჩართვის 150 ლარიანი ვაუჩერი 4500 ფიზიკური პირისთვის;  ბ)  ინტერნეტში ჩართვის 200 ლარიანი ვაუჩერი 1350 მეწარმეებისთვის.
* 2020 წელს გაიცემა: ა) ინტერნეტში ჩართვის 150 ლარიანი ვაუჩერი 20250 ფიზიკური პირისთვის; ბ)  ინტერნეტში ჩართვის 200 ლარიანი ვაუჩერი 2340 მეწარმეებისთვის.
</t>
  </si>
  <si>
    <t>საქართველოს ეკონომიკისა და მდგრადი განვითარების სამინისტრო/სსიპ-საქართველოს ინოვაციებისა და ტექნოლოგიების სააგენტო</t>
  </si>
  <si>
    <t>IBRD</t>
  </si>
  <si>
    <t xml:space="preserve">* 2018 წელს გადამზადდება: ა)  ციფრულ წიგნიერებასა და პროგრამირების ენებში 1600  ბენეფიციარი ბ)  ელექტრონულ წიგნიერებაში 300 მეწარმე. 
* 2019 წელს გადამზადდება: ა)  საინფორმაციო ტექნოლოგიების სფეროში 900 სპეციალისტი; ბ) ინოვაციების აქსელერაციის პროგრამის 1800 ბენეფიციარი;
* 2020 წელს გადამზადდება: ა)  საინფორმაციო ტექნოლოგიების სფეროში 900 სპეციალისტი; ბ)  ინოვაციების აქსელერაციის პროგრამის 2700 ბენეფიციარი.
</t>
  </si>
  <si>
    <r>
      <rPr>
        <b/>
        <u/>
        <sz val="10"/>
        <color theme="1"/>
        <rFont val="SylfaenARM"/>
      </rPr>
      <t>განმარტება:</t>
    </r>
    <r>
      <rPr>
        <u/>
        <sz val="10"/>
        <color theme="1"/>
        <rFont val="SylfaenARM"/>
      </rPr>
      <t xml:space="preserve"> </t>
    </r>
    <r>
      <rPr>
        <sz val="10"/>
        <color theme="1"/>
        <rFont val="SylfaenARM"/>
      </rPr>
      <t xml:space="preserve">
</t>
    </r>
    <r>
      <rPr>
        <b/>
        <i/>
        <sz val="10"/>
        <color theme="1"/>
        <rFont val="SylfaenARM"/>
      </rPr>
      <t>ციფრული წიგნიერება:</t>
    </r>
    <r>
      <rPr>
        <i/>
        <sz val="10"/>
        <color theme="1"/>
        <rFont val="SylfaenARM"/>
      </rPr>
      <t xml:space="preserve"> </t>
    </r>
    <r>
      <rPr>
        <sz val="10"/>
        <color theme="1"/>
        <rFont val="SylfaenARM"/>
      </rPr>
      <t xml:space="preserve">ინტერნეტი, კომპიუტერი, საოფისე პროგრამები.
</t>
    </r>
    <r>
      <rPr>
        <b/>
        <i/>
        <sz val="10"/>
        <color theme="1"/>
        <rFont val="SylfaenARM"/>
      </rPr>
      <t xml:space="preserve">ელექტრონული წიგნიერება: </t>
    </r>
    <r>
      <rPr>
        <sz val="10"/>
        <color theme="1"/>
        <rFont val="SylfaenARM"/>
      </rPr>
      <t>ელექტრონული კომერცია, ელექტრონულლი ბიზნესი, ელექტრონული მმართველობა</t>
    </r>
  </si>
  <si>
    <r>
      <rPr>
        <b/>
        <sz val="11"/>
        <rFont val="SylfaenARM"/>
      </rPr>
      <t xml:space="preserve">* 2018 წელი -  </t>
    </r>
    <r>
      <rPr>
        <sz val="11"/>
        <rFont val="SylfaenARM"/>
      </rPr>
      <t>შეიქმნება და აღიჭურვება 2 ინოვაციების ცენტრი და 1 ინოვაციების ჰაბი;</t>
    </r>
    <r>
      <rPr>
        <b/>
        <sz val="11"/>
        <rFont val="SylfaenARM"/>
      </rPr>
      <t xml:space="preserve">
* 2019 წელი</t>
    </r>
    <r>
      <rPr>
        <sz val="11"/>
        <rFont val="SylfaenARM"/>
      </rPr>
      <t xml:space="preserve"> -  შეიქმნება და აღიჭურვება 2 ინოვაციების ცენტრი და 1 ინოვაციების ჰაბი;</t>
    </r>
    <r>
      <rPr>
        <b/>
        <sz val="11"/>
        <rFont val="SylfaenARM"/>
      </rPr>
      <t xml:space="preserve">
* 2020 წელი </t>
    </r>
    <r>
      <rPr>
        <sz val="11"/>
        <rFont val="SylfaenARM"/>
      </rPr>
      <t xml:space="preserve">- შეიქმნება და აღიჭურვება 13 ინოვაციების ცენტრი.
</t>
    </r>
  </si>
  <si>
    <t>მოსალოდნელი შედეგების შეფასების ინდიკატორების მხრივ ცდომილების ალბათობა განისაზღვრება 10 %-ით. (სათანადო ინფრასტრუქტურის/შესაფერისი შენობების არ არსებობა).</t>
  </si>
  <si>
    <t>2.1.2 პროფესიული განათლების მასწავლებელთა პროფესიული განვითარება</t>
  </si>
  <si>
    <r>
      <rPr>
        <b/>
        <sz val="11"/>
        <rFont val="SylfaenARM"/>
      </rPr>
      <t>* 2018 წელს</t>
    </r>
    <r>
      <rPr>
        <sz val="11"/>
        <rFont val="SylfaenARM"/>
      </rPr>
      <t xml:space="preserve"> ჩატარდება ტრენინგები "მეწარმეობის უნარების განვითარება" პილოტირება:  პილოტირებაში მონაწილეობას მიიღებს საჯარო პროფესიული სასწავლებლების მინიმუმ 50  მასწავებელი და 5 დირექტორი;
</t>
    </r>
    <r>
      <rPr>
        <b/>
        <sz val="11"/>
        <rFont val="SylfaenARM"/>
      </rPr>
      <t xml:space="preserve">* 2019 წელს </t>
    </r>
    <r>
      <rPr>
        <sz val="11"/>
        <rFont val="SylfaenARM"/>
      </rPr>
      <t xml:space="preserve"> "მეწარმეობის უნარების განვითარება"- ში  დატრეინინგდება საჯარო პროფესიული სასწავლებლების მასწავლებლების მინიმუმ 10%-ი და დირექტორეების 30%-ი
</t>
    </r>
    <r>
      <rPr>
        <b/>
        <sz val="11"/>
        <rFont val="SylfaenARM"/>
      </rPr>
      <t xml:space="preserve">* 2020 წელს </t>
    </r>
    <r>
      <rPr>
        <sz val="11"/>
        <rFont val="SylfaenARM"/>
      </rPr>
      <t xml:space="preserve">"მეწარმეობის უნარების განვითარება" -ში  დატრეინინგდება პროფესიული სასწავლებლების მასწავლებლების 30% და დირექტორების 50%. 
</t>
    </r>
  </si>
  <si>
    <t>2.1.3 პროფესიული განათლების განვითარების ხელშეწყობა</t>
  </si>
  <si>
    <r>
      <rPr>
        <b/>
        <sz val="11"/>
        <rFont val="SylfaenARM"/>
      </rPr>
      <t xml:space="preserve">* 2018 წელს </t>
    </r>
    <r>
      <rPr>
        <sz val="11"/>
        <rFont val="SylfaenARM"/>
      </rPr>
      <t xml:space="preserve">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2016 წლის მაჩვენებელთან შედარებით  გაიზრდება სულ მცირე 2%-ით 
</t>
    </r>
    <r>
      <rPr>
        <b/>
        <sz val="11"/>
        <rFont val="SylfaenARM"/>
      </rPr>
      <t xml:space="preserve">* 2019 წელს </t>
    </r>
    <r>
      <rPr>
        <sz val="11"/>
        <rFont val="SylfaenARM"/>
      </rPr>
      <t xml:space="preserve">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2018 წლის მაჩვენებელთან შედარებით  გაიზრდება სულ მცირე 2%-ით .
</t>
    </r>
    <r>
      <rPr>
        <b/>
        <sz val="11"/>
        <rFont val="SylfaenARM"/>
      </rPr>
      <t>* 2020 წელს</t>
    </r>
    <r>
      <rPr>
        <sz val="11"/>
        <rFont val="SylfaenARM"/>
      </rPr>
      <t xml:space="preserve"> პროფესიული პროგრამების განმახორციელებელ სახელმწიფო საგანმანათლებლო დაწესებულებებში  ჩარიცხულ (სოფლად მცხოვრებ) სტუდენტთა რაოდენობა 2019 წლის მაჩვენებელთან შედარებით  გაიზრდება სულ მცირე 2%-ით.</t>
    </r>
  </si>
  <si>
    <t xml:space="preserve">2.1.4 ეროვნული უმცირესობების პროფესიული გადამზადება </t>
  </si>
  <si>
    <r>
      <rPr>
        <b/>
        <sz val="11"/>
        <rFont val="SylfaenARM"/>
      </rPr>
      <t>* 2018 წელს</t>
    </r>
    <r>
      <rPr>
        <sz val="11"/>
        <rFont val="SylfaenARM"/>
      </rPr>
      <t xml:space="preserve"> სახელმწიფო ენის სწავლების პროგრამით ისარგებლებს 3300 ეროვნული უმცირესობის წარმომადგენელი; საჯარო მმართველობისა და ადმინისტრირების პროგრამის ფარგლებში გადამზადდება 300 პოტენციური მსმენელი.
</t>
    </r>
    <r>
      <rPr>
        <b/>
        <sz val="11"/>
        <rFont val="SylfaenARM"/>
      </rPr>
      <t xml:space="preserve">* 2019 წელს </t>
    </r>
    <r>
      <rPr>
        <sz val="11"/>
        <rFont val="SylfaenARM"/>
      </rPr>
      <t xml:space="preserve">სახელმწიფო ენის სწავლების პროგრამის კურსდამთავრებულთა რაოდენობა - 3 300; საჯარო მმართველობისა და ადმინისტრირების პროგრამის კურსდამთავრებულთა რაოდენობა - 300.
</t>
    </r>
    <r>
      <rPr>
        <b/>
        <sz val="11"/>
        <rFont val="SylfaenARM"/>
      </rPr>
      <t xml:space="preserve">* 2020 წელს </t>
    </r>
    <r>
      <rPr>
        <sz val="11"/>
        <rFont val="SylfaenARM"/>
      </rPr>
      <t>სახელმწიფო ენის სწავლების პროგრამის კურსდამთავრებულთა რაოდენობა - 3 400; საჯარო მმართველობისა და ადმინისტრირების პროგრამის კურსდამთავრებულთა რაოდენობა - 350.</t>
    </r>
  </si>
  <si>
    <t>2.1.5 სამუშაოს მაძიებელთა პროფესიული მომზადება-გადამზადებისა და კვალიფიკაციის ამაღლება</t>
  </si>
  <si>
    <r>
      <t xml:space="preserve">* </t>
    </r>
    <r>
      <rPr>
        <b/>
        <sz val="11"/>
        <rFont val="SylfaenARM"/>
      </rPr>
      <t>ყოველწლიურად</t>
    </r>
    <r>
      <rPr>
        <sz val="11"/>
        <rFont val="SylfaenARM"/>
      </rPr>
      <t xml:space="preserve">  რეგიონებში გადამზადდება მინიმუმ  200-350 ბენეფიციარი </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</si>
  <si>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სამინისტრო/სსიპ სოციალური მომსახურების სააგენტო</t>
  </si>
  <si>
    <t>2.1.6 ახალგაზრდული პოლიტიკის განვითარება</t>
  </si>
  <si>
    <r>
      <rPr>
        <b/>
        <sz val="11"/>
        <rFont val="SylfaenARM"/>
      </rPr>
      <t>* 2018 წელს</t>
    </r>
    <r>
      <rPr>
        <sz val="11"/>
        <rFont val="SylfaenARM"/>
      </rPr>
      <t xml:space="preserve"> სხვადასხვა ტიპის ახალგაზრდულ აქტივობებში ჩაერთვება 10 000 ახალგაზრდა                  
</t>
    </r>
    <r>
      <rPr>
        <b/>
        <sz val="11"/>
        <rFont val="SylfaenARM"/>
      </rPr>
      <t xml:space="preserve">* 2019 წელს </t>
    </r>
    <r>
      <rPr>
        <sz val="11"/>
        <rFont val="SylfaenARM"/>
      </rPr>
      <t xml:space="preserve">სხვადასხვა ტიპის ახალგაზრდულ აქტივობებში ჩაერთვება 12 000 ახალგაზრდა          
</t>
    </r>
    <r>
      <rPr>
        <b/>
        <sz val="11"/>
        <rFont val="SylfaenARM"/>
      </rPr>
      <t>* 2020 წელს</t>
    </r>
    <r>
      <rPr>
        <sz val="11"/>
        <rFont val="SylfaenARM"/>
      </rPr>
      <t xml:space="preserve"> სხვადასხვა ტიპის ახალგაზრდულ აქტივობებში ჩაერთვება 14 000 ახალგაზრდა            </t>
    </r>
  </si>
  <si>
    <t>2.1.7 ანაკლიის „მომავლის ბანაკი“ და „შაორის ბანაკი“</t>
  </si>
  <si>
    <r>
      <rPr>
        <b/>
        <sz val="11"/>
        <rFont val="SylfaenARM"/>
      </rPr>
      <t>* 2018 წელს</t>
    </r>
    <r>
      <rPr>
        <sz val="11"/>
        <rFont val="SylfaenARM"/>
      </rPr>
      <t xml:space="preserve"> შემეცნებით-რეკრეაციულ ბანაკებში საქართველოს რეგიონებიდან მონაწილეობას მიიღებს 2500 ბენეფიციარი                                                                
</t>
    </r>
    <r>
      <rPr>
        <b/>
        <sz val="11"/>
        <rFont val="SylfaenARM"/>
      </rPr>
      <t>* 2019 წელს</t>
    </r>
    <r>
      <rPr>
        <sz val="11"/>
        <rFont val="SylfaenARM"/>
      </rPr>
      <t xml:space="preserve"> შემეცნებით-რეკრეაციულ ბანაკებში საქართველოს რეგიონებიდან მონაწილეობას მიიღებს 3000-მდე ბენეფიციარი                                                            
</t>
    </r>
    <r>
      <rPr>
        <b/>
        <sz val="11"/>
        <rFont val="SylfaenARM"/>
      </rPr>
      <t>* 2020 წელს</t>
    </r>
    <r>
      <rPr>
        <sz val="11"/>
        <rFont val="SylfaenARM"/>
      </rPr>
      <t xml:space="preserve"> შემეცნებით-რეკრეაციულ ბანაკებში საქართველოს რეგიონებიდან მონაწილეობას მიიღებს 3000-მდე ბენეფიციარი
</t>
    </r>
  </si>
  <si>
    <t>2.1.8 ხელოვნების 
განვითარების ღონისძიებები</t>
  </si>
  <si>
    <r>
      <t xml:space="preserve">* </t>
    </r>
    <r>
      <rPr>
        <b/>
        <sz val="11"/>
        <rFont val="SylfaenARM"/>
      </rPr>
      <t>ყოველწლიურად</t>
    </r>
    <r>
      <rPr>
        <sz val="11"/>
        <rFont val="SylfaenARM"/>
      </rPr>
      <t xml:space="preserve"> კულტურის სამინისტროს დაქვემდებარებაში არსებული, რეგიონებში მდებარე 11 სახელოვნებო  სსიპ  ფინანსდება 11   სხვადასხვა ღონისძიების ორგანიზებისათვის საჭირო თანხით. </t>
    </r>
  </si>
  <si>
    <r>
      <rPr>
        <b/>
        <sz val="11"/>
        <rFont val="SylfaenARM"/>
      </rPr>
      <t>* ყოველწლიურად</t>
    </r>
    <r>
      <rPr>
        <sz val="11"/>
        <rFont val="SylfaenARM"/>
      </rPr>
      <t xml:space="preserve"> სამინისტროს დაქვემდებარებაში არსებული, რეგიონებში მდებარე სახელოვნებო 11 სსიპ-ის ფუნქციონირების ხარჯების უზრუნველყოფა.</t>
    </r>
  </si>
  <si>
    <t>2.1.9 სახელოვნებო განათლების ხელშეწყობა</t>
  </si>
  <si>
    <r>
      <t xml:space="preserve">* </t>
    </r>
    <r>
      <rPr>
        <b/>
        <sz val="11"/>
        <rFont val="SylfaenARM"/>
      </rPr>
      <t>2018 წელს</t>
    </r>
    <r>
      <rPr>
        <sz val="11"/>
        <rFont val="SylfaenARM"/>
      </rPr>
      <t xml:space="preserve"> რეგიონებში სახელოვნებო განათლების ხელშეწყობა  სამინისტროს დაქვემდებარებაში არსებული 2 სსიპ-ის ფუნქციონირების ყოველწლიური დაფინანსებით;
</t>
    </r>
    <r>
      <rPr>
        <b/>
        <sz val="11"/>
        <rFont val="SylfaenARM"/>
      </rPr>
      <t>*2019 წელს</t>
    </r>
    <r>
      <rPr>
        <sz val="11"/>
        <rFont val="SylfaenARM"/>
      </rPr>
      <t xml:space="preserve"> არანაკლებ 2 სახელოვნებო განათლების  სასწავლებლების ფუნქციონირებისათვის საჭირო ხარჯით უზრუნველყოფა;
</t>
    </r>
    <r>
      <rPr>
        <b/>
        <sz val="11"/>
        <rFont val="SylfaenARM"/>
      </rPr>
      <t>*2020 წელს</t>
    </r>
    <r>
      <rPr>
        <sz val="11"/>
        <rFont val="SylfaenARM"/>
      </rPr>
      <t xml:space="preserve"> არანაკლებ 2 სახელოვნებო და სასპორტო განათლების  სასწავლებლების ფუნქციონირებისათვის საჭირო ხარჯით უზრუნველყოფა.</t>
    </r>
  </si>
  <si>
    <t>ამოცანა 2: ინფრასტრუქტურა და სერვისები. სოფლის ძირითადი ინფრასტრუქტურის
(მათ შორის კულტურული მემკვიდრეობების ძეგლებამდე მიმავალი გზებისა და
შესაბამისი ინფრასტრუქტურის) გაუმჯობესება და ხარისხიანი სახელმწიფო სერვისებით
სარგებლობის ხელმისაწვდომობა, საინფორმაციო და საკომუნიკაციო ტექნოლოგიების
ჩათვლით.</t>
  </si>
  <si>
    <t>2.2.1 ზოგადსაგანმანათლებლო დაწესებულებების ინფრასტრუქტურის განვითარება</t>
  </si>
  <si>
    <r>
      <rPr>
        <sz val="11"/>
        <rFont val="SylfaenARM"/>
      </rPr>
      <t xml:space="preserve">* </t>
    </r>
    <r>
      <rPr>
        <b/>
        <sz val="11"/>
        <rFont val="SylfaenARM"/>
      </rPr>
      <t>ყოველწლიურად</t>
    </r>
    <r>
      <rPr>
        <sz val="11"/>
        <rFont val="SylfaenARM"/>
      </rPr>
      <t xml:space="preserve"> სრული ან/და ნაწილობრივი რეაბილიტაცია ჩაუტარდება 350 - მდე სოფლის სკოლას.
გარდა ამისა,</t>
    </r>
    <r>
      <rPr>
        <b/>
        <sz val="11"/>
        <rFont val="SylfaenARM"/>
      </rPr>
      <t xml:space="preserve"> 2018</t>
    </r>
    <r>
      <rPr>
        <sz val="11"/>
        <rFont val="SylfaenARM"/>
      </rPr>
      <t xml:space="preserve"> წელს განხორციელდება სავარაუდოდ 7 (60 ბავშვიანი) და 16 (20 ბავშვიანი) მცირეკონტინგენტიანი სკოლების სრული ან/და ნაწილობრივი რეაბილიტაცია</t>
    </r>
    <r>
      <rPr>
        <sz val="11"/>
        <color rgb="FFFF0000"/>
        <rFont val="SylfaenARM"/>
      </rPr>
      <t xml:space="preserve">
</t>
    </r>
  </si>
  <si>
    <r>
      <t xml:space="preserve">
</t>
    </r>
    <r>
      <rPr>
        <b/>
        <sz val="11"/>
        <rFont val="SylfaenARM"/>
      </rPr>
      <t>შენიშვნა</t>
    </r>
    <r>
      <rPr>
        <sz val="11"/>
        <rFont val="SylfaenARM"/>
      </rPr>
      <t xml:space="preserve">:დამატებითი გეოგრაფიული შესწავლის შედეგად 2019-2020 წლებისთვის განისაზღვრება ასაშენებელი მცირეკონტიგენტიანი სკოლების რაოდენობა. 
</t>
    </r>
    <r>
      <rPr>
        <b/>
        <sz val="11"/>
        <rFont val="SylfaenARM"/>
      </rPr>
      <t/>
    </r>
  </si>
  <si>
    <t>2.2.2 პროფესიული საგანანმანათლებლო დაწესებულებების ინფრასტრუქტურის განვითარება</t>
  </si>
  <si>
    <r>
      <rPr>
        <b/>
        <sz val="11"/>
        <rFont val="SylfaenARM"/>
      </rPr>
      <t xml:space="preserve">2018 წელს </t>
    </r>
    <r>
      <rPr>
        <sz val="11"/>
        <rFont val="SylfaenARM"/>
      </rPr>
      <t xml:space="preserve"> სულ მცირე ერთ მუნიციპალიტეტში დაწყებულია სამუშაოები ახალი პროფესიული საგანმანათლებლო დაწესებულების დაფუძნების მიზნით.
</t>
    </r>
    <r>
      <rPr>
        <b/>
        <sz val="11"/>
        <rFont val="SylfaenARM"/>
      </rPr>
      <t>2019 წელს</t>
    </r>
    <r>
      <rPr>
        <sz val="11"/>
        <rFont val="SylfaenARM"/>
      </rPr>
      <t xml:space="preserve">  სულ მცირე  ერთ მუნიციპალიტეტში განვითარებულია  ახალი პროფესიული საგანმანათლებლო დაწესებულება (რეაბილიტაცია, აღჭურვა)
</t>
    </r>
    <r>
      <rPr>
        <b/>
        <sz val="11"/>
        <rFont val="SylfaenARM"/>
      </rPr>
      <t>2020 წელს</t>
    </r>
    <r>
      <rPr>
        <sz val="11"/>
        <rFont val="SylfaenARM"/>
      </rPr>
      <t xml:space="preserve"> სულ მცირე  ერთ მუნიციპალიტეტში განვითარებულია  ახალი პროფესიული საგანმანათლებლო დაწესებულება (რეაბილიტაცია, აღჭურვა)
</t>
    </r>
  </si>
  <si>
    <t>2.2.3 საჯარო სკოლის მოსწავლეების ტრანსპორტით უზრუნველყოფა</t>
  </si>
  <si>
    <r>
      <t xml:space="preserve">* </t>
    </r>
    <r>
      <rPr>
        <b/>
        <sz val="11"/>
        <rFont val="SylfaenARM"/>
      </rPr>
      <t>ყოველწლიურად</t>
    </r>
    <r>
      <rPr>
        <sz val="11"/>
        <rFont val="SylfaenARM"/>
      </rPr>
      <t xml:space="preserve"> პროგრამის ბენეფიციართა 100% უზრუნველყოფილია ტრანსპორტით.</t>
    </r>
  </si>
  <si>
    <t>2.2.4 საგანმანათლებლო დაწესებულებების ინფორმაციულ - საკომუნიკაციო ტექნოლოგიებით უზრუნველყოფა</t>
  </si>
  <si>
    <r>
      <t xml:space="preserve">* </t>
    </r>
    <r>
      <rPr>
        <b/>
        <sz val="11"/>
        <rFont val="SylfaenARM"/>
      </rPr>
      <t>ყოველწლიურად</t>
    </r>
    <r>
      <rPr>
        <sz val="11"/>
        <rFont val="SylfaenARM"/>
      </rPr>
      <t xml:space="preserve"> განხორციელდება  8</t>
    </r>
    <r>
      <rPr>
        <sz val="11"/>
        <color theme="1"/>
        <rFont val="SylfaenARM"/>
      </rPr>
      <t>0</t>
    </r>
    <r>
      <rPr>
        <sz val="11"/>
        <rFont val="SylfaenARM"/>
      </rPr>
      <t xml:space="preserve"> საჯარო სკოლის უსადენო (Wi-Fi) ქსელის მოწყობა.
</t>
    </r>
  </si>
  <si>
    <t>2.2.5 მოსწავლეთათვის ფსიქო-სოციალური მომსახურების უზრუნველყოფა;</t>
  </si>
  <si>
    <r>
      <rPr>
        <b/>
        <sz val="11"/>
        <rFont val="SylfaenARM"/>
      </rPr>
      <t xml:space="preserve">* ყოველწლიურად </t>
    </r>
    <r>
      <rPr>
        <sz val="11"/>
        <rFont val="SylfaenARM"/>
      </rPr>
      <t>ფუნქციონირებს სსიპ საგანმანათლებლო დაწესებულების მანდატურის სამსახურის ფსიქოლოგიური მომსახურების ცენტრები შემდეგ რეგიონებში: ქვემო ქართლი, კახეთი, იმერეთი, აჭარა, შიდა ქართლი და  სამეგრელო</t>
    </r>
  </si>
  <si>
    <t>2.2.6 მოსწავლეებისთვის სხვადასხვა ტიპის ბანაკების შეთავაზება</t>
  </si>
  <si>
    <r>
      <rPr>
        <b/>
        <sz val="11"/>
        <rFont val="SylfaenARM"/>
      </rPr>
      <t xml:space="preserve">* 2018 წელს </t>
    </r>
    <r>
      <rPr>
        <sz val="11"/>
        <rFont val="SylfaenARM"/>
      </rPr>
      <t xml:space="preserve">სოფლის საჯარო სკოლების არანაკლებ 9 000 მოსწავლე უზრუნველყოფილი იქნება საზაფხულო სკოლებში მონაწილეობის შესაძლებლობით;
</t>
    </r>
    <r>
      <rPr>
        <b/>
        <sz val="11"/>
        <rFont val="SylfaenARM"/>
      </rPr>
      <t>* 2019 წელს</t>
    </r>
    <r>
      <rPr>
        <sz val="11"/>
        <rFont val="SylfaenARM"/>
      </rPr>
      <t xml:space="preserve"> საზაფხულო სკოლებში საქართველოს რეგიონებიდან მონაწილეობას მიიღებს არანაკლებ 1 600- მდე  ბენეფიციარი;
</t>
    </r>
    <r>
      <rPr>
        <b/>
        <sz val="11"/>
        <rFont val="SylfaenARM"/>
      </rPr>
      <t>* 2020 წელს</t>
    </r>
    <r>
      <rPr>
        <sz val="11"/>
        <rFont val="SylfaenARM"/>
      </rPr>
      <t xml:space="preserve"> საზაფხულო სკოლებში საქართველოს რეგიონებიდან მონაწილეობას მიიღებს არანაკლებ 1 600- მდე  ბენეფიციარი.
</t>
    </r>
  </si>
  <si>
    <t>2.2.7 საინტერესო და სახალისო გარემოს შექმნისა და საჯარო სკოლების გაძლიერების მიზნით სასკოლო აქტივობების ხელშეწყობა</t>
  </si>
  <si>
    <r>
      <rPr>
        <b/>
        <sz val="11"/>
        <rFont val="SylfaenARM"/>
      </rPr>
      <t xml:space="preserve">* ყოველწლიურად </t>
    </r>
    <r>
      <rPr>
        <sz val="11"/>
        <rFont val="SylfaenARM"/>
      </rPr>
      <t>მოსწავლეებისათვის საინტერესო და სახალისო გარემოს შექმნისა და საჯარო სკოლების გაძლიერების მიზნით, ჩატარდება „თავისუფალი გაკვეთილები", რომელშიც ჩაერთვება არანაკლებ 20 000 მოსწავლე (სოფლის სკოლებიდან).</t>
    </r>
  </si>
  <si>
    <t>2.2.8 მოსახლეობის ელექტროენერგიითა და ბუნებრივი გაზით მომარაგების გაუმჯობესება</t>
  </si>
  <si>
    <r>
      <rPr>
        <b/>
        <sz val="11"/>
        <rFont val="SylfaenARM"/>
      </rPr>
      <t>* 2018 წელს</t>
    </r>
    <r>
      <rPr>
        <sz val="11"/>
        <rFont val="SylfaenARM"/>
      </rPr>
      <t xml:space="preserve"> დამატებით 20 000-მდე აბონენტს მიეცემა ბუნებრივი გაზის ქსელში ჩართვის შესაძლებლობა. 
</t>
    </r>
    <r>
      <rPr>
        <b/>
        <sz val="11"/>
        <rFont val="SylfaenARM"/>
      </rPr>
      <t xml:space="preserve">*2019 წელს  </t>
    </r>
    <r>
      <rPr>
        <sz val="11"/>
        <rFont val="SylfaenARM"/>
      </rPr>
      <t>დამატებით 9 000-მდე აბონენტს მიეცემა ბუნებრივი გაზის ქსელში ჩართვის შესაძლებლობა.</t>
    </r>
    <r>
      <rPr>
        <b/>
        <sz val="11"/>
        <rFont val="SylfaenARM"/>
      </rPr>
      <t xml:space="preserve">
* 2020 წელს </t>
    </r>
    <r>
      <rPr>
        <sz val="11"/>
        <rFont val="SylfaenARM"/>
      </rPr>
      <t>დამატებით 8 000-მდე აბონენტს მიეცემა ბუნებრივი გაზის ქსელში ჩართვის შესაძლებლობა.</t>
    </r>
  </si>
  <si>
    <t>საქართველოს ეკონომიკისა და მდგრადი განვითარების სამინისტრო</t>
  </si>
  <si>
    <t>2018 წელს განსახორციელებელი ღონისძიებების დასაფინანსებლად საჭირო სახსრები გათვალისწინებულ იქნა 2017 წლის ბიუჯეტში</t>
  </si>
  <si>
    <t xml:space="preserve">2.2.9 მაღალმთიანი სოფლების მცხოვრებთა ხელმისაწვდომობის ზრდა  ბუნებრივი გაზის მოხმარებაზე
</t>
  </si>
  <si>
    <r>
      <t xml:space="preserve">* </t>
    </r>
    <r>
      <rPr>
        <b/>
        <sz val="11"/>
        <rFont val="SylfaenARM"/>
      </rPr>
      <t>ყოველწლიურად</t>
    </r>
    <r>
      <rPr>
        <sz val="11"/>
        <rFont val="SylfaenARM"/>
      </rPr>
      <t xml:space="preserve"> ყაზბეგის და დუშეთის მუნიციპალიტეტების მაღალმთიანი სოფლების მუდმივად მცხოვრებ 5 700 აბონენტს აუნაზღაურდება მიწოდებული ბუნებრივი გაზის ღირებულება
</t>
    </r>
  </si>
  <si>
    <t>2.2.10  საქართველოს რეგიონებში გარე სავარჯიშო მოწყობილობების  მონტაჟი</t>
  </si>
  <si>
    <r>
      <rPr>
        <b/>
        <sz val="11"/>
        <rFont val="SylfaenARM"/>
      </rPr>
      <t>* 2018  წელს</t>
    </r>
    <r>
      <rPr>
        <sz val="11"/>
        <rFont val="SylfaenARM"/>
      </rPr>
      <t xml:space="preserve"> გარე სავარჯიშო მოწყობილობები დამონტაჟდება 10 მუნიციპალიტეტში;   
</t>
    </r>
    <r>
      <rPr>
        <b/>
        <sz val="11"/>
        <rFont val="SylfaenARM"/>
      </rPr>
      <t>* 2019 წელს</t>
    </r>
    <r>
      <rPr>
        <sz val="11"/>
        <rFont val="SylfaenARM"/>
      </rPr>
      <t xml:space="preserve">  დამონტაჟდება 15 გარე სავარჯიშო მოწყობილობა;                                                 
</t>
    </r>
    <r>
      <rPr>
        <b/>
        <sz val="11"/>
        <rFont val="SylfaenARM"/>
      </rPr>
      <t xml:space="preserve">* 2020  წელს </t>
    </r>
    <r>
      <rPr>
        <sz val="11"/>
        <rFont val="SylfaenARM"/>
      </rPr>
      <t xml:space="preserve">დამონტაჟდება 15 გარე სავარჯიშო მოწყობილობა.
</t>
    </r>
  </si>
  <si>
    <t>2.2.11 სპორტის ინფრასტრუქტურის განვითარება</t>
  </si>
  <si>
    <r>
      <rPr>
        <b/>
        <sz val="11"/>
        <rFont val="SylfaenARM"/>
      </rPr>
      <t xml:space="preserve">* 2018 წელს </t>
    </r>
    <r>
      <rPr>
        <sz val="11"/>
        <rFont val="SylfaenARM"/>
      </rPr>
      <t xml:space="preserve">რეგიონებში აშენდება 2 ორდარბაზიანი მულტიფუნქციური სპორტული დარბაზი.                                                      
</t>
    </r>
    <r>
      <rPr>
        <b/>
        <sz val="11"/>
        <rFont val="SylfaenARM"/>
      </rPr>
      <t xml:space="preserve">* 2019 წელს </t>
    </r>
    <r>
      <rPr>
        <sz val="11"/>
        <rFont val="SylfaenARM"/>
      </rPr>
      <t xml:space="preserve">რეგიონებში დასრულდება 2 ორდარბაზიანი მულტიფუნქციური სპორტული დარბაზის მშენებლობა; 3 ფეხბურთისა და რაგბის მოედანი. 
</t>
    </r>
    <r>
      <rPr>
        <b/>
        <sz val="11"/>
        <rFont val="SylfaenARM"/>
      </rPr>
      <t>* 2020 წელს</t>
    </r>
    <r>
      <rPr>
        <sz val="11"/>
        <rFont val="SylfaenARM"/>
      </rPr>
      <t xml:space="preserve"> რეგიონებში აშენდება 15 ფეხბურთისა და რაგბის მოედნები. </t>
    </r>
  </si>
  <si>
    <t xml:space="preserve">2.2.12 მაღალმთიან დასახლებებში სპორტის სფეროში დასაქმებული მწვრთნელებისთვის ფინანსური დახმარება </t>
  </si>
  <si>
    <r>
      <rPr>
        <b/>
        <sz val="11"/>
        <rFont val="SylfaenARM"/>
      </rPr>
      <t>* 2018 წელს</t>
    </r>
    <r>
      <rPr>
        <sz val="11"/>
        <rFont val="SylfaenARM"/>
      </rPr>
      <t xml:space="preserve"> სახელმწიფო დახმარებას მიიღებს 400  ბენეფიციარი
</t>
    </r>
    <r>
      <rPr>
        <b/>
        <sz val="11"/>
        <rFont val="SylfaenARM"/>
      </rPr>
      <t>* 2019 წელს</t>
    </r>
    <r>
      <rPr>
        <sz val="11"/>
        <rFont val="SylfaenARM"/>
      </rPr>
      <t xml:space="preserve"> სახელმწიფო სტიპენდიას მიიღებს 450  ბენეფიციარი
</t>
    </r>
    <r>
      <rPr>
        <b/>
        <sz val="11"/>
        <rFont val="SylfaenARM"/>
      </rPr>
      <t>* 2020 წელს</t>
    </r>
    <r>
      <rPr>
        <sz val="11"/>
        <rFont val="SylfaenARM"/>
      </rPr>
      <t xml:space="preserve">  სახელმწიფო სტიპენდიას მიიღებს 500  ბენეფიციარი</t>
    </r>
  </si>
  <si>
    <t xml:space="preserve">2.2.13 სოფლად საგზაო ინფრასტრუქტურის გაუმჯობესება </t>
  </si>
  <si>
    <r>
      <t xml:space="preserve">* </t>
    </r>
    <r>
      <rPr>
        <b/>
        <sz val="11"/>
        <color theme="1"/>
        <rFont val="SylfaenARM"/>
      </rPr>
      <t>2018 წელს</t>
    </r>
    <r>
      <rPr>
        <sz val="11"/>
        <color theme="1"/>
        <rFont val="SylfaenARM"/>
      </rPr>
      <t xml:space="preserve"> 300 კმ ადგილობრივი მნიშვნელობის საავტომობილო საგზაო მონაკვეთებზე დაიგება ან რეაბილიტირებული იქნება გზის საფარი;
* </t>
    </r>
    <r>
      <rPr>
        <b/>
        <sz val="11"/>
        <color theme="1"/>
        <rFont val="SylfaenARM"/>
      </rPr>
      <t>2019 წელს</t>
    </r>
    <r>
      <rPr>
        <sz val="11"/>
        <color theme="1"/>
        <rFont val="SylfaenARM"/>
      </rPr>
      <t xml:space="preserve"> 400 კმ-მდე ადგილობრივი მნიშვნელობის საავტომობილო საგზაო მონაკვეთებზე დაიგება ან რეაბილიტირებული იქნება გზის საფარი;
* </t>
    </r>
    <r>
      <rPr>
        <b/>
        <sz val="11"/>
        <color theme="1"/>
        <rFont val="SylfaenARM"/>
      </rPr>
      <t>2020 წელს</t>
    </r>
    <r>
      <rPr>
        <sz val="11"/>
        <color theme="1"/>
        <rFont val="SylfaenARM"/>
      </rPr>
      <t xml:space="preserve"> 400 კმ-მდე ადგილობრივი მნიშვნელობის საავტომობილო საგზაო მონაკვეთებზე დაიგება ან რეაბილიტირებული იქნება გზის საფარი.
</t>
    </r>
  </si>
  <si>
    <t>საქართველოს რეგიონული განვითარების და ინფრასტრუქტურის სამინისტრო</t>
  </si>
  <si>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t>
  </si>
  <si>
    <t>მითითებული შესრულების ინდიკატორები 2020 წლისთვის შესაძლოა შეიცვალოს 2019 წლის შესრულების დინამიკის გათვალისწინებით.</t>
  </si>
  <si>
    <t xml:space="preserve">2.2.14 სოფლად სკოლამდელი აღზრდის ხელშეწყობა </t>
  </si>
  <si>
    <r>
      <t xml:space="preserve">* </t>
    </r>
    <r>
      <rPr>
        <b/>
        <sz val="11"/>
        <color theme="1"/>
        <rFont val="SylfaenARM"/>
      </rPr>
      <t>2018 წელს</t>
    </r>
    <r>
      <rPr>
        <sz val="11"/>
        <color theme="1"/>
        <rFont val="SylfaenARM"/>
      </rPr>
      <t xml:space="preserve"> აშენდება/რეაბილიტირებული იქნება 70 საბავშვო ბაღი;
* </t>
    </r>
    <r>
      <rPr>
        <b/>
        <sz val="11"/>
        <color theme="1"/>
        <rFont val="SylfaenARM"/>
      </rPr>
      <t>2019 წელს</t>
    </r>
    <r>
      <rPr>
        <sz val="11"/>
        <color theme="1"/>
        <rFont val="SylfaenARM"/>
      </rPr>
      <t xml:space="preserve"> აშენდება/რეაბილიტირებული იქნება 20-მდე საბავშვო ბაღი;
*</t>
    </r>
    <r>
      <rPr>
        <b/>
        <sz val="11"/>
        <color theme="1"/>
        <rFont val="SylfaenARM"/>
      </rPr>
      <t>2020 წელს</t>
    </r>
    <r>
      <rPr>
        <sz val="11"/>
        <color theme="1"/>
        <rFont val="SylfaenARM"/>
      </rPr>
      <t xml:space="preserve"> აშენდება/რეაბილიტირებული იქნება 20-მდე საბავშვო ბაღი.</t>
    </r>
  </si>
  <si>
    <t xml:space="preserve">2.2.15 სოფლად სპორტული და კულტურის ობიექტების მშენებლობა-რეაბილიტაცია </t>
  </si>
  <si>
    <r>
      <t xml:space="preserve">* </t>
    </r>
    <r>
      <rPr>
        <b/>
        <sz val="11"/>
        <color theme="1"/>
        <rFont val="SylfaenARM"/>
      </rPr>
      <t>2018 წელს</t>
    </r>
    <r>
      <rPr>
        <sz val="11"/>
        <color theme="1"/>
        <rFont val="SylfaenARM"/>
      </rPr>
      <t xml:space="preserve"> აშენდება/რეაბილიტირებული იქნება 30 სპორტული და კულტურის ობიექტი;
* </t>
    </r>
    <r>
      <rPr>
        <b/>
        <sz val="11"/>
        <color theme="1"/>
        <rFont val="SylfaenARM"/>
      </rPr>
      <t>2019 წელს</t>
    </r>
    <r>
      <rPr>
        <sz val="11"/>
        <color theme="1"/>
        <rFont val="SylfaenARM"/>
      </rPr>
      <t xml:space="preserve"> აშენდება/რეაბილიტირებული იქნება 15-მდე სპორტული და კულტურის ობიექტი;
* </t>
    </r>
    <r>
      <rPr>
        <b/>
        <sz val="11"/>
        <color theme="1"/>
        <rFont val="SylfaenARM"/>
      </rPr>
      <t>2020 წელს</t>
    </r>
    <r>
      <rPr>
        <sz val="11"/>
        <color theme="1"/>
        <rFont val="SylfaenARM"/>
      </rPr>
      <t xml:space="preserve"> აშენდება/რეაბილიტირებული იქნება 15-მდე სპორტული და კულტურის ობიექტი.</t>
    </r>
  </si>
  <si>
    <t>2.2.16 სოფლად  წყალმოვარდნების, წყალდიდობებით გამოწვეული უარყოფითი შედეგების პრევენცია და ლიკვიდაცია</t>
  </si>
  <si>
    <r>
      <t xml:space="preserve">* </t>
    </r>
    <r>
      <rPr>
        <b/>
        <sz val="11"/>
        <color theme="1"/>
        <rFont val="SylfaenARM"/>
      </rPr>
      <t>ყოველწლიურად</t>
    </r>
    <r>
      <rPr>
        <sz val="11"/>
        <color theme="1"/>
        <rFont val="SylfaenARM"/>
      </rPr>
      <t xml:space="preserve"> მოწყობილი/რეაბილიტირებული იქნება  15 კმ სანიაღვრე არხი და სადრენაჟე სისტემა</t>
    </r>
  </si>
  <si>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t>
  </si>
  <si>
    <t>2.2.17 სოფლად წყალმომარაგების სისტემის რეაბილიტაცია</t>
  </si>
  <si>
    <r>
      <t xml:space="preserve">* </t>
    </r>
    <r>
      <rPr>
        <b/>
        <sz val="11"/>
        <color theme="1"/>
        <rFont val="SylfaenARM"/>
      </rPr>
      <t>2018 წელს</t>
    </r>
    <r>
      <rPr>
        <sz val="11"/>
        <color theme="1"/>
        <rFont val="SylfaenARM"/>
      </rPr>
      <t xml:space="preserve"> აშენდება/რეაბილიტირებული იქნება 600 კმ  წყალმომარაგების სისტემა და 20 სათავე და გამწმენდი ნაგებობა;
* </t>
    </r>
    <r>
      <rPr>
        <b/>
        <sz val="11"/>
        <color theme="1"/>
        <rFont val="SylfaenARM"/>
      </rPr>
      <t>2019 წელს</t>
    </r>
    <r>
      <rPr>
        <sz val="11"/>
        <color theme="1"/>
        <rFont val="SylfaenARM"/>
      </rPr>
      <t xml:space="preserve"> აშენდება/რეაბილიტირებული იქნება 400 კმ-მდე  წყალმომარაგების სისტემა და 15-მდე სათავე და გამწმენდი ნაგებობა;
* </t>
    </r>
    <r>
      <rPr>
        <b/>
        <sz val="11"/>
        <color theme="1"/>
        <rFont val="SylfaenARM"/>
      </rPr>
      <t>2020 წელს</t>
    </r>
    <r>
      <rPr>
        <sz val="11"/>
        <color theme="1"/>
        <rFont val="SylfaenARM"/>
      </rPr>
      <t xml:space="preserve"> აშენდება/რეაბილიტირებული იქნება 400 კმ-მდე  წყალმომარაგების სისტემა და 15-მდე სათავე და გამწმენდი ნაგებობა.</t>
    </r>
  </si>
  <si>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 საქართველოს გაერთიანებული წყალმომარაგების კომპანია</t>
  </si>
  <si>
    <t>2.2.18 სოფლად გარე განათების მოწყობა</t>
  </si>
  <si>
    <r>
      <t xml:space="preserve">* </t>
    </r>
    <r>
      <rPr>
        <b/>
        <sz val="11"/>
        <rFont val="SylfaenARM"/>
      </rPr>
      <t>2018 წელს</t>
    </r>
    <r>
      <rPr>
        <sz val="11"/>
        <rFont val="SylfaenARM"/>
      </rPr>
      <t xml:space="preserve"> </t>
    </r>
    <r>
      <rPr>
        <sz val="11"/>
        <color theme="1"/>
        <rFont val="SylfaenARM"/>
      </rPr>
      <t>20 კმ</t>
    </r>
    <r>
      <rPr>
        <sz val="11"/>
        <rFont val="SylfaenARM"/>
      </rPr>
      <t xml:space="preserve"> გზაზე მოეწყობა გარე განათება;
* </t>
    </r>
    <r>
      <rPr>
        <b/>
        <sz val="11"/>
        <rFont val="SylfaenARM"/>
      </rPr>
      <t>2019 წელს</t>
    </r>
    <r>
      <rPr>
        <sz val="11"/>
        <rFont val="SylfaenARM"/>
      </rPr>
      <t xml:space="preserve"> 15 კმ-მდე გზაზე მოეწყობა გარე განათება;
* </t>
    </r>
    <r>
      <rPr>
        <b/>
        <sz val="11"/>
        <rFont val="SylfaenARM"/>
      </rPr>
      <t>2020 წელს</t>
    </r>
    <r>
      <rPr>
        <sz val="11"/>
        <rFont val="SylfaenARM"/>
      </rPr>
      <t xml:space="preserve"> 15 კმ-მდე გზაზე მოეწყობა გარე განათება.</t>
    </r>
  </si>
  <si>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t>
  </si>
  <si>
    <t>2.2.19 სოფლად მრავალბინიანი კორპუსების მშენებლობა/ რეაბილიტაცია</t>
  </si>
  <si>
    <r>
      <t xml:space="preserve">* </t>
    </r>
    <r>
      <rPr>
        <b/>
        <sz val="11"/>
        <color theme="1"/>
        <rFont val="SylfaenARM"/>
      </rPr>
      <t>2018 წელს</t>
    </r>
    <r>
      <rPr>
        <sz val="11"/>
        <color theme="1"/>
        <rFont val="SylfaenARM"/>
      </rPr>
      <t xml:space="preserve"> რეაბილიტირებული იქნება 40 მრავალბინიანი კორპუსი და მისი მიმდებარე ტერიტორია;
* </t>
    </r>
    <r>
      <rPr>
        <b/>
        <sz val="11"/>
        <color theme="1"/>
        <rFont val="SylfaenARM"/>
      </rPr>
      <t>2019 წელს</t>
    </r>
    <r>
      <rPr>
        <sz val="11"/>
        <color theme="1"/>
        <rFont val="SylfaenARM"/>
      </rPr>
      <t xml:space="preserve"> აშენებული/რეაბილიტირებული იქნება 25-მდე მრავალბინიანი კორპუსი;
* </t>
    </r>
    <r>
      <rPr>
        <b/>
        <sz val="11"/>
        <color theme="1"/>
        <rFont val="SylfaenARM"/>
      </rPr>
      <t>2020 წელს</t>
    </r>
    <r>
      <rPr>
        <sz val="11"/>
        <color theme="1"/>
        <rFont val="SylfaenARM"/>
      </rPr>
      <t xml:space="preserve"> აშენებული/რეაბილიტირებული იქნება 25-მდე მრავალბინიანი კორპუსი. 
</t>
    </r>
  </si>
  <si>
    <t>საქართველოს რეგიონებში განსახორციელებელი პროექტების ფონდის მიერ დაფინანსებული შესაბამისი მუნიციპალიტეტები;
საქართველოს მუნიციპალური განვითარების ფონდი</t>
  </si>
  <si>
    <t xml:space="preserve">2.2.20 იძულებით გადაადგილებულ პირთა განსახლება, სოციალური და საცხოვრებელი პირობების შექმნა </t>
  </si>
  <si>
    <r>
      <rPr>
        <b/>
        <sz val="11"/>
        <rFont val="SylfaenARM"/>
      </rPr>
      <t>* ყოველწლიურად</t>
    </r>
    <r>
      <rPr>
        <sz val="11"/>
        <rFont val="SylfaenARM"/>
      </rPr>
      <t xml:space="preserve"> 200-მდე დევნილი ოჯახისთვის საცხოვრებელი სახლის საკუთრებაში გადაცემა                                                                                 
</t>
    </r>
  </si>
  <si>
    <t xml:space="preserve">2.2.21 ეკომიგრანტთა მიგრაციის მართვა </t>
  </si>
  <si>
    <r>
      <rPr>
        <b/>
        <sz val="11"/>
        <rFont val="SylfaenARM"/>
      </rPr>
      <t xml:space="preserve">* ყოველწლიურად </t>
    </r>
    <r>
      <rPr>
        <sz val="11"/>
        <rFont val="SylfaenARM"/>
        <charset val="1"/>
      </rPr>
      <t xml:space="preserve">90-მდე ეკომიგრანტი ოჯახის </t>
    </r>
    <r>
      <rPr>
        <sz val="11"/>
        <rFont val="SylfaenARM"/>
      </rPr>
      <t xml:space="preserve">საცხოვრებლით უზრუნველყოფა                                     
</t>
    </r>
  </si>
  <si>
    <t>2.2.22 სოფლის ექიმი</t>
  </si>
  <si>
    <r>
      <rPr>
        <b/>
        <sz val="11"/>
        <rFont val="SylfaenARM"/>
      </rPr>
      <t xml:space="preserve">* 2018 წელს </t>
    </r>
    <r>
      <rPr>
        <sz val="11"/>
        <rFont val="SylfaenARM"/>
      </rPr>
      <t xml:space="preserve"> სოფლის ექიმთან ამბულატორიული მიმართვების რაოდენობა  ერთ სულ მოსახლეზე გაიზრდება 1.1-მდე
</t>
    </r>
    <r>
      <rPr>
        <b/>
        <sz val="11"/>
        <rFont val="SylfaenARM"/>
      </rPr>
      <t xml:space="preserve">* 2019 წელს </t>
    </r>
    <r>
      <rPr>
        <sz val="11"/>
        <rFont val="SylfaenARM"/>
      </rPr>
      <t xml:space="preserve"> სოფლის ექიმთან ამბულატორიული მიმართვების რაოდენობა  ერთ სულ მოსახლეზე გაიზრდება 1.2-მდე
</t>
    </r>
    <r>
      <rPr>
        <b/>
        <sz val="11"/>
        <rFont val="SylfaenARM"/>
      </rPr>
      <t>* 2020 წელს</t>
    </r>
    <r>
      <rPr>
        <sz val="11"/>
        <rFont val="SylfaenARM"/>
      </rPr>
      <t xml:space="preserve"> სოფლის ექიმთან ამბულატორიული მიმართვების რაოდენობა  ერთ სულ მოსახლეზე გაიზრდება 1.3-მდე </t>
    </r>
  </si>
  <si>
    <t xml:space="preserve">საბაზისო მონაცემია 2016 წ.0.9 </t>
  </si>
  <si>
    <t xml:space="preserve">2.2.23 სახელმწიფო, მუნიციპალური და კერძო სექტორის სერვისებზე ხელმისაწვდომობის  გაზრდა მუნიციპალურ დონეზე </t>
  </si>
  <si>
    <r>
      <rPr>
        <b/>
        <sz val="11"/>
        <rFont val="SylfaenARM"/>
      </rPr>
      <t>* 2018 წელს</t>
    </r>
    <r>
      <rPr>
        <sz val="11"/>
        <rFont val="SylfaenARM"/>
      </rPr>
      <t xml:space="preserve"> მუნიციპალიტეტების მართვის სისტემა (მომსახურების სრული პაკეტით) გაეშვება 8 მუნიციპალიტეტში 
</t>
    </r>
    <r>
      <rPr>
        <b/>
        <sz val="11"/>
        <rFont val="SylfaenARM"/>
      </rPr>
      <t>* 2019 წელს</t>
    </r>
    <r>
      <rPr>
        <sz val="11"/>
        <rFont val="SylfaenARM"/>
      </rPr>
      <t xml:space="preserve"> მუნიციპალიტეტების მართვის სისტემა (მომსახურების სრული პაკეტით) გაეშვება 8 მუნიციპალიტეტში
 </t>
    </r>
  </si>
  <si>
    <t>საქართველოს იუსტიციის სამინისტრო/სსიპ  „სახელმწიფო სერვისების განვითარების სააგენტო“</t>
  </si>
  <si>
    <t>ევროკავშირი</t>
  </si>
  <si>
    <t xml:space="preserve">დონორი </t>
  </si>
  <si>
    <r>
      <rPr>
        <b/>
        <sz val="11"/>
        <rFont val="SylfaenARM"/>
      </rPr>
      <t>* 2018 წელს</t>
    </r>
    <r>
      <rPr>
        <sz val="11"/>
        <rFont val="SylfaenARM"/>
      </rPr>
      <t xml:space="preserve"> სრული დატვირთვით იფუნქციონირებს დამატებით 10 საზოგადოებრივი ცენტრი 
</t>
    </r>
    <r>
      <rPr>
        <b/>
        <sz val="11"/>
        <rFont val="SylfaenARM"/>
      </rPr>
      <t>* 2019 წელს</t>
    </r>
    <r>
      <rPr>
        <sz val="11"/>
        <rFont val="SylfaenARM"/>
      </rPr>
      <t xml:space="preserve"> სრული დატვირთვით იფუნქციონირებს დამატებით 5 საზოგადოებრივი ცენტრი
</t>
    </r>
  </si>
  <si>
    <t>2.2.24 ქვეყნის სხვადასხვა მუნიციპალიტეტში იუსტიციის სახლების მშენებლობა და აღჭურვა</t>
  </si>
  <si>
    <t>საქართველოს იუსტიციის სამინისტრო/სსიპ „იუსტიციის სახლი“</t>
  </si>
  <si>
    <t xml:space="preserve">2.2.25 სანოტარო  მომსახურებათა ხელმისაწვდომობის უზრუნველყოფა იმ დასახლებებში (მათ შორის, მაღალმთიან დასახლებებში),  სადაც სანოტარო მომსახურება არ იყო ხელმისაწვდომი </t>
  </si>
  <si>
    <r>
      <rPr>
        <b/>
        <sz val="11"/>
        <rFont val="SylfaenARM"/>
      </rPr>
      <t>* ყოველწლიურად</t>
    </r>
    <r>
      <rPr>
        <sz val="11"/>
        <rFont val="SylfaenARM"/>
      </rPr>
      <t xml:space="preserve">  ნოტარიუსთა პალატა უზრუნველყოფს იმ დასახლებებში (მათ შორის მაღალმთიან დასახლებებში) განთავსებული ყველა სანოტარო ბიუროების ფუნქციონირების ხელშეწყობას,  სადაც მანამდე არ იყო სანოტარო მომსახურება ხელმისაწვდომი
</t>
    </r>
  </si>
  <si>
    <t>საქართველოს იუსტიციის სამინისტრო/სსიპ  „საქართველოს ნოტარიუსთა პალატა“</t>
  </si>
  <si>
    <t>სსიპ-ნოტარიუსთა პალატის საკუთარი შემოსავლები</t>
  </si>
  <si>
    <t>2.2.26  რეგიონული არქივის შენობის კაპიტალური შეკეთება, მშენებლობა და აღჭურვა</t>
  </si>
  <si>
    <t>საქართველოს იუსტიციის სამინისტრო/სსიპ „საქართველოს ეროვნული არქივი“/სსიპ „საჯარო რეესტრის ეროვნული სააგენტო“</t>
  </si>
  <si>
    <t>სსიპ „საქართველოს ეროვნული არქივის“ საბიუჯეტო სახსრები / საკუთარი შემოსავლები
სსიპ „საჯარო რეესტრის ეროვნული სააგენტოს“ საკუთარი შემოსავლები (სამცხე-ჯავახეთის არქივი)</t>
  </si>
  <si>
    <t>2.2.27 დემოგრაფიული მდგომარეობის გაუმჯობესების ხელშეწყობა</t>
  </si>
  <si>
    <r>
      <t xml:space="preserve">* </t>
    </r>
    <r>
      <rPr>
        <b/>
        <sz val="11"/>
        <rFont val="SylfaenARM"/>
      </rPr>
      <t>ყოველწლიურად</t>
    </r>
    <r>
      <rPr>
        <sz val="11"/>
        <rFont val="SylfaenARM"/>
      </rPr>
      <t xml:space="preserve"> უარყოფითი ბუნებრივი მატების რეგიონებში და ასევე მაღალმთიან დასახლებაში მუდმივად მცხოვრები ბავშვები უზრუნველყოფილნი არიან სოციალური  დახმარებით და გაცემა ხდება დროულად </t>
    </r>
  </si>
  <si>
    <r>
      <rPr>
        <b/>
        <sz val="11"/>
        <rFont val="SylfaenARM"/>
      </rPr>
      <t xml:space="preserve">ამოცანა 3. </t>
    </r>
    <r>
      <rPr>
        <sz val="11"/>
        <rFont val="SylfaenARM"/>
      </rPr>
      <t>დგილობრივი მოსახლეობის ჩართულობა. სოფლის მოსახლეობის (განსაკუთრებით ქალებისა და ახალგაზრდების) ჩართულობის გაზრდა ადგილობრივი საჭიროებების იდენტიფიცირებასა და მათი გადაწყვეტის გზების განსაზღვრაში.</t>
    </r>
  </si>
  <si>
    <r>
      <rPr>
        <b/>
        <sz val="11"/>
        <rFont val="SylfaenARM"/>
      </rPr>
      <t>2018-2020 წლებში</t>
    </r>
    <r>
      <rPr>
        <sz val="11"/>
        <rFont val="SylfaenARM"/>
      </rPr>
      <t xml:space="preserve"> სულ მცირე 8 საზოგადოებრივი ჯგუფებიდან მომდინარე ადგილობრივი განვითარების ინიციატივებიდან მოხდება ცოდნის/გამოცდილების გენერირება, რათა მოხდეს სოფლის განვითარების სტრატეგიის სამოქმედო გეგმის წლიური გადახედვისთვის ინფორმაციის გაზიარება და შემდგომი სოფლის განვითარების სტრატეგია შემუშავდეს უფრო მეტი ადგილობრივი ჩართულობით.
2018 წელს - 2 საზოგადოებრივი ჯგუფი; 2019 წელს - 3; 2020 წელს -  3; </t>
    </r>
  </si>
  <si>
    <t>UNDP</t>
  </si>
  <si>
    <t>დონორი, სახელმწიფო ბიუჯეტი</t>
  </si>
  <si>
    <t>დაგეგმილია შეხვედრების დაფინანსება, გაეროს განვითარების პროგრამის მხარდაჭერით და სოფლის მეურნეობის სამინისტროს მონაწილეობით</t>
  </si>
  <si>
    <t xml:space="preserve"> სულ ბიუჯეტი პრიორ. 2</t>
  </si>
  <si>
    <t>გარემოს დაცვა და ბუნებრივი რესურსების მდგრადი მართვა</t>
  </si>
  <si>
    <t xml:space="preserve">ამოცანა 1. წყლის, ტყისა და სხვა რესურსები. მიზნობრივ სოფლის ტერიტორიებზე წყლის, ტყისა და სხვა რესურსების მართვის გაუმჯობესება. </t>
  </si>
  <si>
    <r>
      <t xml:space="preserve">3.1.1 </t>
    </r>
    <r>
      <rPr>
        <sz val="11"/>
        <rFont val="SylfaenARM"/>
      </rPr>
      <t>დაცული ტერიტორიების დაცვა და რესურსების მართვა</t>
    </r>
  </si>
  <si>
    <t>საქართველოს გარემოს დაცვისა და სოფლის მეურნეობის სამინისტრო/სსიპ დაცული ტერიტორიების სააგენტო</t>
  </si>
  <si>
    <t xml:space="preserve">სახელმწიფო ბიუჯეტი </t>
  </si>
  <si>
    <r>
      <t>3.1.2 დაცულ ტერიტორიებ</t>
    </r>
    <r>
      <rPr>
        <sz val="11"/>
        <rFont val="Calibri"/>
        <family val="2"/>
      </rPr>
      <t xml:space="preserve">ზე </t>
    </r>
    <r>
      <rPr>
        <sz val="11"/>
        <rFont val="SylfaenARM"/>
      </rPr>
      <t>ეკოტურიზმის განვითარება და საზოგადოებასთან ეფექტური კომუნიკაცია</t>
    </r>
  </si>
  <si>
    <r>
      <t xml:space="preserve">* </t>
    </r>
    <r>
      <rPr>
        <b/>
        <sz val="11"/>
        <rFont val="SylfaenARM"/>
      </rPr>
      <t>ყოველწლიურად</t>
    </r>
    <r>
      <rPr>
        <sz val="11"/>
        <rFont val="SylfaenARM"/>
      </rPr>
      <t xml:space="preserve"> დამატებით 3 დაცულ ტერიტორიაზე მოეწყობა ეკოტურისტული და ეკოსაგანმანათლებლო მნიშვნელობის საინფორმაციო ინფრასტრუქტურა</t>
    </r>
  </si>
  <si>
    <t>3.1.3 დაცული ტერიტორიების მართვის გაუმჯობესება</t>
  </si>
  <si>
    <t>3.1.4 ტყის რესურსებით მდგრადი სარგებლობა</t>
  </si>
  <si>
    <r>
      <rPr>
        <b/>
        <sz val="11"/>
        <rFont val="SylfaenARM"/>
      </rPr>
      <t>* 2018 წელს</t>
    </r>
    <r>
      <rPr>
        <sz val="11"/>
        <rFont val="SylfaenARM"/>
      </rPr>
      <t>: გამოყოფილ ტყეკაფებში არსებულ რესურსზე ხელმისაწვდომობის გაზრდის მიზნით, დამატებით მოწყობილი/რეაბილიტირებული იქნება სატყეო-სამეურნეო გზები სიგრძით 65-დან 90 კილომეტრამდე;  სოციალური მიზნებით გაიცემა 450 000 კბმ-დან 550 000 კბმ-მდე მერქნული რესურსი (დაახლოებით 75 000 დან 80 000-მდე ბენეფიციარი); კომერციული მიზნით დამზადდება და რეალიზებული იქნება 60 000 კბმ მერქნული რესურსი.
*</t>
    </r>
    <r>
      <rPr>
        <b/>
        <sz val="11"/>
        <rFont val="SylfaenARM"/>
      </rPr>
      <t xml:space="preserve"> 2019 წელს</t>
    </r>
    <r>
      <rPr>
        <sz val="11"/>
        <rFont val="SylfaenARM"/>
      </rPr>
      <t xml:space="preserve">: დამატებით მოწყობილი/რეაბილიტირებული იქნება სატყეო-სამეურნეო გზები  სიგრძით 90-დან 125 კილომეტრამდე; სოციალური მიზნებით გაიცემა 280 000 კბმ-დან 320 000 კბმ-მდე მერქნული რესურსი (დაახლოებით 40 000- დან 45 000-მდე ბენეფიციარი); კომერციული მიზნით დამზადდება და რეალიზებული იქნება 80 000 კბმ მერქნული რესურსი.
* </t>
    </r>
    <r>
      <rPr>
        <b/>
        <sz val="11"/>
        <rFont val="SylfaenARM"/>
      </rPr>
      <t>2020 წელს</t>
    </r>
    <r>
      <rPr>
        <sz val="11"/>
        <rFont val="SylfaenARM"/>
      </rPr>
      <t>:  დამატებით მოწყობილი/რეაბილიტირებული იქნება სატყეო-სამეურნეო გზები  სიგრძით 100-დან 140 კილომეტრამდე; სოციალური მიზნებით გაიცემა 245 000 კბმ-დან 320'000 კბმ-მდე მერქნული რესურსი (დაახლოებით 35 000 დან 45 000-მდე ბენეფიციარი); კომერციული მიზნით დამზადებული და რეალიზებული იქნება 100 000 კბმ მერქნული რესურსი.</t>
    </r>
  </si>
  <si>
    <t>საქართველოს გარემოს დაცვისა და სოფლის მეურნეობის სამინისტრო/სსიპ ეროვნული სატყეო სააგენტო</t>
  </si>
  <si>
    <t>3.1.5 ტყის მოვლა და აღდგენა</t>
  </si>
  <si>
    <t>3.1.6 ტყის აღრიცხვა და ინვენტარიზაცია</t>
  </si>
  <si>
    <r>
      <rPr>
        <b/>
        <sz val="11"/>
        <rFont val="SylfaenARM"/>
      </rPr>
      <t xml:space="preserve">* 2018 წელს: </t>
    </r>
    <r>
      <rPr>
        <sz val="11"/>
        <rFont val="SylfaenARM"/>
      </rPr>
      <t xml:space="preserve">დამატებით შედგება ტყის მართვის გეგმების პროექტები 2 სატყეო უბნისათვის (ლენტეხი, ახმეტა) - საერთო ფართობით 141.4 ათასი ჰა. საერთო ჯამში განახლებულია ინფორმაცია სსიპ ეროვნული სატყეო სააგენტოს მართვას დაქვემდებარებული სახელმწიფო ტყის ფონდის ტერიტორიის დაახლოებით 29.1%-ზე.
</t>
    </r>
    <r>
      <rPr>
        <b/>
        <sz val="11"/>
        <rFont val="SylfaenARM"/>
      </rPr>
      <t>* 2019 წელს</t>
    </r>
    <r>
      <rPr>
        <sz val="11"/>
        <rFont val="SylfaenARM"/>
      </rPr>
      <t xml:space="preserve">: დამატებით შედგება ტყის მართვის გეგმების პროექტები 2 სატყეო უბნისათვის - საერთო ფართობით125.9 ათასი ჰა. საერთო ჯამში განახლებულია ინფორმაცია სსიპ ეროვნული სატყეო სააგენტოს მართვას დაქვემდებარებული სახელმწიფო ტყის ფონდის ტერიტორიის დაახლოებით 26.2%-ზე;
* </t>
    </r>
    <r>
      <rPr>
        <b/>
        <sz val="11"/>
        <rFont val="SylfaenARM"/>
      </rPr>
      <t>2020 წელს</t>
    </r>
    <r>
      <rPr>
        <sz val="11"/>
        <rFont val="SylfaenARM"/>
      </rPr>
      <t>: დამატებით შედგება ტყის მართვის გეგმების პროექტები 2 სატყეო უბნისათვის - საერთო ფართობით 132.1 ათასი ჰა.  საერთო ჯამში განახლებულია ინფორმაცია სსიპ ეროვნული სატყეო სააგენტოს მართვას დაქვემდებარებული სახელმწიფო ტყის ფონდის ტერიტორიის დაახლოებით 33.6 %-ზე</t>
    </r>
  </si>
  <si>
    <r>
      <t xml:space="preserve">3.1.7.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შეფასება
</t>
    </r>
    <r>
      <rPr>
        <i/>
        <sz val="11"/>
        <rFont val="Merriweather"/>
      </rPr>
      <t>(3.1.7 ყოველწლიური გეოლოგიური მონიტორინგის განხორციელება)</t>
    </r>
  </si>
  <si>
    <r>
      <t xml:space="preserve">* </t>
    </r>
    <r>
      <rPr>
        <b/>
        <sz val="11"/>
        <rFont val="SylfaenARM"/>
      </rPr>
      <t>ყოველწლიურად,</t>
    </r>
    <r>
      <rPr>
        <sz val="11"/>
        <rFont val="SylfaenARM"/>
      </rPr>
      <t xml:space="preserve"> წინა წელთან შედარებით 5%-ით გაიზრდება დასახლებული პუნქტების გეოლოგიური მონიტორინგის არეალები</t>
    </r>
  </si>
  <si>
    <t>საქართველოს გარემოს დაცვისა და სოფლის მეურნეობის სამინისტრო/სსიპ გარემოს ეროვნული სააგენტო</t>
  </si>
  <si>
    <r>
      <t xml:space="preserve">3.1.8. სახელმწიფო გეოლოგიური რუკების შედგენა (გეოლოგიური აგეგმვა)
</t>
    </r>
    <r>
      <rPr>
        <i/>
        <sz val="11"/>
        <rFont val="Merriweather"/>
      </rPr>
      <t>(3.1.8 გეოლოგიური აგეგმვითი სამუშაოების ჩატარება)</t>
    </r>
  </si>
  <si>
    <r>
      <rPr>
        <b/>
        <sz val="11"/>
        <rFont val="SylfaenARM"/>
      </rPr>
      <t xml:space="preserve">* 2018 წელს </t>
    </r>
    <r>
      <rPr>
        <sz val="11"/>
        <rFont val="SylfaenARM"/>
      </rPr>
      <t>დასრულდება ჯვარი-ყაზბეგის გეოლოგიური ფურცლის აგეგმვა;
*</t>
    </r>
    <r>
      <rPr>
        <b/>
        <sz val="11"/>
        <rFont val="SylfaenARM"/>
      </rPr>
      <t xml:space="preserve"> 2019 წელს</t>
    </r>
    <r>
      <rPr>
        <sz val="11"/>
        <rFont val="SylfaenARM"/>
      </rPr>
      <t xml:space="preserve"> გაგრძელდება რუსთავის და ლაგოდეხის გეოლოგიური რუკის ფურცლების აგეგმვა; 
* </t>
    </r>
    <r>
      <rPr>
        <b/>
        <sz val="11"/>
        <rFont val="SylfaenARM"/>
      </rPr>
      <t>2020 წელს</t>
    </r>
    <r>
      <rPr>
        <sz val="11"/>
        <rFont val="SylfaenARM"/>
      </rPr>
      <t xml:space="preserve">  ა) დასრულდება რუსთავის და ლაგოდეხის გეოლოგიური რუკის ფურცლების აგეგმვა; ბ) დაიწყება ახმეტის (თუშეთის) გეოლოგიური ფურცლის აგეგმვა;</t>
    </r>
  </si>
  <si>
    <r>
      <t xml:space="preserve">3.1.9 მიწისქვეშა მტკნარი სასმელი წყლების მონიტორინგი
</t>
    </r>
    <r>
      <rPr>
        <i/>
        <sz val="11"/>
        <rFont val="Merriweather"/>
      </rPr>
      <t>(3.1.9 მიწისქვეშა წყლების მონიტორინგის განხორციელება)</t>
    </r>
  </si>
  <si>
    <r>
      <t xml:space="preserve">* </t>
    </r>
    <r>
      <rPr>
        <b/>
        <sz val="11"/>
        <rFont val="SylfaenARM"/>
      </rPr>
      <t>ყოველწლიურად,</t>
    </r>
    <r>
      <rPr>
        <sz val="11"/>
        <rFont val="SylfaenARM"/>
      </rPr>
      <t xml:space="preserve"> წინა წელთან შედარებით 2 ერთეულით გაიზრდება მიწისქვეშა წყლების მონიტორინგული სადამკვირვებლო წყალპუნქტების რაოდენობა</t>
    </r>
  </si>
  <si>
    <t>3.1.10 გარემოს დაბინძურების მონიტორინგი</t>
  </si>
  <si>
    <r>
      <rPr>
        <b/>
        <sz val="11"/>
        <rFont val="SylfaenARM"/>
      </rPr>
      <t>* 2018 წელს</t>
    </r>
    <r>
      <rPr>
        <sz val="11"/>
        <rFont val="SylfaenARM"/>
      </rPr>
      <t xml:space="preserve"> ზედაპირული წყლების (მდინარეებისა და ტბების) მონიტორინგის წერტილების რაოდენობა გაიზრდება 158 წერტილიდან 166 წერტილამდე; 45-დან 50-მდე გაიზრდება დასახლებული პუნქტების რაოდენობა, სადაც ჩატარდება ნიადაგის დაბინძურების მონიტორინგი.
</t>
    </r>
    <r>
      <rPr>
        <b/>
        <sz val="11"/>
        <rFont val="SylfaenARM"/>
      </rPr>
      <t>* 2019 წელს</t>
    </r>
    <r>
      <rPr>
        <sz val="11"/>
        <rFont val="SylfaenARM"/>
      </rPr>
      <t xml:space="preserve"> ზედაპირული წყლების (მდინარეებისა და ტბების) მონიტორინგის წერტილების რაოდენობა გაიზრდება 166 წერტილიდან 171 წერტილამდე; 50-დან 53-მდე გაიზრდება დასახლებული პუნქტების რაოდენობა, სადაც ჩატარდება ნიადაგის დაბინძურების მონიტორინგი.
</t>
    </r>
    <r>
      <rPr>
        <b/>
        <sz val="11"/>
        <rFont val="SylfaenARM"/>
      </rPr>
      <t>* 2020 წელს</t>
    </r>
    <r>
      <rPr>
        <sz val="11"/>
        <rFont val="SylfaenARM"/>
      </rPr>
      <t xml:space="preserve"> ზედაპირული წყლების (მდინარეებისა და ტბების) მონიტორინგის წერტილების რაოდენობა გაიზრდება 171 წერტილიდან 176 წერტილამდე; 53-დან 55-მდე გაიზრდება დასახლებული პუნქტების რაოდენობა, სადაც ჩატარდება ნიადაგის დაბინძურების მონიტორინგი
</t>
    </r>
  </si>
  <si>
    <r>
      <rPr>
        <b/>
        <sz val="11"/>
        <rFont val="SylfaenARM"/>
      </rPr>
      <t>ამოცანა 2.</t>
    </r>
    <r>
      <rPr>
        <sz val="11"/>
        <rFont val="SylfaenARM"/>
      </rPr>
      <t xml:space="preserve"> ნარჩენების მართვა. სოფლად ნარჩენების მართვის მდგრადი სისტემების განვითარების ხელშეწყობა</t>
    </r>
  </si>
  <si>
    <t>3.2.1 მყარი ნარჩენების მართვა</t>
  </si>
  <si>
    <r>
      <rPr>
        <b/>
        <sz val="11"/>
        <rFont val="SylfaenARM"/>
      </rPr>
      <t>* 2018 წელს</t>
    </r>
    <r>
      <rPr>
        <sz val="11"/>
        <rFont val="SylfaenARM"/>
      </rPr>
      <t xml:space="preserve"> დაიწყება 1 ახალი რეგიონული ნაგავსაყრელის მშენებლობა;
</t>
    </r>
    <r>
      <rPr>
        <b/>
        <sz val="11"/>
        <rFont val="SylfaenARM"/>
      </rPr>
      <t xml:space="preserve">* 2019 წელს </t>
    </r>
    <r>
      <rPr>
        <sz val="11"/>
        <rFont val="SylfaenARM"/>
      </rPr>
      <t xml:space="preserve">დაიწყება 1 ახალი რეგიონული ნაგავსაყრელის მშენებლობასთან დაკავშირებული საპროექტო სამუშაოები; დაგეგმილია 1 ნაგავსაყრელის დახურვა;
</t>
    </r>
    <r>
      <rPr>
        <b/>
        <sz val="11"/>
        <rFont val="SylfaenARM"/>
      </rPr>
      <t>* 2020 წელს</t>
    </r>
    <r>
      <rPr>
        <sz val="11"/>
        <rFont val="SylfaenARM"/>
      </rPr>
      <t xml:space="preserve"> დაიწყება 1 ახალი რეგიონული ნაგავსაყრელის მშენებლობასთან დაკავშირებული საპროექტო სამუშაოები; დაგეგმილია 3 ნაგავსაყრელის დახურვა.</t>
    </r>
  </si>
  <si>
    <t>საქართველოს მყარი ნარჩენების მართვის კომპანია</t>
  </si>
  <si>
    <r>
      <rPr>
        <b/>
        <sz val="11"/>
        <rFont val="SylfaenARM"/>
      </rPr>
      <t xml:space="preserve">ამოცანა 3. </t>
    </r>
    <r>
      <rPr>
        <sz val="11"/>
        <rFont val="SylfaenARM"/>
      </rPr>
      <t>კლიმატის ცვლილება. კლიმატის ცვლილებით გამოწვეული შესაძლო ნეგატიური გავლენის შერბილების ღონისძიებების განხორციელება. რისკების შეფასება</t>
    </r>
  </si>
  <si>
    <r>
      <t xml:space="preserve">3.3.1. ჰიდრომეტეოროლოგიურ პარამეტრებზე რეგულარული დაკვირვებების წარმოება, დაკვირვების ქსელის გაფართოება.
</t>
    </r>
    <r>
      <rPr>
        <i/>
        <sz val="11"/>
        <rFont val="Merriweather"/>
      </rPr>
      <t>(3.3.1 ჰიდრომეტეოროლოგიური დაკვირვების წარმოება და დაკვირვების ქსელის გაფართოება.)</t>
    </r>
  </si>
  <si>
    <t>3.3.2 აგროდაზღვევის უზრუნველყოფის ღონისძიებები</t>
  </si>
  <si>
    <r>
      <t xml:space="preserve">* </t>
    </r>
    <r>
      <rPr>
        <b/>
        <sz val="11"/>
        <rFont val="SylfaenARM"/>
      </rPr>
      <t>2018 წელს</t>
    </r>
    <r>
      <rPr>
        <sz val="11"/>
        <rFont val="SylfaenARM"/>
      </rPr>
      <t xml:space="preserve"> დაზღვეული იქნება დაახლოებით 20 000 სასოფლო-სამეურნეო ჰა 
* </t>
    </r>
    <r>
      <rPr>
        <b/>
        <sz val="11"/>
        <rFont val="SylfaenARM"/>
      </rPr>
      <t>2019 წელს</t>
    </r>
    <r>
      <rPr>
        <sz val="11"/>
        <rFont val="SylfaenARM"/>
      </rPr>
      <t xml:space="preserve"> დაზღვეული იქნება  დაახლოებით 13 000 სასოფლო-სამეურნეო ჰა 
* </t>
    </r>
    <r>
      <rPr>
        <b/>
        <sz val="11"/>
        <rFont val="SylfaenARM"/>
      </rPr>
      <t>2020 წელს</t>
    </r>
    <r>
      <rPr>
        <sz val="11"/>
        <rFont val="SylfaenARM"/>
      </rPr>
      <t xml:space="preserve"> დაზღვეული იქნება  დაახლოებით 14 000 სასოფლო-სამეურნეო  ჰა </t>
    </r>
  </si>
  <si>
    <t xml:space="preserve"> სულ ბიუჯეტი პრიორ. 3</t>
  </si>
  <si>
    <t>სულ ბიუჯეტი</t>
  </si>
  <si>
    <t xml:space="preserve">ამ აქტივობაში არ არის ცალკე გამოყოფილი,  ა(ა)იპ „სოფლის მეურნეობის პროექტების მართვის სააგენტო“-ს  მიერ განხორციელბული "სოფლის მეურნეობის მოდერნიზაციის, ბაზარზე წვდომისა და მდგრადობის პროექტის საგრანტო კომპონენტი (GEF, IFAD)", რომელიც 2018 წელს, დონორების მხრიდან  დაფინანსდება 5 000 000 ლარით (შედის 18 675 000 ლარში). </t>
  </si>
  <si>
    <t>აქტივობა განხორციელდება სახელმწიფო ბიუჯეტისა და დონორების დაფინანსებით.</t>
  </si>
  <si>
    <t xml:space="preserve">2018 წელს ვერ შესრულდა დაგეგმილი მაჩვენებლები. შესაბამისად, შეუსაბამობაა 2018 წლის და 2019 წლის პროცენტულ მაჩვენებელს შორის. ფაქტობრივი შესრულების მიხედვით (2018 წლის 31 დეკემბრის მდგომარეობით), განახლებულია ინფორმაცია სსიპ ეროვნული სატყეო სააგენტოს მართვას დაქვემდებარებული სახელმწიფო ტყის ფონდის ტერიტორიის დაახლოებით 19,1 %-ზე.
</t>
  </si>
  <si>
    <r>
      <rPr>
        <b/>
        <sz val="11"/>
        <rFont val="SylfaenARM"/>
      </rPr>
      <t>* 2018 წელს</t>
    </r>
    <r>
      <rPr>
        <sz val="11"/>
        <rFont val="SylfaenARM"/>
      </rPr>
      <t xml:space="preserve">: სამ დაცულ ტერიტორიაზე  განვითარდება დაცვის ინფრასტრუქტურა  (ხერგილები); ერთი დაცული ტერიტორია უზრუნველყოფილი იქნება  სადემარკაციო საინფორმაციო ნიშნულებით; ორი  დაცული ტერიტორიის ადმინისტრაცია აღიჭურვება საველე ხანძარსაწინააღმდეგო აღჭურვილობით; ერთ დაცულ ტერიტორიაზე დაიწყება და დასრულდება ტყის ინვენტარიზაცია (დაახლოებით 20 000 ჰა).
* </t>
    </r>
    <r>
      <rPr>
        <b/>
        <sz val="11"/>
        <rFont val="SylfaenARM"/>
      </rPr>
      <t>2019 წელს</t>
    </r>
    <r>
      <rPr>
        <sz val="11"/>
        <rFont val="SylfaenARM"/>
      </rPr>
      <t>: დამატებით სამ დაცულ ტერიტორიაზე  გაუმჯობესდება დაცვის ინფრასტრუქტურა (აშენდება სარეინჯეროები);</t>
    </r>
    <r>
      <rPr>
        <sz val="11"/>
        <rFont val="SylfaenARM"/>
      </rPr>
      <t xml:space="preserve">
ერთ დაცულ ტერიტორიაზე (მცხეთისა და თიანეთის მუნიციპალიტეტის ტერიტორიაზე) დაიწყება ტყის ინვენტარიზაცია (დაახლობით 200 000 ჰა);   </t>
    </r>
    <r>
      <rPr>
        <sz val="11"/>
        <rFont val="SylfaenARM"/>
      </rPr>
      <t xml:space="preserve">
* </t>
    </r>
    <r>
      <rPr>
        <b/>
        <sz val="11"/>
        <rFont val="SylfaenARM"/>
      </rPr>
      <t>2020 წელს</t>
    </r>
    <r>
      <rPr>
        <sz val="11"/>
        <rFont val="SylfaenARM"/>
      </rPr>
      <t xml:space="preserve">: დამატებით სამ  დაცულ ტერიტორიაზე  გაუმჯობესდება დაცვის ინფრასტრუქტურა (ხერგილები); დამატებით ოცდაათი დაცული ტერიტორიის (ბუნების ძეგლები)  საზღვრები უზრუნველყოფილი იქნება  სადემარკაციო საინფორმაციო ნიშნულებით; დამატებით ორი  დაცული ტერიტორიის ადმინისტრაცია აღიჭურვება საველე ხანძარსაწინააღმდეგო აღჭურვილობით; ერთ დაცულ ტერიტორიაზე დასრულდება ტყის ინვენტარიზაცია (დაახლოებით 50 000 ჰა- იან ფართობზე) </t>
    </r>
    <r>
      <rPr>
        <sz val="11"/>
        <color rgb="FFFF0000"/>
        <rFont val="SylfaenARM"/>
      </rPr>
      <t xml:space="preserve"> </t>
    </r>
  </si>
  <si>
    <r>
      <t xml:space="preserve">• </t>
    </r>
    <r>
      <rPr>
        <b/>
        <sz val="11"/>
        <rFont val="Merriweather"/>
      </rPr>
      <t>2019 წელი</t>
    </r>
    <r>
      <rPr>
        <sz val="11"/>
        <rFont val="Merriweather"/>
      </rPr>
      <t xml:space="preserve">: 2018 წელთან შედარებით  დამატებით 1 დაცული ტერიტორიის ადმინისტრაციას აქვს მენეჯმენტის გეგმა. 
• </t>
    </r>
    <r>
      <rPr>
        <b/>
        <sz val="11"/>
        <rFont val="Merriweather"/>
      </rPr>
      <t>2020 წელი</t>
    </r>
    <r>
      <rPr>
        <sz val="11"/>
        <rFont val="Merriweather"/>
      </rPr>
      <t>: 2019 წელთან შედარებით დამატებით 1 დაცული ტერიტორიის ადმინისტრაცაის აქვს მენეჯემნტის გეგმა</t>
    </r>
  </si>
  <si>
    <t>2.3.1  შეხვედრები საზოგადოებრივ ჯგუფებთან</t>
  </si>
  <si>
    <t>საქართველოს გარემოს დაცვისა და სოფლის მეურნეობის სამინისტრო / ა(ა)იპ სოფლის მეურნეობის პროექტების მართვის სააგენტო;</t>
  </si>
  <si>
    <t>საქართველოს  გარემოს დაცვისა და სოფლის მეურნეობის სამინისტრო / სსიპ სასოფლო-სამეურნეო კოოპერატივების განვითარების სააგენტო</t>
  </si>
  <si>
    <t>საქართველოს სოფლის განვითარების 2017-2020 წლების სტრატეგიის 2018-2020 წლების სამოქმედო გეგმა</t>
  </si>
  <si>
    <t xml:space="preserve">1.1.11  სამელიორაციო სისტემების მშენებლობა და რეაბილიტაცია </t>
  </si>
  <si>
    <r>
      <t xml:space="preserve">სსიპ ეროვნული სატყეო სააგენტოს მართვას დაქვემდებარებულ სახელმწიფო ტყის ფონდის ტერიტორიაზე:
</t>
    </r>
    <r>
      <rPr>
        <b/>
        <sz val="11"/>
        <rFont val="SylfaenARM"/>
      </rPr>
      <t>* 2018 წელს:</t>
    </r>
    <r>
      <rPr>
        <sz val="11"/>
        <rFont val="SylfaenARM"/>
      </rPr>
      <t xml:space="preserve"> დამატებით 75-100 ჰა-ზე გაშენდება ტყის მასივი;  2017 წელთან შედარებით შესაბამის ფართობებზე 10%-ით შემცირდება მავნებელ დაავადებათა პროგრესირების  მაჩვენებელი და 5%-ით გაუმჯობესდება ტყეების სანიტარული მდგომარეობა.
* </t>
    </r>
    <r>
      <rPr>
        <b/>
        <sz val="11"/>
        <rFont val="SylfaenARM"/>
      </rPr>
      <t>2019 წელს</t>
    </r>
    <r>
      <rPr>
        <sz val="11"/>
        <rFont val="SylfaenARM"/>
      </rPr>
      <t xml:space="preserve">: დამატებით 100 ჰა-ზე გაშენდება ან/და აღდგენილი იქნება ტყის მასივი; 2018 წელთან შედარებით 10%-ით შემცირდება შესაბამის ფართობებზე მავნებელ დაავადებათა პროგრესირების მაჩვენებელი და 5%-ით გაუმჯობესდება ტყეების სანიტარული მდგომარეობა.
* </t>
    </r>
    <r>
      <rPr>
        <b/>
        <sz val="11"/>
        <rFont val="SylfaenARM"/>
      </rPr>
      <t>2020 წელს</t>
    </r>
    <r>
      <rPr>
        <sz val="11"/>
        <rFont val="SylfaenARM"/>
      </rPr>
      <t xml:space="preserve">: დამატებით 100 ჰა-დან-125 ჰა-ზე გაშენდება ან/და აღდგენილი იქნება ტყის მასივი; 2019 წელთან შედარებით შესაბამის ფართობებზე 10%-ით შემცირდება მავნებელ დაავადებათა პროგრესირების მაჩვენებელი და 5%-ით გაუმჯობესდება ტყეების სანიტარული </t>
    </r>
    <r>
      <rPr>
        <sz val="10"/>
        <rFont val="SylfaenARM"/>
      </rPr>
      <t>მდგომარეობა.</t>
    </r>
  </si>
  <si>
    <r>
      <rPr>
        <b/>
        <sz val="11"/>
        <rFont val="SylfaenARM"/>
      </rPr>
      <t>* 2018 წელს</t>
    </r>
    <r>
      <rPr>
        <sz val="11"/>
        <rFont val="SylfaenARM"/>
      </rPr>
      <t xml:space="preserve"> დასრულდება სამი მაგისტრალური არხის რეაბილიტაცია, შედეგად გაუმჯობესდება  წყალუზრუნველყოფა  - 20 000  ჰა-ზე; 
*</t>
    </r>
    <r>
      <rPr>
        <b/>
        <sz val="11"/>
        <rFont val="SylfaenARM"/>
      </rPr>
      <t xml:space="preserve"> 2019 წელს</t>
    </r>
    <r>
      <rPr>
        <sz val="11"/>
        <rFont val="SylfaenARM"/>
      </rPr>
      <t xml:space="preserve"> დასრულდება სამი სარწყავი სისტემის  შიდა ქსელების დეტალური საინჟინრო პროექტირება; მომზადდება  კანონპროექტი წყალმომხმარებელ ორგანიზაციების შესახებ; დასრულდება 2 წყალსაცავის კაშხლების უსაფრთხოების პროექტირება;                                                                              * </t>
    </r>
    <r>
      <rPr>
        <b/>
        <sz val="11"/>
        <rFont val="SylfaenARM"/>
      </rPr>
      <t>2020 წელს</t>
    </r>
    <r>
      <rPr>
        <sz val="11"/>
        <rFont val="SylfaenARM"/>
      </rPr>
      <t xml:space="preserve"> 4 სარწყავ სისტემაზე ჩამოყალიბდება წყალმომხმარებელთა ორგანიზაციები; დასრულდება 2 წყალსაცავის კაშხლების უსაფრთხოების სამუშაოები.</t>
    </r>
  </si>
  <si>
    <r>
      <t>*</t>
    </r>
    <r>
      <rPr>
        <b/>
        <sz val="11"/>
        <rFont val="Merriweather"/>
      </rPr>
      <t xml:space="preserve"> 2018 წელს</t>
    </r>
    <r>
      <rPr>
        <sz val="11"/>
        <rFont val="Merriweather"/>
      </rPr>
      <t xml:space="preserve"> 2017 წელთან შედარებით დამატებით 5 ერთეული მეტეოროლოგიური და 4 ერთეული ჰიდროლოგიური დაკვირვების სადგურის შეძენა და გამართვა; 
* </t>
    </r>
    <r>
      <rPr>
        <b/>
        <sz val="11"/>
        <rFont val="Merriweather"/>
      </rPr>
      <t xml:space="preserve">2019 წელს </t>
    </r>
    <r>
      <rPr>
        <sz val="11"/>
        <rFont val="Merriweather"/>
      </rPr>
      <t xml:space="preserve">2018 წელთან შედარებით დამატებით 6 ერთეული მეტეოროლოგიური და 6 ერთეული ჰიდროლოგიური დაკვირვების სადგურის ინსტალაცია;
* </t>
    </r>
    <r>
      <rPr>
        <b/>
        <sz val="11"/>
        <rFont val="Merriweather"/>
      </rPr>
      <t>2020 წელს,</t>
    </r>
    <r>
      <rPr>
        <sz val="11"/>
        <rFont val="Merriweather"/>
      </rPr>
      <t xml:space="preserve"> 2019 წელთან შედარებით დამატებით 10 ერთეული მეტეოროლოგიური და 10 ერთეული ჰიდროლოგიური დაკვირვების სადგურის შეძენა და გამართვა. 
-ატმოსფეროს ვერტიკალური ზონდირების მიზნით -  1 ერთეული აეროლოგიური კომპლექსის შეძენა და გამართვა;</t>
    </r>
  </si>
  <si>
    <r>
      <rPr>
        <b/>
        <sz val="11"/>
        <rFont val="SylfaenARM"/>
      </rPr>
      <t>შენიშვნა:</t>
    </r>
    <r>
      <rPr>
        <sz val="11"/>
        <rFont val="SylfaenARM"/>
      </rPr>
      <t>2018 წლისთვის საბაზისო მაჩვენებელი იქნება 2016 წელი - 4754 პროფესიული სტუდენტი (გარდა თბილისის, ქუთაისის, ბათუმის, ფოთისა და რუსთავის პროფესიული პროგრამების განმახორციელებელ სახელმწიფო საგანმანათლებლო დაწესებულებებში ჩარიცხული სტუდენტებისა)</t>
    </r>
  </si>
  <si>
    <t>საკუთარი სახსრები</t>
  </si>
  <si>
    <r>
      <t>სსიპ „იუსტიციის სახლის“ საკუთარი შემოსავლები</t>
    </r>
    <r>
      <rPr>
        <b/>
        <sz val="11"/>
        <rFont val="SylfaenARM"/>
      </rPr>
      <t xml:space="preserve"> ან/და</t>
    </r>
    <r>
      <rPr>
        <sz val="11"/>
        <rFont val="SylfaenARM"/>
      </rPr>
      <t xml:space="preserve"> სახელმწიფო ბიუჯეტი</t>
    </r>
  </si>
  <si>
    <r>
      <rPr>
        <b/>
        <sz val="11"/>
        <rFont val="SylfaenARM"/>
      </rPr>
      <t>* 2019  -</t>
    </r>
    <r>
      <rPr>
        <sz val="11"/>
        <rFont val="SylfaenARM"/>
      </rPr>
      <t xml:space="preserve"> აშენდება, ხოლო 2020 წელს აღიჭურვება სამცხე-ჯავახეთის რეგიონში 1 არქივი (ახალციხე); 2020 წელს ცენტრალიზაციას დაექვემდებარება 1 არქივი (ახალქალაქი).
</t>
    </r>
    <r>
      <rPr>
        <b/>
        <sz val="11"/>
        <rFont val="SylfaenARM"/>
      </rPr>
      <t>* 2020 წელს</t>
    </r>
    <r>
      <rPr>
        <sz val="11"/>
        <rFont val="SylfaenARM"/>
      </rPr>
      <t xml:space="preserve"> შიდა ქართლის რეგიონში დასრულდება 1 არქივის მშენებლობა და აღჭურვა (გორი); ცენტრალიზაციას დაექვემდებარება 2 არქივი (კასპი, ხაშური).</t>
    </r>
  </si>
  <si>
    <r>
      <rPr>
        <b/>
        <sz val="11"/>
        <rFont val="SylfaenARM"/>
      </rPr>
      <t xml:space="preserve">* 2018 წელს  </t>
    </r>
    <r>
      <rPr>
        <sz val="11"/>
        <rFont val="SylfaenARM"/>
      </rPr>
      <t>აშენდება და აღიჭურვება</t>
    </r>
    <r>
      <rPr>
        <b/>
        <sz val="11"/>
        <rFont val="SylfaenARM"/>
      </rPr>
      <t xml:space="preserve"> 3</t>
    </r>
    <r>
      <rPr>
        <sz val="11"/>
        <rFont val="SylfaenARM"/>
      </rPr>
      <t xml:space="preserve"> იუსტიციის სახლი  (ახალქალაქი, მარტვილი; სენაკი);                                                                                   
</t>
    </r>
    <r>
      <rPr>
        <b/>
        <sz val="11"/>
        <rFont val="SylfaenARM"/>
      </rPr>
      <t>* 2019 წელს</t>
    </r>
    <r>
      <rPr>
        <sz val="11"/>
        <rFont val="SylfaenARM"/>
      </rPr>
      <t xml:space="preserve"> აშენდება და აღიჭურვება 3 იუსტიციის სახლი  (ხონი; ბოლნისი; გარდაბანი), დაიწყება იუსტიციის სახლის ახალი ფილიალების სამტრედიის და წყალტუბოს მშენებლობა.   
* </t>
    </r>
    <r>
      <rPr>
        <b/>
        <sz val="11"/>
        <rFont val="SylfaenARM"/>
        <charset val="1"/>
      </rPr>
      <t xml:space="preserve">2020 წელს </t>
    </r>
    <r>
      <rPr>
        <sz val="11"/>
        <rFont val="SylfaenARM"/>
      </rPr>
      <t xml:space="preserve">აშენდება და აღიჭურვება 2 იუსტიციის სახლი  (სამტრედია და წყალტუბო).                                              
                                                                                                                                </t>
    </r>
  </si>
  <si>
    <t xml:space="preserve">2018 წელს უკვე გახსნილია ახალქალაქის, მარტვილისა და სენაკის იუსტიციის  სახლები.
2019 წელს დაგეგმილია 3 ფილიალის გახსნა (ხონი, ბოლნისი, გარდაბანი).  არსებული ინფორმაციით, ასევე, დაიწყება სამტრედიისა და წყალტუბოს იუსტიციის სახლების მშენებლობა. თუმცა დღეისთვის 2019 წლის ბიუჯეტში აღნიშნულ მშენებლობები გათვალისწინებული არ არის და შესაძლებელია მათი რაოდენობა მეტ ნაკლებად შეიცვალოს საქართველოს მთავრობასთან ბიუჯეტის შეთანხმებამდე.  შესაბამისად, საპროგნოზო ბიუჯეტი 2019 წლისთვის არის  სავარაუდო და შესაძლებელია მნიშვნელოვნად შეიცვალოს.
</t>
  </si>
  <si>
    <r>
      <t xml:space="preserve">* </t>
    </r>
    <r>
      <rPr>
        <b/>
        <sz val="11"/>
        <color theme="1"/>
        <rFont val="SylfaenARM"/>
      </rPr>
      <t>2018-2020 წლებში</t>
    </r>
    <r>
      <rPr>
        <sz val="11"/>
        <color theme="1"/>
        <rFont val="SylfaenARM"/>
      </rPr>
      <t xml:space="preserve"> დამატებით შექმნილი იქნება 3 ტურისტული პროდუქტი (ყოველ წელს), დამატებით მცირე 2 ინფრასტრუქტურული პროექტი იქნება შექმნილი (ყოველ წელს);  2018-2020 წლებში, წლიურად გადამზადებული იქნება ტურიზმის სექტორის 600 წარმომადგენელი;  
</t>
    </r>
  </si>
  <si>
    <t>საპროგნოზო ბიუჯეტი (ათასი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</si>
</sst>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_);\(#,##0.0\)"/>
  </numFmts>
  <fonts count="28">
    <font>
      <sz val="11"/>
      <color theme="1"/>
      <name val="Calibri"/>
      <family val="2"/>
      <scheme val="minor"/>
    </font>
    <font>
      <sz val="11"/>
      <color theme="1"/>
      <name val="Calibri"/>
      <family val="2"/>
      <scheme val="minor"/>
    </font>
    <font>
      <sz val="11"/>
      <name val="SylfaenARM"/>
    </font>
    <font>
      <b/>
      <sz val="11"/>
      <color theme="0"/>
      <name val="SylfaenARM"/>
    </font>
    <font>
      <b/>
      <sz val="11"/>
      <name val="SylfaenARM"/>
    </font>
    <font>
      <sz val="11"/>
      <color rgb="FFFF0000"/>
      <name val="SylfaenARM"/>
    </font>
    <font>
      <sz val="11"/>
      <color theme="1"/>
      <name val="SylfaenARM"/>
    </font>
    <font>
      <b/>
      <sz val="10"/>
      <name val="SylfaenARM"/>
    </font>
    <font>
      <sz val="10"/>
      <color theme="1"/>
      <name val="SylfaenARM"/>
    </font>
    <font>
      <b/>
      <u/>
      <sz val="10"/>
      <color theme="1"/>
      <name val="SylfaenARM"/>
    </font>
    <font>
      <u/>
      <sz val="10"/>
      <color theme="1"/>
      <name val="SylfaenARM"/>
    </font>
    <font>
      <b/>
      <i/>
      <sz val="10"/>
      <color theme="1"/>
      <name val="SylfaenARM"/>
    </font>
    <font>
      <i/>
      <sz val="10"/>
      <color theme="1"/>
      <name val="SylfaenARM"/>
    </font>
    <font>
      <sz val="8"/>
      <name val="SylfaenARM"/>
    </font>
    <font>
      <sz val="12"/>
      <name val="SylfaenARM"/>
    </font>
    <font>
      <b/>
      <sz val="11"/>
      <color theme="1"/>
      <name val="SylfaenARM"/>
    </font>
    <font>
      <sz val="11"/>
      <name val="SylfaenARM"/>
      <charset val="1"/>
    </font>
    <font>
      <sz val="11"/>
      <name val="Merriweather"/>
    </font>
    <font>
      <sz val="11"/>
      <name val="Calibri"/>
      <family val="2"/>
    </font>
    <font>
      <b/>
      <sz val="11"/>
      <name val="Merriweather"/>
    </font>
    <font>
      <sz val="11"/>
      <color rgb="FF000000"/>
      <name val="Calibri"/>
      <family val="2"/>
    </font>
    <font>
      <strike/>
      <sz val="11"/>
      <name val="Merriweather"/>
    </font>
    <font>
      <i/>
      <sz val="11"/>
      <name val="Merriweather"/>
    </font>
    <font>
      <sz val="13"/>
      <name val="SylfaenARM"/>
    </font>
    <font>
      <sz val="18"/>
      <color theme="1"/>
      <name val="Sylfaen"/>
      <family val="1"/>
    </font>
    <font>
      <sz val="10"/>
      <name val="SylfaenARM"/>
    </font>
    <font>
      <sz val="11"/>
      <name val="Sylfaen"/>
      <family val="1"/>
    </font>
    <font>
      <b/>
      <sz val="11"/>
      <name val="SylfaenARM"/>
      <charset val="1"/>
    </font>
  </fonts>
  <fills count="9">
    <fill>
      <patternFill patternType="none"/>
    </fill>
    <fill>
      <patternFill patternType="gray125"/>
    </fill>
    <fill>
      <patternFill patternType="solid">
        <fgColor rgb="FF1F497D"/>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rgb="FFFFFFFF"/>
        <bgColor rgb="FFFFFFFF"/>
      </patternFill>
    </fill>
    <fill>
      <patternFill patternType="solid">
        <fgColor rgb="FFFF00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hair">
        <color auto="1"/>
      </left>
      <right style="hair">
        <color auto="1"/>
      </right>
      <top style="hair">
        <color auto="1"/>
      </top>
      <bottom style="hair">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rgb="FF000000"/>
      </right>
      <top style="thin">
        <color rgb="FF000000"/>
      </top>
      <bottom/>
      <diagonal/>
    </border>
  </borders>
  <cellStyleXfs count="4">
    <xf numFmtId="0" fontId="0" fillId="0" borderId="0"/>
    <xf numFmtId="43" fontId="1" fillId="0" borderId="0" applyFont="0" applyFill="0" applyBorder="0" applyAlignment="0" applyProtection="0"/>
    <xf numFmtId="0" fontId="20" fillId="0" borderId="0"/>
    <xf numFmtId="0" fontId="20" fillId="0" borderId="0"/>
  </cellStyleXfs>
  <cellXfs count="174">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165" fontId="2" fillId="5" borderId="1" xfId="1" applyNumberFormat="1" applyFont="1" applyFill="1" applyBorder="1" applyAlignment="1">
      <alignment horizontal="center" vertical="center"/>
    </xf>
    <xf numFmtId="3" fontId="2" fillId="5" borderId="1" xfId="0"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2" fillId="5" borderId="1" xfId="0" applyFont="1" applyFill="1" applyBorder="1" applyAlignment="1">
      <alignment vertical="top" wrapText="1"/>
    </xf>
    <xf numFmtId="0" fontId="4" fillId="0" borderId="1" xfId="0" applyFont="1" applyBorder="1" applyAlignment="1">
      <alignment horizontal="center" vertical="top"/>
    </xf>
    <xf numFmtId="164" fontId="6"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xf numFmtId="164" fontId="6" fillId="5"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6"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164"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top" wrapText="1"/>
    </xf>
    <xf numFmtId="0" fontId="2" fillId="6" borderId="0" xfId="0" applyFont="1" applyFill="1"/>
    <xf numFmtId="0" fontId="4" fillId="6" borderId="0" xfId="0" applyFont="1" applyFill="1" applyAlignment="1">
      <alignment horizontal="center" vertical="top"/>
    </xf>
    <xf numFmtId="0" fontId="7" fillId="6" borderId="1"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xf>
    <xf numFmtId="3" fontId="4" fillId="6" borderId="1" xfId="0" applyNumberFormat="1" applyFont="1" applyFill="1" applyBorder="1" applyAlignment="1">
      <alignment horizontal="center" vertical="center"/>
    </xf>
    <xf numFmtId="164" fontId="4" fillId="6" borderId="1" xfId="0" applyNumberFormat="1" applyFont="1" applyFill="1" applyBorder="1" applyAlignment="1">
      <alignment horizontal="center" vertical="center" wrapText="1"/>
    </xf>
    <xf numFmtId="0" fontId="8" fillId="0" borderId="1" xfId="0" applyFont="1" applyFill="1" applyBorder="1" applyAlignment="1">
      <alignment vertical="top" wrapText="1"/>
    </xf>
    <xf numFmtId="3"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left" vertical="top" wrapText="1"/>
    </xf>
    <xf numFmtId="3" fontId="2" fillId="0" borderId="1" xfId="0" applyNumberFormat="1" applyFont="1" applyFill="1" applyBorder="1" applyAlignment="1">
      <alignment horizontal="left" vertical="center"/>
    </xf>
    <xf numFmtId="0" fontId="4" fillId="5" borderId="8" xfId="0" applyFont="1" applyFill="1" applyBorder="1" applyAlignment="1">
      <alignment horizontal="center" vertical="top"/>
    </xf>
    <xf numFmtId="0" fontId="13" fillId="5" borderId="0" xfId="0" applyFont="1" applyFill="1" applyAlignment="1">
      <alignment horizontal="center" vertical="center" wrapText="1"/>
    </xf>
    <xf numFmtId="164" fontId="2" fillId="5" borderId="1" xfId="0" applyNumberFormat="1" applyFont="1" applyFill="1" applyBorder="1" applyAlignment="1">
      <alignment horizontal="center" vertical="center"/>
    </xf>
    <xf numFmtId="3" fontId="2" fillId="5" borderId="1" xfId="0" applyNumberFormat="1" applyFont="1" applyFill="1" applyBorder="1" applyAlignment="1">
      <alignment horizontal="center" vertical="center"/>
    </xf>
    <xf numFmtId="0" fontId="2" fillId="5" borderId="1" xfId="0" applyFont="1" applyFill="1" applyBorder="1" applyAlignment="1">
      <alignment vertical="center"/>
    </xf>
    <xf numFmtId="164" fontId="2" fillId="5" borderId="0" xfId="0" applyNumberFormat="1" applyFont="1" applyFill="1"/>
    <xf numFmtId="0" fontId="2" fillId="5" borderId="0" xfId="0" applyFont="1" applyFill="1"/>
    <xf numFmtId="164" fontId="2" fillId="5"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13" fillId="5" borderId="1" xfId="0" applyFont="1" applyFill="1" applyBorder="1" applyAlignment="1">
      <alignment horizontal="center" vertical="center" wrapText="1"/>
    </xf>
    <xf numFmtId="164" fontId="14" fillId="5" borderId="1" xfId="0" applyNumberFormat="1" applyFont="1" applyFill="1" applyBorder="1" applyAlignment="1">
      <alignment horizontal="center" vertical="center"/>
    </xf>
    <xf numFmtId="3" fontId="5" fillId="0" borderId="1" xfId="0" applyNumberFormat="1" applyFont="1" applyFill="1" applyBorder="1" applyAlignment="1">
      <alignment horizontal="left" vertical="top" wrapText="1"/>
    </xf>
    <xf numFmtId="0" fontId="13" fillId="0" borderId="11" xfId="0" applyFont="1" applyFill="1" applyBorder="1" applyAlignment="1">
      <alignment horizontal="center" vertical="center" wrapText="1"/>
    </xf>
    <xf numFmtId="0" fontId="6" fillId="0" borderId="1" xfId="0" applyFont="1" applyFill="1" applyBorder="1" applyAlignment="1">
      <alignment horizontal="left" vertical="top" wrapText="1"/>
    </xf>
    <xf numFmtId="164" fontId="2" fillId="0" borderId="1" xfId="1"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0" borderId="0" xfId="0" applyNumberFormat="1" applyFont="1"/>
    <xf numFmtId="0" fontId="2" fillId="5" borderId="1" xfId="0" applyFont="1" applyFill="1" applyBorder="1" applyAlignment="1">
      <alignment horizontal="left" vertical="center" wrapText="1"/>
    </xf>
    <xf numFmtId="0" fontId="2" fillId="0" borderId="1" xfId="0" applyFont="1" applyBorder="1" applyAlignment="1">
      <alignment horizontal="center" vertical="top"/>
    </xf>
    <xf numFmtId="0" fontId="2" fillId="0" borderId="1" xfId="0" applyFont="1" applyBorder="1" applyAlignment="1">
      <alignment horizontal="center" vertical="center" wrapText="1"/>
    </xf>
    <xf numFmtId="0" fontId="2" fillId="6" borderId="12" xfId="0" applyFont="1" applyFill="1" applyBorder="1" applyAlignment="1">
      <alignment horizontal="center" vertical="top"/>
    </xf>
    <xf numFmtId="0" fontId="7" fillId="6" borderId="0" xfId="0" applyFont="1" applyFill="1" applyBorder="1" applyAlignment="1">
      <alignment horizontal="center" vertical="center" wrapText="1"/>
    </xf>
    <xf numFmtId="0" fontId="2" fillId="6" borderId="12" xfId="0" applyFont="1" applyFill="1" applyBorder="1" applyAlignment="1">
      <alignment horizontal="left" vertical="top" wrapText="1"/>
    </xf>
    <xf numFmtId="0" fontId="2" fillId="6" borderId="12" xfId="0" applyFont="1" applyFill="1" applyBorder="1" applyAlignment="1">
      <alignment horizontal="center" vertical="center" wrapText="1"/>
    </xf>
    <xf numFmtId="164" fontId="4" fillId="6" borderId="3" xfId="0" applyNumberFormat="1" applyFont="1" applyFill="1" applyBorder="1" applyAlignment="1">
      <alignment horizontal="center" vertical="center"/>
    </xf>
    <xf numFmtId="164" fontId="4" fillId="6" borderId="12" xfId="0" applyNumberFormat="1" applyFont="1" applyFill="1" applyBorder="1" applyAlignment="1">
      <alignment horizontal="center" vertical="center"/>
    </xf>
    <xf numFmtId="0" fontId="4" fillId="6" borderId="12" xfId="0" applyFont="1" applyFill="1" applyBorder="1" applyAlignment="1">
      <alignment horizontal="center" vertical="center" wrapText="1"/>
    </xf>
    <xf numFmtId="0" fontId="2" fillId="0" borderId="0" xfId="0" applyFont="1" applyAlignment="1">
      <alignment vertical="top" wrapText="1"/>
    </xf>
    <xf numFmtId="0" fontId="17" fillId="0" borderId="13" xfId="0" applyFont="1" applyBorder="1" applyAlignment="1">
      <alignment horizontal="center" vertical="center" wrapText="1"/>
    </xf>
    <xf numFmtId="164" fontId="17" fillId="0" borderId="13" xfId="0" applyNumberFormat="1" applyFont="1" applyFill="1" applyBorder="1" applyAlignment="1">
      <alignment horizontal="center" vertical="center"/>
    </xf>
    <xf numFmtId="164" fontId="17" fillId="0" borderId="13" xfId="0" applyNumberFormat="1" applyFont="1" applyBorder="1" applyAlignment="1">
      <alignment horizontal="center" vertical="center"/>
    </xf>
    <xf numFmtId="0" fontId="5" fillId="0" borderId="1" xfId="0" applyFont="1" applyBorder="1" applyAlignment="1">
      <alignment vertical="center" wrapText="1"/>
    </xf>
    <xf numFmtId="0" fontId="2" fillId="0" borderId="0" xfId="0" applyFont="1" applyAlignment="1">
      <alignment wrapText="1"/>
    </xf>
    <xf numFmtId="0" fontId="17" fillId="0" borderId="14" xfId="0" applyFont="1" applyBorder="1" applyAlignment="1">
      <alignment vertical="top" wrapText="1"/>
    </xf>
    <xf numFmtId="0" fontId="17" fillId="0" borderId="15" xfId="0" applyFont="1" applyBorder="1" applyAlignment="1">
      <alignment horizontal="center" vertical="center" wrapText="1"/>
    </xf>
    <xf numFmtId="164" fontId="17" fillId="0" borderId="15" xfId="0" applyNumberFormat="1" applyFont="1" applyFill="1" applyBorder="1" applyAlignment="1">
      <alignment horizontal="center" vertical="center"/>
    </xf>
    <xf numFmtId="164" fontId="17" fillId="0" borderId="15" xfId="0" applyNumberFormat="1" applyFont="1" applyBorder="1" applyAlignment="1">
      <alignment horizontal="center" vertical="center"/>
    </xf>
    <xf numFmtId="0" fontId="5" fillId="0" borderId="1" xfId="0" applyFont="1" applyBorder="1" applyAlignment="1">
      <alignment vertical="center"/>
    </xf>
    <xf numFmtId="0" fontId="17" fillId="0" borderId="0" xfId="0" applyFont="1" applyFill="1" applyAlignment="1">
      <alignment vertical="top" wrapText="1"/>
    </xf>
    <xf numFmtId="0" fontId="17"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0" fontId="17" fillId="0" borderId="17" xfId="0" applyFont="1" applyFill="1" applyBorder="1" applyAlignment="1">
      <alignment vertical="center" wrapText="1"/>
    </xf>
    <xf numFmtId="0" fontId="2" fillId="0" borderId="14" xfId="2" applyFont="1" applyFill="1" applyBorder="1" applyAlignment="1">
      <alignment horizontal="left" vertical="top"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164" fontId="2" fillId="0" borderId="18" xfId="3"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0" fontId="2" fillId="0" borderId="0" xfId="0" applyFont="1" applyAlignment="1">
      <alignment horizontal="center" vertical="center" wrapText="1"/>
    </xf>
    <xf numFmtId="0" fontId="5" fillId="0" borderId="6" xfId="0" applyFont="1" applyBorder="1" applyAlignment="1">
      <alignment vertical="center"/>
    </xf>
    <xf numFmtId="0" fontId="2" fillId="0" borderId="0" xfId="0" applyFont="1" applyFill="1" applyAlignment="1">
      <alignment vertical="top" wrapText="1"/>
    </xf>
    <xf numFmtId="164" fontId="2" fillId="7" borderId="13" xfId="0" applyNumberFormat="1" applyFont="1" applyFill="1" applyBorder="1" applyAlignment="1">
      <alignment horizontal="center" vertical="center"/>
    </xf>
    <xf numFmtId="164" fontId="2" fillId="7" borderId="13" xfId="2" applyNumberFormat="1" applyFont="1" applyFill="1" applyBorder="1" applyAlignment="1">
      <alignment horizontal="center" vertical="center"/>
    </xf>
    <xf numFmtId="3" fontId="2" fillId="0" borderId="16" xfId="2" applyNumberFormat="1" applyFont="1" applyBorder="1" applyAlignment="1">
      <alignment horizontal="center" vertical="center" wrapText="1"/>
    </xf>
    <xf numFmtId="0" fontId="2" fillId="0" borderId="13" xfId="0" applyFont="1" applyBorder="1" applyAlignment="1">
      <alignment vertical="top" wrapText="1"/>
    </xf>
    <xf numFmtId="0" fontId="21" fillId="0" borderId="13" xfId="0" applyFont="1" applyBorder="1" applyAlignment="1">
      <alignment horizontal="center" vertical="center" wrapText="1"/>
    </xf>
    <xf numFmtId="164" fontId="17" fillId="7" borderId="13" xfId="0" applyNumberFormat="1" applyFont="1" applyFill="1" applyBorder="1" applyAlignment="1">
      <alignment horizontal="center" vertical="center"/>
    </xf>
    <xf numFmtId="3" fontId="17" fillId="0" borderId="16" xfId="0" applyNumberFormat="1" applyFont="1" applyBorder="1" applyAlignment="1">
      <alignment horizontal="center" vertical="center" wrapText="1"/>
    </xf>
    <xf numFmtId="0" fontId="2" fillId="0" borderId="1" xfId="0" applyFont="1" applyBorder="1" applyAlignment="1">
      <alignment vertical="center" wrapText="1"/>
    </xf>
    <xf numFmtId="0" fontId="17" fillId="0" borderId="14" xfId="0" applyFont="1" applyFill="1" applyBorder="1" applyAlignment="1">
      <alignment vertical="top" wrapText="1"/>
    </xf>
    <xf numFmtId="3" fontId="2" fillId="0" borderId="19" xfId="0" applyNumberFormat="1" applyFont="1" applyFill="1" applyBorder="1" applyAlignment="1">
      <alignment horizontal="center" vertical="center" wrapText="1"/>
    </xf>
    <xf numFmtId="0" fontId="2" fillId="7" borderId="14" xfId="0" applyFont="1" applyFill="1" applyBorder="1" applyAlignment="1">
      <alignment vertical="top" wrapText="1"/>
    </xf>
    <xf numFmtId="0" fontId="17" fillId="0" borderId="20" xfId="0" applyFont="1" applyBorder="1" applyAlignment="1">
      <alignment vertical="top" wrapText="1"/>
    </xf>
    <xf numFmtId="0" fontId="17" fillId="0" borderId="13" xfId="0" applyFont="1" applyBorder="1" applyAlignment="1">
      <alignment vertical="top" wrapText="1"/>
    </xf>
    <xf numFmtId="0" fontId="2" fillId="0" borderId="9" xfId="0" applyFont="1" applyFill="1" applyBorder="1" applyAlignment="1">
      <alignment horizontal="left" vertical="top" wrapText="1"/>
    </xf>
    <xf numFmtId="0" fontId="17" fillId="0" borderId="13" xfId="0" applyFont="1" applyFill="1" applyBorder="1" applyAlignment="1">
      <alignment vertical="top" wrapText="1"/>
    </xf>
    <xf numFmtId="0" fontId="2" fillId="0" borderId="0" xfId="0" applyFont="1" applyFill="1" applyBorder="1"/>
    <xf numFmtId="0" fontId="23" fillId="6" borderId="0" xfId="0" applyFont="1" applyFill="1" applyAlignment="1">
      <alignment horizontal="left" vertical="top"/>
    </xf>
    <xf numFmtId="0" fontId="23" fillId="6" borderId="0" xfId="0" applyFont="1" applyFill="1" applyAlignment="1">
      <alignment horizontal="center" vertical="top"/>
    </xf>
    <xf numFmtId="0" fontId="23" fillId="6" borderId="0" xfId="0" applyFont="1" applyFill="1" applyAlignment="1">
      <alignment horizontal="center" vertical="center"/>
    </xf>
    <xf numFmtId="164" fontId="4" fillId="6" borderId="0" xfId="0" applyNumberFormat="1" applyFont="1" applyFill="1" applyAlignment="1">
      <alignment horizontal="center" vertical="center"/>
    </xf>
    <xf numFmtId="0" fontId="4" fillId="6" borderId="0" xfId="0" applyFont="1" applyFill="1" applyAlignment="1">
      <alignment vertical="center"/>
    </xf>
    <xf numFmtId="164" fontId="2" fillId="6" borderId="0" xfId="0" applyNumberFormat="1" applyFont="1" applyFill="1" applyAlignment="1">
      <alignment horizontal="center" vertical="center"/>
    </xf>
    <xf numFmtId="0" fontId="23" fillId="8" borderId="0" xfId="0" applyFont="1" applyFill="1" applyAlignment="1">
      <alignment horizontal="center" vertical="center"/>
    </xf>
    <xf numFmtId="0" fontId="23" fillId="8" borderId="0" xfId="0" applyFont="1" applyFill="1" applyAlignment="1">
      <alignment horizontal="left" vertical="top"/>
    </xf>
    <xf numFmtId="0" fontId="23" fillId="8" borderId="0" xfId="0" applyFont="1" applyFill="1" applyAlignment="1">
      <alignment vertical="top"/>
    </xf>
    <xf numFmtId="0" fontId="23" fillId="8" borderId="0" xfId="0" applyFont="1" applyFill="1" applyAlignment="1">
      <alignment vertical="center"/>
    </xf>
    <xf numFmtId="164" fontId="23" fillId="8" borderId="0" xfId="0" applyNumberFormat="1"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0" fontId="17" fillId="0" borderId="13" xfId="0" applyFont="1" applyFill="1" applyBorder="1" applyAlignment="1">
      <alignment horizontal="left" vertical="top" wrapText="1"/>
    </xf>
    <xf numFmtId="0" fontId="2" fillId="0" borderId="1" xfId="2" applyFont="1" applyFill="1" applyBorder="1" applyAlignment="1">
      <alignment horizontal="left" vertical="top" wrapText="1"/>
    </xf>
    <xf numFmtId="0" fontId="4" fillId="0" borderId="1" xfId="0" applyFont="1" applyBorder="1" applyAlignment="1">
      <alignment horizontal="left" vertical="top" wrapText="1"/>
    </xf>
    <xf numFmtId="0" fontId="6" fillId="0" borderId="1" xfId="0" applyFont="1" applyFill="1" applyBorder="1" applyAlignment="1">
      <alignment vertical="top" wrapText="1"/>
    </xf>
    <xf numFmtId="164" fontId="26" fillId="5" borderId="1" xfId="0" applyNumberFormat="1" applyFont="1" applyFill="1" applyBorder="1" applyAlignment="1">
      <alignment horizontal="center" vertical="center" wrapText="1"/>
    </xf>
    <xf numFmtId="164" fontId="2" fillId="5" borderId="1" xfId="1" applyNumberFormat="1" applyFont="1" applyFill="1" applyBorder="1" applyAlignment="1">
      <alignment horizontal="left" vertical="center" wrapText="1"/>
    </xf>
    <xf numFmtId="0" fontId="4" fillId="0" borderId="9" xfId="0" applyFont="1" applyBorder="1" applyAlignment="1">
      <alignment horizontal="center" vertical="top"/>
    </xf>
    <xf numFmtId="0" fontId="4" fillId="0" borderId="10" xfId="0" applyFont="1" applyBorder="1" applyAlignment="1">
      <alignment horizontal="center" vertical="top"/>
    </xf>
    <xf numFmtId="0" fontId="2" fillId="0" borderId="1" xfId="0" applyFont="1" applyFill="1" applyBorder="1" applyAlignment="1">
      <alignment horizontal="center" vertical="top" wrapText="1"/>
    </xf>
    <xf numFmtId="0" fontId="2" fillId="0" borderId="8" xfId="0" applyFont="1" applyBorder="1" applyAlignment="1">
      <alignment horizontal="center" vertical="top"/>
    </xf>
    <xf numFmtId="0" fontId="2" fillId="0" borderId="6" xfId="0" applyFont="1" applyBorder="1" applyAlignment="1">
      <alignment horizontal="center" vertical="top"/>
    </xf>
    <xf numFmtId="0" fontId="4" fillId="0" borderId="5" xfId="0" applyFont="1" applyBorder="1" applyAlignment="1">
      <alignment horizontal="center" vertical="top" wrapText="1"/>
    </xf>
    <xf numFmtId="0" fontId="4" fillId="0" borderId="8" xfId="0" applyFont="1" applyBorder="1" applyAlignment="1">
      <alignment horizontal="center" vertical="top" wrapText="1"/>
    </xf>
    <xf numFmtId="0" fontId="4" fillId="0" borderId="6" xfId="0" applyFont="1" applyBorder="1" applyAlignment="1">
      <alignment horizontal="center" vertical="top" wrapText="1"/>
    </xf>
    <xf numFmtId="0" fontId="2" fillId="0" borderId="5"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4" fillId="3" borderId="12" xfId="0" applyFont="1" applyFill="1" applyBorder="1" applyAlignment="1">
      <alignment horizontal="center" vertical="center" wrapText="1"/>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5"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3" borderId="1"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4" borderId="1" xfId="0" applyFont="1" applyFill="1" applyBorder="1" applyAlignment="1">
      <alignment horizontal="center" vertical="center"/>
    </xf>
    <xf numFmtId="0" fontId="4" fillId="0" borderId="7" xfId="0" applyFont="1" applyFill="1" applyBorder="1" applyAlignment="1">
      <alignment horizontal="center"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24" fillId="0" borderId="0" xfId="0" applyFont="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2" borderId="1" xfId="0" applyFont="1" applyFill="1" applyBorder="1" applyAlignment="1">
      <alignment horizontal="center" vertical="top"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cellXfs>
  <cellStyles count="4">
    <cellStyle name="Comma" xfId="1" builtinId="3"/>
    <cellStyle name="Normal" xfId="0" builtinId="0"/>
    <cellStyle name="Normal 2" xfId="2"/>
    <cellStyle name="Normal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6"/>
  <sheetViews>
    <sheetView tabSelected="1" view="pageBreakPreview" topLeftCell="B1" zoomScale="70" zoomScaleNormal="70" zoomScaleSheetLayoutView="70" workbookViewId="0">
      <pane xSplit="3" ySplit="4" topLeftCell="E5" activePane="bottomRight" state="frozen"/>
      <selection activeCell="B1" sqref="B1"/>
      <selection pane="topRight" activeCell="D1" sqref="D1"/>
      <selection pane="bottomLeft" activeCell="B7" sqref="B7"/>
      <selection pane="bottomRight" activeCell="G6" sqref="G6"/>
    </sheetView>
  </sheetViews>
  <sheetFormatPr defaultColWidth="11.42578125" defaultRowHeight="14.25"/>
  <cols>
    <col min="1" max="1" width="7.42578125" style="1" bestFit="1" customWidth="1"/>
    <col min="2" max="2" width="7.42578125" style="1" customWidth="1"/>
    <col min="3" max="3" width="21.85546875" style="122" customWidth="1"/>
    <col min="4" max="4" width="26.85546875" style="123" customWidth="1"/>
    <col min="5" max="5" width="74.5703125" style="124" customWidth="1"/>
    <col min="6" max="6" width="20.140625" style="125" customWidth="1"/>
    <col min="7" max="7" width="22.7109375" style="122" customWidth="1"/>
    <col min="8" max="8" width="14.42578125" style="122" customWidth="1"/>
    <col min="9" max="10" width="15.42578125" style="122" customWidth="1"/>
    <col min="11" max="11" width="25.85546875" style="125" bestFit="1" customWidth="1"/>
    <col min="12" max="12" width="65.42578125" style="125" customWidth="1"/>
    <col min="13" max="13" width="3.7109375" style="1" customWidth="1"/>
    <col min="14" max="14" width="13.140625" style="1" customWidth="1"/>
    <col min="15" max="15" width="11.85546875" style="1" customWidth="1"/>
    <col min="16" max="16" width="11.42578125" style="1" customWidth="1"/>
    <col min="17" max="16384" width="11.42578125" style="1"/>
  </cols>
  <sheetData>
    <row r="1" spans="1:12" s="125" customFormat="1" ht="51" customHeight="1">
      <c r="C1" s="165" t="s">
        <v>212</v>
      </c>
      <c r="D1" s="165"/>
      <c r="E1" s="165"/>
      <c r="F1" s="165"/>
      <c r="G1" s="165"/>
      <c r="H1" s="165"/>
      <c r="I1" s="165"/>
      <c r="J1" s="165"/>
      <c r="K1" s="165"/>
      <c r="L1" s="165"/>
    </row>
    <row r="2" spans="1:12" ht="33.75" customHeight="1">
      <c r="B2" s="163"/>
      <c r="C2" s="163" t="s">
        <v>0</v>
      </c>
      <c r="D2" s="164" t="s">
        <v>1</v>
      </c>
      <c r="E2" s="170" t="s">
        <v>2</v>
      </c>
      <c r="F2" s="163" t="s">
        <v>3</v>
      </c>
      <c r="G2" s="163" t="s">
        <v>4</v>
      </c>
      <c r="H2" s="171" t="s">
        <v>224</v>
      </c>
      <c r="I2" s="172"/>
      <c r="J2" s="173"/>
      <c r="K2" s="163" t="s">
        <v>5</v>
      </c>
      <c r="L2" s="166" t="s">
        <v>6</v>
      </c>
    </row>
    <row r="3" spans="1:12" ht="15">
      <c r="B3" s="163"/>
      <c r="C3" s="163"/>
      <c r="D3" s="164"/>
      <c r="E3" s="170"/>
      <c r="F3" s="163"/>
      <c r="G3" s="163"/>
      <c r="H3" s="2">
        <v>2018</v>
      </c>
      <c r="I3" s="2">
        <v>2019</v>
      </c>
      <c r="J3" s="2">
        <v>2020</v>
      </c>
      <c r="K3" s="163"/>
      <c r="L3" s="167"/>
    </row>
    <row r="4" spans="1:12" ht="18" customHeight="1">
      <c r="C4" s="168" t="s">
        <v>7</v>
      </c>
      <c r="D4" s="169"/>
      <c r="E4" s="169"/>
      <c r="F4" s="169"/>
      <c r="G4" s="169"/>
      <c r="H4" s="169"/>
      <c r="I4" s="169"/>
      <c r="J4" s="169"/>
      <c r="K4" s="169"/>
      <c r="L4" s="169"/>
    </row>
    <row r="5" spans="1:12" ht="144.75">
      <c r="A5" s="161"/>
      <c r="B5" s="162">
        <v>1.1000000000000001</v>
      </c>
      <c r="C5" s="155" t="s">
        <v>8</v>
      </c>
      <c r="D5" s="21" t="s">
        <v>9</v>
      </c>
      <c r="E5" s="3" t="s">
        <v>10</v>
      </c>
      <c r="F5" s="4" t="s">
        <v>210</v>
      </c>
      <c r="G5" s="4"/>
      <c r="H5" s="5">
        <v>45000</v>
      </c>
      <c r="I5" s="5">
        <v>49000</v>
      </c>
      <c r="J5" s="5">
        <v>47000</v>
      </c>
      <c r="K5" s="6" t="s">
        <v>11</v>
      </c>
      <c r="L5" s="7"/>
    </row>
    <row r="6" spans="1:12" ht="142.5">
      <c r="A6" s="161"/>
      <c r="B6" s="162"/>
      <c r="C6" s="156"/>
      <c r="D6" s="21" t="s">
        <v>12</v>
      </c>
      <c r="E6" s="3" t="s">
        <v>13</v>
      </c>
      <c r="F6" s="4" t="s">
        <v>210</v>
      </c>
      <c r="G6" s="4"/>
      <c r="H6" s="5">
        <v>3000</v>
      </c>
      <c r="I6" s="5">
        <v>5450</v>
      </c>
      <c r="J6" s="5">
        <v>0</v>
      </c>
      <c r="K6" s="8" t="s">
        <v>14</v>
      </c>
      <c r="L6" s="7"/>
    </row>
    <row r="7" spans="1:12" ht="142.5">
      <c r="A7" s="161"/>
      <c r="B7" s="162"/>
      <c r="C7" s="156"/>
      <c r="D7" s="21" t="s">
        <v>15</v>
      </c>
      <c r="E7" s="3" t="s">
        <v>16</v>
      </c>
      <c r="F7" s="4" t="s">
        <v>210</v>
      </c>
      <c r="G7" s="4"/>
      <c r="H7" s="5">
        <v>8000</v>
      </c>
      <c r="I7" s="5">
        <v>10000</v>
      </c>
      <c r="J7" s="5">
        <v>13000</v>
      </c>
      <c r="K7" s="6" t="s">
        <v>11</v>
      </c>
      <c r="L7" s="7"/>
    </row>
    <row r="8" spans="1:12" ht="174">
      <c r="A8" s="161"/>
      <c r="B8" s="162"/>
      <c r="C8" s="156"/>
      <c r="D8" s="21" t="s">
        <v>17</v>
      </c>
      <c r="E8" s="3" t="s">
        <v>18</v>
      </c>
      <c r="F8" s="4" t="s">
        <v>210</v>
      </c>
      <c r="G8" s="4"/>
      <c r="H8" s="5">
        <v>5000</v>
      </c>
      <c r="I8" s="5">
        <v>10000</v>
      </c>
      <c r="J8" s="5">
        <v>5600</v>
      </c>
      <c r="K8" s="6" t="s">
        <v>11</v>
      </c>
      <c r="L8" s="7"/>
    </row>
    <row r="9" spans="1:12" ht="142.5">
      <c r="A9" s="161"/>
      <c r="B9" s="162"/>
      <c r="C9" s="156"/>
      <c r="D9" s="21" t="s">
        <v>19</v>
      </c>
      <c r="E9" s="3" t="s">
        <v>20</v>
      </c>
      <c r="F9" s="4" t="s">
        <v>211</v>
      </c>
      <c r="G9" s="4"/>
      <c r="H9" s="5">
        <v>200</v>
      </c>
      <c r="I9" s="5">
        <v>150</v>
      </c>
      <c r="J9" s="5">
        <v>100</v>
      </c>
      <c r="K9" s="6" t="s">
        <v>11</v>
      </c>
      <c r="L9" s="7"/>
    </row>
    <row r="10" spans="1:12" ht="142.5">
      <c r="A10" s="161"/>
      <c r="B10" s="162"/>
      <c r="C10" s="156"/>
      <c r="D10" s="21" t="s">
        <v>21</v>
      </c>
      <c r="E10" s="3" t="s">
        <v>22</v>
      </c>
      <c r="F10" s="4" t="s">
        <v>211</v>
      </c>
      <c r="G10" s="4"/>
      <c r="H10" s="5">
        <v>210</v>
      </c>
      <c r="I10" s="5">
        <v>200</v>
      </c>
      <c r="J10" s="5">
        <v>300</v>
      </c>
      <c r="K10" s="6" t="s">
        <v>11</v>
      </c>
      <c r="L10" s="7"/>
    </row>
    <row r="11" spans="1:12" ht="144.75">
      <c r="A11" s="161"/>
      <c r="B11" s="162"/>
      <c r="C11" s="156"/>
      <c r="D11" s="29" t="s">
        <v>23</v>
      </c>
      <c r="E11" s="3" t="s">
        <v>24</v>
      </c>
      <c r="F11" s="4" t="s">
        <v>211</v>
      </c>
      <c r="G11" s="4"/>
      <c r="H11" s="5">
        <v>5000</v>
      </c>
      <c r="I11" s="5">
        <v>4500</v>
      </c>
      <c r="J11" s="5">
        <v>3000</v>
      </c>
      <c r="K11" s="6" t="s">
        <v>11</v>
      </c>
      <c r="L11" s="7"/>
    </row>
    <row r="12" spans="1:12" ht="142.5">
      <c r="A12" s="161"/>
      <c r="B12" s="162"/>
      <c r="C12" s="156"/>
      <c r="D12" s="21" t="s">
        <v>25</v>
      </c>
      <c r="E12" s="3" t="s">
        <v>26</v>
      </c>
      <c r="F12" s="4" t="s">
        <v>211</v>
      </c>
      <c r="G12" s="4"/>
      <c r="H12" s="5">
        <v>200</v>
      </c>
      <c r="I12" s="5">
        <v>0</v>
      </c>
      <c r="J12" s="5">
        <v>0</v>
      </c>
      <c r="K12" s="6" t="s">
        <v>11</v>
      </c>
      <c r="L12" s="7"/>
    </row>
    <row r="13" spans="1:12" ht="142.5">
      <c r="A13" s="161"/>
      <c r="B13" s="162"/>
      <c r="C13" s="156"/>
      <c r="D13" s="21" t="s">
        <v>27</v>
      </c>
      <c r="E13" s="3" t="s">
        <v>28</v>
      </c>
      <c r="F13" s="4" t="s">
        <v>211</v>
      </c>
      <c r="G13" s="4"/>
      <c r="H13" s="5">
        <v>1000</v>
      </c>
      <c r="I13" s="5">
        <v>0</v>
      </c>
      <c r="J13" s="5">
        <v>0</v>
      </c>
      <c r="K13" s="6" t="s">
        <v>11</v>
      </c>
      <c r="L13" s="7"/>
    </row>
    <row r="14" spans="1:12" ht="170.25" customHeight="1">
      <c r="A14" s="161"/>
      <c r="B14" s="162"/>
      <c r="C14" s="156"/>
      <c r="D14" s="21" t="s">
        <v>29</v>
      </c>
      <c r="E14" s="3" t="s">
        <v>30</v>
      </c>
      <c r="F14" s="4" t="s">
        <v>31</v>
      </c>
      <c r="G14" s="4" t="s">
        <v>32</v>
      </c>
      <c r="H14" s="5">
        <v>18675</v>
      </c>
      <c r="I14" s="5">
        <v>10000</v>
      </c>
      <c r="J14" s="5">
        <v>7500</v>
      </c>
      <c r="K14" s="8" t="s">
        <v>14</v>
      </c>
      <c r="L14" s="9" t="s">
        <v>204</v>
      </c>
    </row>
    <row r="15" spans="1:12" ht="201.75">
      <c r="A15" s="161"/>
      <c r="B15" s="162"/>
      <c r="C15" s="156"/>
      <c r="D15" s="21" t="s">
        <v>213</v>
      </c>
      <c r="E15" s="10" t="s">
        <v>33</v>
      </c>
      <c r="F15" s="11" t="s">
        <v>34</v>
      </c>
      <c r="G15" s="11"/>
      <c r="H15" s="12">
        <v>0</v>
      </c>
      <c r="I15" s="12">
        <v>36000</v>
      </c>
      <c r="J15" s="5">
        <v>40000</v>
      </c>
      <c r="K15" s="13" t="s">
        <v>35</v>
      </c>
      <c r="L15" s="14" t="s">
        <v>111</v>
      </c>
    </row>
    <row r="16" spans="1:12" ht="130.5">
      <c r="A16" s="161"/>
      <c r="B16" s="162"/>
      <c r="C16" s="156"/>
      <c r="D16" s="21" t="s">
        <v>36</v>
      </c>
      <c r="E16" s="3" t="s">
        <v>215</v>
      </c>
      <c r="F16" s="4" t="s">
        <v>37</v>
      </c>
      <c r="G16" s="4" t="s">
        <v>38</v>
      </c>
      <c r="H16" s="5">
        <v>20566</v>
      </c>
      <c r="I16" s="5">
        <v>9800</v>
      </c>
      <c r="J16" s="5">
        <v>19500</v>
      </c>
      <c r="K16" s="6" t="s">
        <v>38</v>
      </c>
      <c r="L16" s="7"/>
    </row>
    <row r="17" spans="1:20" ht="128.25">
      <c r="A17" s="161"/>
      <c r="B17" s="162"/>
      <c r="C17" s="157"/>
      <c r="D17" s="21" t="s">
        <v>39</v>
      </c>
      <c r="E17" s="15" t="s">
        <v>40</v>
      </c>
      <c r="F17" s="4" t="s">
        <v>41</v>
      </c>
      <c r="G17" s="4"/>
      <c r="H17" s="5">
        <v>900</v>
      </c>
      <c r="I17" s="5">
        <v>500</v>
      </c>
      <c r="J17" s="5">
        <v>0</v>
      </c>
      <c r="K17" s="6" t="s">
        <v>11</v>
      </c>
      <c r="L17" s="7"/>
    </row>
    <row r="18" spans="1:20" ht="271.5" customHeight="1">
      <c r="B18" s="16">
        <v>1.2</v>
      </c>
      <c r="C18" s="130" t="s">
        <v>42</v>
      </c>
      <c r="D18" s="21" t="s">
        <v>43</v>
      </c>
      <c r="E18" s="3" t="s">
        <v>44</v>
      </c>
      <c r="F18" s="4" t="s">
        <v>45</v>
      </c>
      <c r="G18" s="4"/>
      <c r="H18" s="5">
        <v>1800</v>
      </c>
      <c r="I18" s="5">
        <v>4000</v>
      </c>
      <c r="J18" s="5">
        <v>4000</v>
      </c>
      <c r="K18" s="6" t="s">
        <v>11</v>
      </c>
      <c r="L18" s="9" t="s">
        <v>46</v>
      </c>
    </row>
    <row r="19" spans="1:20" ht="199.5">
      <c r="B19" s="134">
        <v>1.3</v>
      </c>
      <c r="C19" s="151" t="s">
        <v>47</v>
      </c>
      <c r="D19" s="21" t="s">
        <v>48</v>
      </c>
      <c r="E19" s="3" t="s">
        <v>49</v>
      </c>
      <c r="F19" s="4" t="s">
        <v>45</v>
      </c>
      <c r="G19" s="4"/>
      <c r="H19" s="17">
        <v>1200</v>
      </c>
      <c r="I19" s="17">
        <v>2000</v>
      </c>
      <c r="J19" s="5">
        <v>2000</v>
      </c>
      <c r="K19" s="6" t="s">
        <v>11</v>
      </c>
      <c r="L19" s="18" t="s">
        <v>50</v>
      </c>
    </row>
    <row r="20" spans="1:20" ht="171">
      <c r="B20" s="135"/>
      <c r="C20" s="152"/>
      <c r="D20" s="21" t="s">
        <v>51</v>
      </c>
      <c r="E20" s="131" t="s">
        <v>223</v>
      </c>
      <c r="F20" s="4" t="s">
        <v>52</v>
      </c>
      <c r="G20" s="4"/>
      <c r="H20" s="20">
        <v>600</v>
      </c>
      <c r="I20" s="20">
        <v>700</v>
      </c>
      <c r="J20" s="5">
        <v>700</v>
      </c>
      <c r="K20" s="6" t="s">
        <v>11</v>
      </c>
      <c r="L20" s="18" t="s">
        <v>53</v>
      </c>
    </row>
    <row r="21" spans="1:20" ht="102">
      <c r="B21" s="135"/>
      <c r="C21" s="152"/>
      <c r="D21" s="21" t="s">
        <v>54</v>
      </c>
      <c r="E21" s="21" t="s">
        <v>55</v>
      </c>
      <c r="F21" s="22" t="s">
        <v>56</v>
      </c>
      <c r="G21" s="23"/>
      <c r="H21" s="5">
        <f>1517000/1000</f>
        <v>1517</v>
      </c>
      <c r="I21" s="5">
        <v>1517</v>
      </c>
      <c r="J21" s="5">
        <v>1517</v>
      </c>
      <c r="K21" s="6" t="s">
        <v>11</v>
      </c>
      <c r="L21" s="24"/>
    </row>
    <row r="22" spans="1:20" ht="128.25">
      <c r="B22" s="135"/>
      <c r="C22" s="152"/>
      <c r="D22" s="29" t="s">
        <v>57</v>
      </c>
      <c r="E22" s="21" t="s">
        <v>58</v>
      </c>
      <c r="F22" s="25" t="s">
        <v>59</v>
      </c>
      <c r="G22" s="26"/>
      <c r="H22" s="27">
        <f>3101000/1000</f>
        <v>3101</v>
      </c>
      <c r="I22" s="27">
        <v>3101</v>
      </c>
      <c r="J22" s="5">
        <v>3101</v>
      </c>
      <c r="K22" s="28" t="s">
        <v>11</v>
      </c>
      <c r="L22" s="24"/>
    </row>
    <row r="23" spans="1:20" ht="85.5">
      <c r="B23" s="135"/>
      <c r="C23" s="153"/>
      <c r="D23" s="21" t="s">
        <v>60</v>
      </c>
      <c r="E23" s="29" t="s">
        <v>61</v>
      </c>
      <c r="F23" s="22" t="s">
        <v>56</v>
      </c>
      <c r="G23" s="23"/>
      <c r="H23" s="27">
        <f>983000/1000</f>
        <v>983</v>
      </c>
      <c r="I23" s="27">
        <v>983</v>
      </c>
      <c r="J23" s="5">
        <v>983</v>
      </c>
      <c r="K23" s="28" t="s">
        <v>11</v>
      </c>
      <c r="L23" s="24"/>
    </row>
    <row r="24" spans="1:20" s="30" customFormat="1" ht="38.25" customHeight="1">
      <c r="B24" s="31"/>
      <c r="C24" s="32" t="s">
        <v>62</v>
      </c>
      <c r="D24" s="33"/>
      <c r="E24" s="34"/>
      <c r="F24" s="35"/>
      <c r="G24" s="35"/>
      <c r="H24" s="36">
        <f>SUM(H5:H23)</f>
        <v>116952</v>
      </c>
      <c r="I24" s="36">
        <f>SUM(I5:I23)</f>
        <v>147901</v>
      </c>
      <c r="J24" s="36">
        <f t="shared" ref="J24" si="0">SUM(J5:J23)</f>
        <v>148301</v>
      </c>
      <c r="K24" s="37" t="s">
        <v>63</v>
      </c>
      <c r="L24" s="38">
        <f>H24+I24+J24</f>
        <v>413154</v>
      </c>
      <c r="M24" s="1"/>
      <c r="N24" s="1"/>
      <c r="O24" s="1"/>
      <c r="P24" s="1"/>
      <c r="Q24" s="1"/>
      <c r="R24" s="1"/>
      <c r="S24" s="1"/>
      <c r="T24" s="1"/>
    </row>
    <row r="25" spans="1:20" ht="15">
      <c r="C25" s="154" t="s">
        <v>64</v>
      </c>
      <c r="D25" s="154"/>
      <c r="E25" s="154"/>
      <c r="F25" s="154"/>
      <c r="G25" s="154"/>
      <c r="H25" s="154"/>
      <c r="I25" s="154"/>
      <c r="J25" s="154"/>
      <c r="K25" s="154"/>
      <c r="L25" s="154"/>
    </row>
    <row r="26" spans="1:20" ht="156.75">
      <c r="B26" s="148">
        <v>2.1</v>
      </c>
      <c r="C26" s="155" t="s">
        <v>65</v>
      </c>
      <c r="D26" s="158" t="s">
        <v>66</v>
      </c>
      <c r="E26" s="3" t="s">
        <v>67</v>
      </c>
      <c r="F26" s="4" t="s">
        <v>68</v>
      </c>
      <c r="G26" s="4"/>
      <c r="H26" s="17">
        <v>230</v>
      </c>
      <c r="I26" s="17">
        <v>1000</v>
      </c>
      <c r="J26" s="17">
        <v>8000</v>
      </c>
      <c r="K26" s="8" t="s">
        <v>69</v>
      </c>
      <c r="L26" s="3"/>
    </row>
    <row r="27" spans="1:20" ht="142.5" customHeight="1">
      <c r="B27" s="149"/>
      <c r="C27" s="156"/>
      <c r="D27" s="159"/>
      <c r="E27" s="3" t="s">
        <v>70</v>
      </c>
      <c r="F27" s="4" t="s">
        <v>68</v>
      </c>
      <c r="G27" s="4"/>
      <c r="H27" s="17">
        <v>320</v>
      </c>
      <c r="I27" s="17">
        <v>1000</v>
      </c>
      <c r="J27" s="17">
        <v>9000</v>
      </c>
      <c r="K27" s="8" t="s">
        <v>69</v>
      </c>
      <c r="L27" s="39" t="s">
        <v>71</v>
      </c>
    </row>
    <row r="28" spans="1:20" ht="128.25">
      <c r="B28" s="149"/>
      <c r="C28" s="156"/>
      <c r="D28" s="160"/>
      <c r="E28" s="3" t="s">
        <v>72</v>
      </c>
      <c r="F28" s="4" t="s">
        <v>68</v>
      </c>
      <c r="G28" s="4"/>
      <c r="H28" s="17">
        <v>1500</v>
      </c>
      <c r="I28" s="17">
        <v>2000</v>
      </c>
      <c r="J28" s="17">
        <v>5450</v>
      </c>
      <c r="K28" s="8" t="s">
        <v>69</v>
      </c>
      <c r="L28" s="9" t="s">
        <v>73</v>
      </c>
    </row>
    <row r="29" spans="1:20" ht="135.75" customHeight="1">
      <c r="B29" s="149"/>
      <c r="C29" s="156"/>
      <c r="D29" s="21" t="s">
        <v>74</v>
      </c>
      <c r="E29" s="40" t="s">
        <v>75</v>
      </c>
      <c r="F29" s="4" t="s">
        <v>56</v>
      </c>
      <c r="G29" s="4"/>
      <c r="H29" s="41">
        <v>5</v>
      </c>
      <c r="I29" s="17">
        <v>9</v>
      </c>
      <c r="J29" s="17">
        <v>11</v>
      </c>
      <c r="K29" s="14" t="s">
        <v>11</v>
      </c>
      <c r="L29" s="24"/>
    </row>
    <row r="30" spans="1:20" ht="201.75">
      <c r="B30" s="149"/>
      <c r="C30" s="156"/>
      <c r="D30" s="21" t="s">
        <v>76</v>
      </c>
      <c r="E30" s="40" t="s">
        <v>77</v>
      </c>
      <c r="F30" s="4" t="s">
        <v>56</v>
      </c>
      <c r="G30" s="4"/>
      <c r="H30" s="5">
        <v>4278.6000000000004</v>
      </c>
      <c r="I30" s="17">
        <v>5800</v>
      </c>
      <c r="J30" s="17">
        <v>6100</v>
      </c>
      <c r="K30" s="8" t="s">
        <v>11</v>
      </c>
      <c r="L30" s="18" t="s">
        <v>217</v>
      </c>
    </row>
    <row r="31" spans="1:20" ht="151.5" customHeight="1">
      <c r="B31" s="149"/>
      <c r="C31" s="156"/>
      <c r="D31" s="21" t="s">
        <v>78</v>
      </c>
      <c r="E31" s="42" t="s">
        <v>79</v>
      </c>
      <c r="F31" s="4" t="s">
        <v>56</v>
      </c>
      <c r="G31" s="4"/>
      <c r="H31" s="5">
        <v>2300</v>
      </c>
      <c r="I31" s="17">
        <v>2205</v>
      </c>
      <c r="J31" s="17">
        <v>2205</v>
      </c>
      <c r="K31" s="8" t="s">
        <v>11</v>
      </c>
      <c r="L31" s="24"/>
    </row>
    <row r="32" spans="1:20" ht="171">
      <c r="B32" s="149"/>
      <c r="C32" s="156"/>
      <c r="D32" s="21" t="s">
        <v>80</v>
      </c>
      <c r="E32" s="21" t="s">
        <v>81</v>
      </c>
      <c r="F32" s="4" t="s">
        <v>82</v>
      </c>
      <c r="G32" s="4"/>
      <c r="H32" s="41">
        <f>2090000/1000</f>
        <v>2090</v>
      </c>
      <c r="I32" s="17">
        <v>300</v>
      </c>
      <c r="J32" s="17">
        <v>300</v>
      </c>
      <c r="K32" s="43" t="s">
        <v>11</v>
      </c>
      <c r="L32" s="24"/>
    </row>
    <row r="33" spans="2:13" ht="87.75">
      <c r="B33" s="150"/>
      <c r="C33" s="156"/>
      <c r="D33" s="21" t="s">
        <v>83</v>
      </c>
      <c r="E33" s="3" t="s">
        <v>84</v>
      </c>
      <c r="F33" s="4" t="s">
        <v>56</v>
      </c>
      <c r="G33" s="23"/>
      <c r="H33" s="5">
        <f>500000/1000</f>
        <v>500</v>
      </c>
      <c r="I33" s="17">
        <v>2550</v>
      </c>
      <c r="J33" s="17">
        <v>700</v>
      </c>
      <c r="K33" s="6" t="s">
        <v>11</v>
      </c>
      <c r="L33" s="24"/>
    </row>
    <row r="34" spans="2:13" s="50" customFormat="1" ht="102">
      <c r="B34" s="44"/>
      <c r="C34" s="156"/>
      <c r="D34" s="21" t="s">
        <v>85</v>
      </c>
      <c r="E34" s="3" t="s">
        <v>86</v>
      </c>
      <c r="F34" s="4" t="s">
        <v>56</v>
      </c>
      <c r="G34" s="45"/>
      <c r="H34" s="46">
        <f>1000000/1000</f>
        <v>1000</v>
      </c>
      <c r="I34" s="17">
        <v>1200</v>
      </c>
      <c r="J34" s="17">
        <v>1400</v>
      </c>
      <c r="K34" s="47" t="s">
        <v>11</v>
      </c>
      <c r="L34" s="48"/>
      <c r="M34" s="1"/>
    </row>
    <row r="35" spans="2:13" s="50" customFormat="1" ht="85.5">
      <c r="B35" s="44"/>
      <c r="C35" s="156"/>
      <c r="D35" s="158" t="s">
        <v>87</v>
      </c>
      <c r="E35" s="15" t="s">
        <v>88</v>
      </c>
      <c r="F35" s="22" t="s">
        <v>56</v>
      </c>
      <c r="G35" s="11"/>
      <c r="H35" s="51">
        <f>110000/1000</f>
        <v>110</v>
      </c>
      <c r="I35" s="17">
        <v>0</v>
      </c>
      <c r="J35" s="17">
        <v>0</v>
      </c>
      <c r="K35" s="52" t="s">
        <v>11</v>
      </c>
      <c r="L35" s="53"/>
      <c r="M35" s="1"/>
    </row>
    <row r="36" spans="2:13" s="50" customFormat="1" ht="85.5">
      <c r="B36" s="44"/>
      <c r="C36" s="156"/>
      <c r="D36" s="160"/>
      <c r="E36" s="15" t="s">
        <v>89</v>
      </c>
      <c r="F36" s="22" t="s">
        <v>56</v>
      </c>
      <c r="G36" s="11"/>
      <c r="H36" s="54">
        <f>4138000/1000</f>
        <v>4138</v>
      </c>
      <c r="I36" s="17">
        <v>4248</v>
      </c>
      <c r="J36" s="17">
        <v>4428</v>
      </c>
      <c r="K36" s="52" t="s">
        <v>11</v>
      </c>
      <c r="L36" s="53"/>
      <c r="M36" s="1"/>
    </row>
    <row r="37" spans="2:13" s="50" customFormat="1" ht="116.25">
      <c r="B37" s="44"/>
      <c r="C37" s="157"/>
      <c r="D37" s="21" t="s">
        <v>90</v>
      </c>
      <c r="E37" s="15" t="s">
        <v>91</v>
      </c>
      <c r="F37" s="22" t="s">
        <v>56</v>
      </c>
      <c r="G37" s="11"/>
      <c r="H37" s="51">
        <f>480000/1000</f>
        <v>480</v>
      </c>
      <c r="I37" s="17">
        <v>480</v>
      </c>
      <c r="J37" s="17">
        <v>480</v>
      </c>
      <c r="K37" s="52" t="s">
        <v>11</v>
      </c>
      <c r="L37" s="53"/>
      <c r="M37" s="1"/>
    </row>
    <row r="38" spans="2:13" ht="102.75" customHeight="1">
      <c r="B38" s="137"/>
      <c r="C38" s="139" t="s">
        <v>92</v>
      </c>
      <c r="D38" s="21" t="s">
        <v>93</v>
      </c>
      <c r="E38" s="55" t="s">
        <v>94</v>
      </c>
      <c r="F38" s="22" t="s">
        <v>56</v>
      </c>
      <c r="G38" s="4"/>
      <c r="H38" s="5">
        <v>59440</v>
      </c>
      <c r="I38" s="17">
        <v>40761</v>
      </c>
      <c r="J38" s="17">
        <v>45456</v>
      </c>
      <c r="K38" s="14" t="s">
        <v>11</v>
      </c>
      <c r="L38" s="14" t="s">
        <v>95</v>
      </c>
    </row>
    <row r="39" spans="2:13" ht="147" customHeight="1">
      <c r="B39" s="137"/>
      <c r="C39" s="140"/>
      <c r="D39" s="21" t="s">
        <v>96</v>
      </c>
      <c r="E39" s="40" t="s">
        <v>97</v>
      </c>
      <c r="F39" s="22" t="s">
        <v>56</v>
      </c>
      <c r="G39" s="4"/>
      <c r="H39" s="5">
        <v>2500</v>
      </c>
      <c r="I39" s="17">
        <v>2090</v>
      </c>
      <c r="J39" s="17">
        <v>2090</v>
      </c>
      <c r="K39" s="14" t="s">
        <v>11</v>
      </c>
      <c r="L39" s="14"/>
    </row>
    <row r="40" spans="2:13" ht="85.5">
      <c r="B40" s="137"/>
      <c r="C40" s="140"/>
      <c r="D40" s="21" t="s">
        <v>98</v>
      </c>
      <c r="E40" s="40" t="s">
        <v>99</v>
      </c>
      <c r="F40" s="22" t="s">
        <v>56</v>
      </c>
      <c r="G40" s="4"/>
      <c r="H40" s="41">
        <v>20100</v>
      </c>
      <c r="I40" s="17">
        <v>20100</v>
      </c>
      <c r="J40" s="17">
        <v>20100</v>
      </c>
      <c r="K40" s="8" t="s">
        <v>11</v>
      </c>
      <c r="L40" s="14"/>
    </row>
    <row r="41" spans="2:13" ht="85.5">
      <c r="B41" s="137"/>
      <c r="C41" s="140"/>
      <c r="D41" s="21" t="s">
        <v>100</v>
      </c>
      <c r="E41" s="40" t="s">
        <v>101</v>
      </c>
      <c r="F41" s="22" t="s">
        <v>56</v>
      </c>
      <c r="G41" s="4"/>
      <c r="H41" s="5">
        <f>2000000/1000</f>
        <v>2000</v>
      </c>
      <c r="I41" s="17">
        <v>2000</v>
      </c>
      <c r="J41" s="17">
        <v>2000</v>
      </c>
      <c r="K41" s="8" t="s">
        <v>11</v>
      </c>
      <c r="L41" s="24"/>
    </row>
    <row r="42" spans="2:13" s="50" customFormat="1" ht="85.5">
      <c r="B42" s="137"/>
      <c r="C42" s="140"/>
      <c r="D42" s="21" t="s">
        <v>102</v>
      </c>
      <c r="E42" s="21" t="s">
        <v>103</v>
      </c>
      <c r="F42" s="22" t="s">
        <v>56</v>
      </c>
      <c r="G42" s="4"/>
      <c r="H42" s="41">
        <f>534000/1000</f>
        <v>534</v>
      </c>
      <c r="I42" s="17">
        <v>534</v>
      </c>
      <c r="J42" s="17">
        <v>534</v>
      </c>
      <c r="K42" s="18" t="s">
        <v>11</v>
      </c>
      <c r="L42" s="24"/>
      <c r="M42" s="1"/>
    </row>
    <row r="43" spans="2:13" s="50" customFormat="1" ht="116.25">
      <c r="B43" s="137"/>
      <c r="C43" s="140"/>
      <c r="D43" s="21" t="s">
        <v>104</v>
      </c>
      <c r="E43" s="21" t="s">
        <v>105</v>
      </c>
      <c r="F43" s="22" t="s">
        <v>56</v>
      </c>
      <c r="G43" s="4"/>
      <c r="H43" s="41">
        <v>2800</v>
      </c>
      <c r="I43" s="17">
        <v>1300</v>
      </c>
      <c r="J43" s="17">
        <v>1300</v>
      </c>
      <c r="K43" s="18" t="s">
        <v>11</v>
      </c>
      <c r="L43" s="24"/>
      <c r="M43" s="1"/>
    </row>
    <row r="44" spans="2:13" s="50" customFormat="1" ht="85.5">
      <c r="B44" s="137"/>
      <c r="C44" s="140"/>
      <c r="D44" s="21" t="s">
        <v>106</v>
      </c>
      <c r="E44" s="21" t="s">
        <v>107</v>
      </c>
      <c r="F44" s="22" t="s">
        <v>56</v>
      </c>
      <c r="G44" s="4"/>
      <c r="H44" s="41">
        <v>900</v>
      </c>
      <c r="I44" s="17">
        <v>400</v>
      </c>
      <c r="J44" s="17">
        <v>400</v>
      </c>
      <c r="K44" s="18" t="s">
        <v>11</v>
      </c>
      <c r="L44" s="56"/>
      <c r="M44" s="1"/>
    </row>
    <row r="45" spans="2:13" ht="88.5">
      <c r="B45" s="137"/>
      <c r="C45" s="140"/>
      <c r="D45" s="21" t="s">
        <v>108</v>
      </c>
      <c r="E45" s="21" t="s">
        <v>109</v>
      </c>
      <c r="F45" s="8" t="s">
        <v>110</v>
      </c>
      <c r="G45" s="23"/>
      <c r="H45" s="5">
        <v>0</v>
      </c>
      <c r="I45" s="17">
        <v>41000</v>
      </c>
      <c r="J45" s="17">
        <v>41000</v>
      </c>
      <c r="K45" s="14" t="s">
        <v>11</v>
      </c>
      <c r="L45" s="14" t="s">
        <v>111</v>
      </c>
    </row>
    <row r="46" spans="2:13" ht="85.5">
      <c r="B46" s="137"/>
      <c r="C46" s="140"/>
      <c r="D46" s="21" t="s">
        <v>112</v>
      </c>
      <c r="E46" s="21" t="s">
        <v>113</v>
      </c>
      <c r="F46" s="8" t="s">
        <v>110</v>
      </c>
      <c r="G46" s="23"/>
      <c r="H46" s="46">
        <v>8000</v>
      </c>
      <c r="I46" s="17">
        <v>8000</v>
      </c>
      <c r="J46" s="17">
        <v>8000</v>
      </c>
      <c r="K46" s="14" t="s">
        <v>11</v>
      </c>
      <c r="L46" s="14"/>
    </row>
    <row r="47" spans="2:13" ht="85.5">
      <c r="B47" s="137"/>
      <c r="C47" s="140"/>
      <c r="D47" s="21" t="s">
        <v>114</v>
      </c>
      <c r="E47" s="3" t="s">
        <v>115</v>
      </c>
      <c r="F47" s="22" t="s">
        <v>56</v>
      </c>
      <c r="G47" s="23"/>
      <c r="H47" s="5">
        <f>150000/1000</f>
        <v>150</v>
      </c>
      <c r="I47" s="17">
        <v>220</v>
      </c>
      <c r="J47" s="17">
        <v>220</v>
      </c>
      <c r="K47" s="6" t="s">
        <v>11</v>
      </c>
      <c r="L47" s="24"/>
    </row>
    <row r="48" spans="2:13" ht="102">
      <c r="B48" s="137"/>
      <c r="C48" s="140"/>
      <c r="D48" s="21" t="s">
        <v>116</v>
      </c>
      <c r="E48" s="3" t="s">
        <v>117</v>
      </c>
      <c r="F48" s="22" t="s">
        <v>56</v>
      </c>
      <c r="G48" s="23"/>
      <c r="H48" s="5">
        <f>20000000/1000</f>
        <v>20000</v>
      </c>
      <c r="I48" s="17">
        <v>10000</v>
      </c>
      <c r="J48" s="17">
        <v>10000</v>
      </c>
      <c r="K48" s="6" t="s">
        <v>11</v>
      </c>
      <c r="L48" s="24"/>
    </row>
    <row r="49" spans="2:15" ht="85.5">
      <c r="B49" s="137"/>
      <c r="C49" s="140"/>
      <c r="D49" s="21" t="s">
        <v>118</v>
      </c>
      <c r="E49" s="3" t="s">
        <v>119</v>
      </c>
      <c r="F49" s="22" t="s">
        <v>56</v>
      </c>
      <c r="G49" s="23"/>
      <c r="H49" s="5">
        <f>300000/1000</f>
        <v>300</v>
      </c>
      <c r="I49" s="17">
        <v>250</v>
      </c>
      <c r="J49" s="17">
        <v>250</v>
      </c>
      <c r="K49" s="6" t="s">
        <v>11</v>
      </c>
      <c r="L49" s="24"/>
    </row>
    <row r="50" spans="2:15" ht="173.25">
      <c r="B50" s="137"/>
      <c r="C50" s="140"/>
      <c r="D50" s="21" t="s">
        <v>120</v>
      </c>
      <c r="E50" s="57" t="s">
        <v>121</v>
      </c>
      <c r="F50" s="4" t="s">
        <v>122</v>
      </c>
      <c r="G50" s="4" t="s">
        <v>123</v>
      </c>
      <c r="H50" s="5">
        <f>60000000/1000</f>
        <v>60000</v>
      </c>
      <c r="I50" s="17">
        <v>95000</v>
      </c>
      <c r="J50" s="17">
        <v>95000</v>
      </c>
      <c r="K50" s="43" t="s">
        <v>11</v>
      </c>
      <c r="L50" s="142" t="s">
        <v>124</v>
      </c>
    </row>
    <row r="51" spans="2:15" ht="171">
      <c r="B51" s="137"/>
      <c r="C51" s="140"/>
      <c r="D51" s="21" t="s">
        <v>125</v>
      </c>
      <c r="E51" s="57" t="s">
        <v>126</v>
      </c>
      <c r="F51" s="4" t="s">
        <v>122</v>
      </c>
      <c r="G51" s="4" t="s">
        <v>123</v>
      </c>
      <c r="H51" s="5">
        <f>10000000/1000</f>
        <v>10000</v>
      </c>
      <c r="I51" s="17">
        <v>4500</v>
      </c>
      <c r="J51" s="17">
        <v>4500</v>
      </c>
      <c r="K51" s="43" t="s">
        <v>11</v>
      </c>
      <c r="L51" s="143"/>
    </row>
    <row r="52" spans="2:15" ht="171">
      <c r="B52" s="137"/>
      <c r="C52" s="140"/>
      <c r="D52" s="21" t="s">
        <v>127</v>
      </c>
      <c r="E52" s="57" t="s">
        <v>128</v>
      </c>
      <c r="F52" s="4" t="s">
        <v>122</v>
      </c>
      <c r="G52" s="4" t="s">
        <v>123</v>
      </c>
      <c r="H52" s="5">
        <f>15000000/1000</f>
        <v>15000</v>
      </c>
      <c r="I52" s="17">
        <v>6000</v>
      </c>
      <c r="J52" s="17">
        <v>6000</v>
      </c>
      <c r="K52" s="43" t="s">
        <v>11</v>
      </c>
      <c r="L52" s="143"/>
    </row>
    <row r="53" spans="2:15" ht="171">
      <c r="B53" s="137"/>
      <c r="C53" s="140"/>
      <c r="D53" s="21" t="s">
        <v>129</v>
      </c>
      <c r="E53" s="57" t="s">
        <v>130</v>
      </c>
      <c r="F53" s="4" t="s">
        <v>122</v>
      </c>
      <c r="G53" s="4" t="s">
        <v>131</v>
      </c>
      <c r="H53" s="5">
        <f>2000000/1000</f>
        <v>2000</v>
      </c>
      <c r="I53" s="17">
        <v>2000</v>
      </c>
      <c r="J53" s="17">
        <v>2000</v>
      </c>
      <c r="K53" s="43" t="s">
        <v>11</v>
      </c>
      <c r="L53" s="143"/>
    </row>
    <row r="54" spans="2:15" ht="228">
      <c r="B54" s="137"/>
      <c r="C54" s="140"/>
      <c r="D54" s="21" t="s">
        <v>132</v>
      </c>
      <c r="E54" s="57" t="s">
        <v>133</v>
      </c>
      <c r="F54" s="4" t="s">
        <v>122</v>
      </c>
      <c r="G54" s="4" t="s">
        <v>134</v>
      </c>
      <c r="H54" s="5">
        <f>100000000/1000</f>
        <v>100000</v>
      </c>
      <c r="I54" s="17">
        <v>90000</v>
      </c>
      <c r="J54" s="17">
        <v>90000</v>
      </c>
      <c r="K54" s="43" t="s">
        <v>11</v>
      </c>
      <c r="L54" s="143"/>
    </row>
    <row r="55" spans="2:15" ht="171">
      <c r="B55" s="137"/>
      <c r="C55" s="140"/>
      <c r="D55" s="21" t="s">
        <v>135</v>
      </c>
      <c r="E55" s="21" t="s">
        <v>136</v>
      </c>
      <c r="F55" s="4" t="s">
        <v>122</v>
      </c>
      <c r="G55" s="4" t="s">
        <v>137</v>
      </c>
      <c r="H55" s="5">
        <f>500000/1000</f>
        <v>500</v>
      </c>
      <c r="I55" s="17">
        <v>500</v>
      </c>
      <c r="J55" s="17">
        <v>500</v>
      </c>
      <c r="K55" s="43" t="s">
        <v>11</v>
      </c>
      <c r="L55" s="143"/>
    </row>
    <row r="56" spans="2:15" ht="171">
      <c r="B56" s="137"/>
      <c r="C56" s="140"/>
      <c r="D56" s="21" t="s">
        <v>138</v>
      </c>
      <c r="E56" s="57" t="s">
        <v>139</v>
      </c>
      <c r="F56" s="4" t="s">
        <v>122</v>
      </c>
      <c r="G56" s="4" t="s">
        <v>140</v>
      </c>
      <c r="H56" s="27">
        <f>2500000/1000</f>
        <v>2500</v>
      </c>
      <c r="I56" s="17">
        <v>2000</v>
      </c>
      <c r="J56" s="17">
        <v>2000</v>
      </c>
      <c r="K56" s="43" t="s">
        <v>11</v>
      </c>
      <c r="L56" s="144"/>
    </row>
    <row r="57" spans="2:15" ht="171">
      <c r="B57" s="137"/>
      <c r="C57" s="140"/>
      <c r="D57" s="21" t="s">
        <v>141</v>
      </c>
      <c r="E57" s="3" t="s">
        <v>142</v>
      </c>
      <c r="F57" s="4" t="s">
        <v>82</v>
      </c>
      <c r="G57" s="23"/>
      <c r="H57" s="5">
        <v>5000</v>
      </c>
      <c r="I57" s="17">
        <v>4200</v>
      </c>
      <c r="J57" s="17">
        <v>4200</v>
      </c>
      <c r="K57" s="6" t="s">
        <v>11</v>
      </c>
      <c r="L57" s="24"/>
    </row>
    <row r="58" spans="2:15" ht="171">
      <c r="B58" s="137"/>
      <c r="C58" s="140"/>
      <c r="D58" s="21" t="s">
        <v>143</v>
      </c>
      <c r="E58" s="3" t="s">
        <v>144</v>
      </c>
      <c r="F58" s="4" t="s">
        <v>82</v>
      </c>
      <c r="G58" s="23"/>
      <c r="H58" s="41">
        <v>2250</v>
      </c>
      <c r="I58" s="17">
        <v>2250</v>
      </c>
      <c r="J58" s="17">
        <v>2250</v>
      </c>
      <c r="K58" s="6" t="s">
        <v>11</v>
      </c>
      <c r="L58" s="24"/>
    </row>
    <row r="59" spans="2:15" ht="171">
      <c r="B59" s="137"/>
      <c r="C59" s="140"/>
      <c r="D59" s="21" t="s">
        <v>145</v>
      </c>
      <c r="E59" s="21" t="s">
        <v>146</v>
      </c>
      <c r="F59" s="4" t="s">
        <v>82</v>
      </c>
      <c r="G59" s="4"/>
      <c r="H59" s="5">
        <f>26000000/1000</f>
        <v>26000</v>
      </c>
      <c r="I59" s="17">
        <v>26000</v>
      </c>
      <c r="J59" s="17">
        <v>26000</v>
      </c>
      <c r="K59" s="43" t="s">
        <v>11</v>
      </c>
      <c r="L59" s="24" t="s">
        <v>147</v>
      </c>
    </row>
    <row r="60" spans="2:15" ht="99.75">
      <c r="B60" s="137"/>
      <c r="C60" s="140"/>
      <c r="D60" s="145" t="s">
        <v>148</v>
      </c>
      <c r="E60" s="10" t="s">
        <v>149</v>
      </c>
      <c r="F60" s="11" t="s">
        <v>150</v>
      </c>
      <c r="G60" s="11" t="s">
        <v>151</v>
      </c>
      <c r="H60" s="59">
        <f>793000/1000</f>
        <v>793</v>
      </c>
      <c r="I60" s="132">
        <v>456.3</v>
      </c>
      <c r="J60" s="20">
        <v>0</v>
      </c>
      <c r="K60" s="59" t="s">
        <v>152</v>
      </c>
      <c r="L60" s="24"/>
    </row>
    <row r="61" spans="2:15" ht="99.75">
      <c r="B61" s="137"/>
      <c r="C61" s="140"/>
      <c r="D61" s="146"/>
      <c r="E61" s="10" t="s">
        <v>153</v>
      </c>
      <c r="F61" s="11" t="s">
        <v>150</v>
      </c>
      <c r="G61" s="11" t="s">
        <v>151</v>
      </c>
      <c r="H61" s="59">
        <f>(9100000+646000)/1000</f>
        <v>9746</v>
      </c>
      <c r="I61" s="20">
        <v>4960</v>
      </c>
      <c r="J61" s="20">
        <v>0</v>
      </c>
      <c r="K61" s="59" t="s">
        <v>218</v>
      </c>
      <c r="L61" s="58"/>
    </row>
    <row r="62" spans="2:15" s="50" customFormat="1" ht="176.25" customHeight="1">
      <c r="B62" s="137"/>
      <c r="C62" s="140"/>
      <c r="D62" s="10" t="s">
        <v>154</v>
      </c>
      <c r="E62" s="15" t="s">
        <v>221</v>
      </c>
      <c r="F62" s="11" t="s">
        <v>155</v>
      </c>
      <c r="G62" s="11"/>
      <c r="H62" s="59">
        <v>6043</v>
      </c>
      <c r="I62" s="59">
        <v>8895</v>
      </c>
      <c r="J62" s="59">
        <v>4000</v>
      </c>
      <c r="K62" s="11" t="s">
        <v>219</v>
      </c>
      <c r="L62" s="133" t="s">
        <v>222</v>
      </c>
      <c r="M62" s="1"/>
    </row>
    <row r="63" spans="2:15" ht="128.25">
      <c r="B63" s="137"/>
      <c r="C63" s="140"/>
      <c r="D63" s="10" t="s">
        <v>156</v>
      </c>
      <c r="E63" s="10" t="s">
        <v>157</v>
      </c>
      <c r="F63" s="11" t="s">
        <v>158</v>
      </c>
      <c r="G63" s="11"/>
      <c r="H63" s="59">
        <f>100000/1000</f>
        <v>100</v>
      </c>
      <c r="I63" s="59">
        <v>150</v>
      </c>
      <c r="J63" s="59">
        <v>150</v>
      </c>
      <c r="K63" s="4" t="s">
        <v>159</v>
      </c>
      <c r="L63" s="18"/>
      <c r="N63" s="60"/>
      <c r="O63" s="60"/>
    </row>
    <row r="64" spans="2:15" s="50" customFormat="1" ht="159.75" customHeight="1">
      <c r="B64" s="137"/>
      <c r="C64" s="140"/>
      <c r="D64" s="10" t="s">
        <v>160</v>
      </c>
      <c r="E64" s="10" t="s">
        <v>220</v>
      </c>
      <c r="F64" s="11" t="s">
        <v>161</v>
      </c>
      <c r="G64" s="11"/>
      <c r="H64" s="59">
        <f>2000000/1000</f>
        <v>2000</v>
      </c>
      <c r="I64" s="59">
        <f>(842200+307800+1000000)/1000</f>
        <v>2150</v>
      </c>
      <c r="J64" s="59">
        <v>1000</v>
      </c>
      <c r="K64" s="11" t="s">
        <v>162</v>
      </c>
      <c r="L64" s="61"/>
      <c r="M64" s="1"/>
      <c r="N64" s="49"/>
      <c r="O64" s="49"/>
    </row>
    <row r="65" spans="2:58" s="50" customFormat="1" ht="171">
      <c r="B65" s="138"/>
      <c r="C65" s="141"/>
      <c r="D65" s="21" t="s">
        <v>163</v>
      </c>
      <c r="E65" s="10" t="s">
        <v>164</v>
      </c>
      <c r="F65" s="11" t="s">
        <v>82</v>
      </c>
      <c r="G65" s="11"/>
      <c r="H65" s="59">
        <f>24000000/1000</f>
        <v>24000</v>
      </c>
      <c r="I65" s="17">
        <v>23500</v>
      </c>
      <c r="J65" s="17">
        <v>25000</v>
      </c>
      <c r="K65" s="6" t="s">
        <v>11</v>
      </c>
      <c r="L65" s="61"/>
      <c r="M65" s="1"/>
      <c r="N65" s="49"/>
      <c r="O65" s="49"/>
    </row>
    <row r="66" spans="2:58" ht="253.5" customHeight="1">
      <c r="B66" s="62">
        <v>2.2999999999999998</v>
      </c>
      <c r="C66" s="63" t="s">
        <v>165</v>
      </c>
      <c r="D66" s="21" t="s">
        <v>209</v>
      </c>
      <c r="E66" s="3" t="s">
        <v>166</v>
      </c>
      <c r="F66" s="4" t="s">
        <v>31</v>
      </c>
      <c r="G66" s="23" t="s">
        <v>167</v>
      </c>
      <c r="H66" s="5"/>
      <c r="I66" s="17"/>
      <c r="J66" s="17"/>
      <c r="K66" s="8" t="s">
        <v>168</v>
      </c>
      <c r="L66" s="9" t="s">
        <v>169</v>
      </c>
      <c r="N66" s="19"/>
    </row>
    <row r="67" spans="2:58" s="30" customFormat="1" ht="25.5">
      <c r="B67" s="64"/>
      <c r="C67" s="65" t="s">
        <v>170</v>
      </c>
      <c r="D67" s="66"/>
      <c r="E67" s="66"/>
      <c r="F67" s="67"/>
      <c r="G67" s="67"/>
      <c r="H67" s="68">
        <f>SUM(H26:H66)</f>
        <v>399607.6</v>
      </c>
      <c r="I67" s="68">
        <f>SUM(I26:I66)</f>
        <v>420008.3</v>
      </c>
      <c r="J67" s="69">
        <f t="shared" ref="J67" si="1">SUM(J26:J66)</f>
        <v>432024</v>
      </c>
      <c r="K67" s="70" t="s">
        <v>63</v>
      </c>
      <c r="L67" s="69">
        <f>H67+I67+J67</f>
        <v>1251639.8999999999</v>
      </c>
      <c r="M67" s="1"/>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row>
    <row r="68" spans="2:58" ht="15">
      <c r="B68" s="147" t="s">
        <v>171</v>
      </c>
      <c r="C68" s="147"/>
      <c r="D68" s="147"/>
      <c r="E68" s="147"/>
      <c r="F68" s="147"/>
      <c r="G68" s="147"/>
      <c r="H68" s="147"/>
      <c r="I68" s="147"/>
      <c r="J68" s="147"/>
      <c r="K68" s="147"/>
      <c r="L68" s="147"/>
    </row>
    <row r="69" spans="2:58" ht="250.5" customHeight="1">
      <c r="B69" s="148">
        <v>3.1</v>
      </c>
      <c r="C69" s="139" t="s">
        <v>172</v>
      </c>
      <c r="D69" s="128" t="s">
        <v>173</v>
      </c>
      <c r="E69" s="71" t="s">
        <v>207</v>
      </c>
      <c r="F69" s="72" t="s">
        <v>174</v>
      </c>
      <c r="G69" s="72"/>
      <c r="H69" s="73">
        <f>190000/1000</f>
        <v>190</v>
      </c>
      <c r="I69" s="74">
        <v>200</v>
      </c>
      <c r="J69" s="74">
        <v>200</v>
      </c>
      <c r="K69" s="72" t="s">
        <v>175</v>
      </c>
      <c r="L69" s="75"/>
      <c r="N69" s="76"/>
      <c r="O69" s="76"/>
      <c r="P69" s="76"/>
      <c r="Q69" s="76"/>
    </row>
    <row r="70" spans="2:58" ht="114">
      <c r="B70" s="149"/>
      <c r="C70" s="140"/>
      <c r="D70" s="128" t="s">
        <v>176</v>
      </c>
      <c r="E70" s="77" t="s">
        <v>177</v>
      </c>
      <c r="F70" s="72" t="s">
        <v>174</v>
      </c>
      <c r="G70" s="78"/>
      <c r="H70" s="79">
        <f>200000/1000</f>
        <v>200</v>
      </c>
      <c r="I70" s="80">
        <v>300</v>
      </c>
      <c r="J70" s="74">
        <v>300</v>
      </c>
      <c r="K70" s="78" t="s">
        <v>175</v>
      </c>
      <c r="L70" s="81"/>
    </row>
    <row r="71" spans="2:58" ht="114">
      <c r="B71" s="149"/>
      <c r="C71" s="140"/>
      <c r="D71" s="128" t="s">
        <v>178</v>
      </c>
      <c r="E71" s="82" t="s">
        <v>208</v>
      </c>
      <c r="F71" s="83" t="s">
        <v>174</v>
      </c>
      <c r="G71" s="84"/>
      <c r="H71" s="85"/>
      <c r="I71" s="85"/>
      <c r="J71" s="74"/>
      <c r="K71" s="84"/>
      <c r="L71" s="86" t="s">
        <v>205</v>
      </c>
    </row>
    <row r="72" spans="2:58" ht="250.5" customHeight="1">
      <c r="B72" s="149"/>
      <c r="C72" s="140"/>
      <c r="D72" s="129" t="s">
        <v>179</v>
      </c>
      <c r="E72" s="87" t="s">
        <v>180</v>
      </c>
      <c r="F72" s="88" t="s">
        <v>181</v>
      </c>
      <c r="G72" s="89"/>
      <c r="H72" s="90">
        <v>6339</v>
      </c>
      <c r="I72" s="91">
        <v>10000</v>
      </c>
      <c r="J72" s="91">
        <v>8000</v>
      </c>
      <c r="K72" s="92" t="s">
        <v>175</v>
      </c>
      <c r="L72" s="93"/>
    </row>
    <row r="73" spans="2:58" ht="216">
      <c r="B73" s="149"/>
      <c r="C73" s="140"/>
      <c r="D73" s="129" t="s">
        <v>182</v>
      </c>
      <c r="E73" s="94" t="s">
        <v>214</v>
      </c>
      <c r="F73" s="88" t="s">
        <v>181</v>
      </c>
      <c r="G73" s="63"/>
      <c r="H73" s="95">
        <f>667200/1000</f>
        <v>667.2</v>
      </c>
      <c r="I73" s="96">
        <v>900</v>
      </c>
      <c r="J73" s="96">
        <v>1000</v>
      </c>
      <c r="K73" s="97" t="s">
        <v>175</v>
      </c>
      <c r="L73" s="81"/>
    </row>
    <row r="74" spans="2:58" ht="216">
      <c r="B74" s="149"/>
      <c r="C74" s="140"/>
      <c r="D74" s="128" t="s">
        <v>183</v>
      </c>
      <c r="E74" s="98" t="s">
        <v>184</v>
      </c>
      <c r="F74" s="72" t="s">
        <v>181</v>
      </c>
      <c r="G74" s="99"/>
      <c r="H74" s="74">
        <v>771</v>
      </c>
      <c r="I74" s="100">
        <v>400</v>
      </c>
      <c r="J74" s="74">
        <v>500</v>
      </c>
      <c r="K74" s="101" t="s">
        <v>175</v>
      </c>
      <c r="L74" s="102" t="s">
        <v>206</v>
      </c>
    </row>
    <row r="75" spans="2:58" ht="171">
      <c r="B75" s="149"/>
      <c r="C75" s="140"/>
      <c r="D75" s="128" t="s">
        <v>185</v>
      </c>
      <c r="E75" s="103" t="s">
        <v>186</v>
      </c>
      <c r="F75" s="72" t="s">
        <v>187</v>
      </c>
      <c r="G75" s="72"/>
      <c r="H75" s="74">
        <f>8400/1000</f>
        <v>8.4</v>
      </c>
      <c r="I75" s="74">
        <v>45.9</v>
      </c>
      <c r="J75" s="74">
        <v>197.7</v>
      </c>
      <c r="K75" s="104" t="s">
        <v>11</v>
      </c>
      <c r="L75" s="81"/>
    </row>
    <row r="76" spans="2:58" ht="114">
      <c r="B76" s="149"/>
      <c r="C76" s="140"/>
      <c r="D76" s="128" t="s">
        <v>188</v>
      </c>
      <c r="E76" s="105" t="s">
        <v>189</v>
      </c>
      <c r="F76" s="72" t="s">
        <v>187</v>
      </c>
      <c r="G76" s="72"/>
      <c r="H76" s="74">
        <f>900/1000</f>
        <v>0.9</v>
      </c>
      <c r="I76" s="74">
        <v>28.9</v>
      </c>
      <c r="J76" s="74">
        <v>5</v>
      </c>
      <c r="K76" s="104" t="s">
        <v>11</v>
      </c>
      <c r="L76" s="81"/>
    </row>
    <row r="77" spans="2:58" ht="114">
      <c r="B77" s="149"/>
      <c r="C77" s="140"/>
      <c r="D77" s="128" t="s">
        <v>190</v>
      </c>
      <c r="E77" s="106" t="s">
        <v>191</v>
      </c>
      <c r="F77" s="72" t="s">
        <v>187</v>
      </c>
      <c r="G77" s="72"/>
      <c r="H77" s="74">
        <f>85000/1000</f>
        <v>85</v>
      </c>
      <c r="I77" s="74">
        <v>119.7</v>
      </c>
      <c r="J77" s="74">
        <v>60</v>
      </c>
      <c r="K77" s="104" t="s">
        <v>11</v>
      </c>
      <c r="L77" s="81"/>
    </row>
    <row r="78" spans="2:58" ht="187.5">
      <c r="B78" s="150"/>
      <c r="C78" s="141"/>
      <c r="D78" s="128" t="s">
        <v>192</v>
      </c>
      <c r="E78" s="107" t="s">
        <v>193</v>
      </c>
      <c r="F78" s="72" t="s">
        <v>187</v>
      </c>
      <c r="G78" s="72"/>
      <c r="H78" s="74">
        <f>266+315</f>
        <v>581</v>
      </c>
      <c r="I78" s="74">
        <v>17.7</v>
      </c>
      <c r="J78" s="74">
        <v>0</v>
      </c>
      <c r="K78" s="104" t="s">
        <v>11</v>
      </c>
      <c r="L78" s="81"/>
      <c r="N78" s="60"/>
      <c r="O78" s="60"/>
    </row>
    <row r="79" spans="2:58" ht="116.25">
      <c r="B79" s="16">
        <v>3.2</v>
      </c>
      <c r="C79" s="4" t="s">
        <v>194</v>
      </c>
      <c r="D79" s="21" t="s">
        <v>195</v>
      </c>
      <c r="E79" s="108" t="s">
        <v>196</v>
      </c>
      <c r="F79" s="26" t="s">
        <v>122</v>
      </c>
      <c r="G79" s="26" t="s">
        <v>197</v>
      </c>
      <c r="H79" s="27">
        <f>20000000/1000</f>
        <v>20000</v>
      </c>
      <c r="I79" s="27">
        <v>10000</v>
      </c>
      <c r="J79" s="74">
        <v>10000</v>
      </c>
      <c r="K79" s="104" t="s">
        <v>11</v>
      </c>
      <c r="L79" s="9" t="s">
        <v>124</v>
      </c>
    </row>
    <row r="80" spans="2:58" ht="199.5">
      <c r="B80" s="134">
        <v>3.3</v>
      </c>
      <c r="C80" s="136" t="s">
        <v>198</v>
      </c>
      <c r="D80" s="128" t="s">
        <v>199</v>
      </c>
      <c r="E80" s="109" t="s">
        <v>216</v>
      </c>
      <c r="F80" s="72" t="s">
        <v>187</v>
      </c>
      <c r="G80" s="72"/>
      <c r="H80" s="74">
        <f>342000/1000</f>
        <v>342</v>
      </c>
      <c r="I80" s="74">
        <v>954.9</v>
      </c>
      <c r="J80" s="74">
        <v>365</v>
      </c>
      <c r="K80" s="6" t="s">
        <v>11</v>
      </c>
      <c r="L80" s="81"/>
    </row>
    <row r="81" spans="2:13" ht="128.25">
      <c r="B81" s="135"/>
      <c r="C81" s="136"/>
      <c r="D81" s="21" t="s">
        <v>200</v>
      </c>
      <c r="E81" s="15" t="s">
        <v>201</v>
      </c>
      <c r="F81" s="4" t="s">
        <v>41</v>
      </c>
      <c r="G81" s="4"/>
      <c r="H81" s="5">
        <v>9000</v>
      </c>
      <c r="I81" s="74">
        <v>5300</v>
      </c>
      <c r="J81" s="74">
        <v>5800</v>
      </c>
      <c r="K81" s="6" t="s">
        <v>11</v>
      </c>
      <c r="L81" s="81"/>
    </row>
    <row r="82" spans="2:13" s="19" customFormat="1" ht="25.5">
      <c r="B82" s="110"/>
      <c r="C82" s="65" t="s">
        <v>202</v>
      </c>
      <c r="D82" s="111"/>
      <c r="E82" s="112"/>
      <c r="F82" s="113"/>
      <c r="G82" s="113"/>
      <c r="H82" s="114">
        <f>SUM(H69:H81)</f>
        <v>38184.5</v>
      </c>
      <c r="I82" s="114">
        <f>SUM(I69:I81)</f>
        <v>28267.100000000002</v>
      </c>
      <c r="J82" s="114">
        <f t="shared" ref="J82" si="2">SUM(J69:J81)</f>
        <v>26427.7</v>
      </c>
      <c r="K82" s="115" t="s">
        <v>63</v>
      </c>
      <c r="L82" s="116">
        <f>H82+I82+J82</f>
        <v>92879.3</v>
      </c>
      <c r="M82" s="1"/>
    </row>
    <row r="83" spans="2:13" s="19" customFormat="1" ht="29.1" customHeight="1">
      <c r="B83" s="110"/>
      <c r="C83" s="117" t="s">
        <v>203</v>
      </c>
      <c r="D83" s="118"/>
      <c r="E83" s="119"/>
      <c r="F83" s="120"/>
      <c r="G83" s="117"/>
      <c r="H83" s="121">
        <f t="shared" ref="H83:J83" si="3">H82+H67+H24</f>
        <v>554744.1</v>
      </c>
      <c r="I83" s="121">
        <f t="shared" si="3"/>
        <v>596176.39999999991</v>
      </c>
      <c r="J83" s="121">
        <f t="shared" si="3"/>
        <v>606752.69999999995</v>
      </c>
      <c r="K83" s="120" t="s">
        <v>63</v>
      </c>
      <c r="L83" s="121">
        <f>H83+I83+J83</f>
        <v>1757673.2</v>
      </c>
      <c r="M83" s="1"/>
    </row>
    <row r="84" spans="2:13">
      <c r="H84" s="126"/>
      <c r="L84" s="127"/>
    </row>
    <row r="85" spans="2:13">
      <c r="H85" s="126"/>
      <c r="I85" s="126"/>
    </row>
    <row r="86" spans="2:13">
      <c r="E86" s="71"/>
    </row>
  </sheetData>
  <autoFilter ref="B2:L83">
    <filterColumn colId="6" showButton="0"/>
    <filterColumn colId="7" showButton="0"/>
  </autoFilter>
  <mergeCells count="30">
    <mergeCell ref="C1:L1"/>
    <mergeCell ref="B2:B3"/>
    <mergeCell ref="K2:K3"/>
    <mergeCell ref="L2:L3"/>
    <mergeCell ref="C4:L4"/>
    <mergeCell ref="E2:E3"/>
    <mergeCell ref="F2:F3"/>
    <mergeCell ref="G2:G3"/>
    <mergeCell ref="H2:J2"/>
    <mergeCell ref="A5:A17"/>
    <mergeCell ref="B5:B17"/>
    <mergeCell ref="C5:C17"/>
    <mergeCell ref="C2:C3"/>
    <mergeCell ref="D2:D3"/>
    <mergeCell ref="B19:B23"/>
    <mergeCell ref="C19:C23"/>
    <mergeCell ref="C25:L25"/>
    <mergeCell ref="B26:B33"/>
    <mergeCell ref="C26:C37"/>
    <mergeCell ref="D26:D28"/>
    <mergeCell ref="D35:D36"/>
    <mergeCell ref="B80:B81"/>
    <mergeCell ref="C80:C81"/>
    <mergeCell ref="B38:B65"/>
    <mergeCell ref="C38:C65"/>
    <mergeCell ref="L50:L56"/>
    <mergeCell ref="D60:D61"/>
    <mergeCell ref="B68:L68"/>
    <mergeCell ref="B69:B78"/>
    <mergeCell ref="C69:C78"/>
  </mergeCells>
  <pageMargins left="0.25" right="0.25" top="0.43" bottom="0" header="0.3" footer="0.3"/>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სამოქმედო გეგმა 2020</vt:lpstr>
      <vt:lpstr>'სამოქმედო გეგმა 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2020-01-17T07:38:51Z</dcterms:modified>
</cp:coreProperties>
</file>