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45" windowWidth="19440" windowHeight="8175" activeTab="1"/>
  </bookViews>
  <sheets>
    <sheet name="ამბულატორია " sheetId="1" r:id="rId1"/>
    <sheet name="MDR" sheetId="2" r:id="rId2"/>
    <sheet name="სტაციონარი" sheetId="4" r:id="rId3"/>
  </sheets>
  <calcPr calcId="124519"/>
</workbook>
</file>

<file path=xl/calcChain.xml><?xml version="1.0" encoding="utf-8"?>
<calcChain xmlns="http://schemas.openxmlformats.org/spreadsheetml/2006/main">
  <c r="AP40" i="1"/>
  <c r="AM40"/>
  <c r="AG40"/>
  <c r="AP38" l="1"/>
  <c r="AM38"/>
  <c r="AG38"/>
  <c r="AF36"/>
  <c r="AD38"/>
  <c r="AR35"/>
  <c r="AA8"/>
  <c r="AO8" s="1"/>
  <c r="AD8"/>
  <c r="AC11"/>
  <c r="AL13"/>
  <c r="AO13"/>
  <c r="AI16"/>
  <c r="AC22"/>
  <c r="AI22"/>
  <c r="AL22"/>
  <c r="AO22"/>
  <c r="AR8" l="1"/>
  <c r="AR38" s="1"/>
  <c r="AS38" s="1"/>
  <c r="AC8"/>
  <c r="AL8"/>
  <c r="AL38" s="1"/>
  <c r="AA9"/>
  <c r="AL9" s="1"/>
  <c r="AI8"/>
  <c r="AI36" s="1"/>
  <c r="AJ38" s="1"/>
  <c r="AO38"/>
  <c r="AF8"/>
  <c r="AC36" l="1"/>
  <c r="AD36" s="1"/>
  <c r="G5" i="4"/>
  <c r="G7"/>
  <c r="E7" l="1"/>
  <c r="E5"/>
  <c r="E4"/>
  <c r="E3"/>
  <c r="E47" i="1" l="1"/>
  <c r="H38" i="2" l="1"/>
  <c r="I38" s="1"/>
  <c r="N38"/>
  <c r="O38" s="1"/>
  <c r="K38"/>
  <c r="L38" s="1"/>
</calcChain>
</file>

<file path=xl/comments1.xml><?xml version="1.0" encoding="utf-8"?>
<comments xmlns="http://schemas.openxmlformats.org/spreadsheetml/2006/main">
  <authors>
    <author>Ia Kamarauli</author>
  </authors>
  <commentLis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30%-იანი ზრდა ხელფასის</t>
        </r>
      </text>
    </comment>
    <comment ref="AA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35%-იანი ზრდა ხელფასის</t>
        </r>
      </text>
    </comment>
    <comment ref="C33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2020 წელს გლობალი აძლევს</t>
        </r>
      </text>
    </comment>
    <comment ref="AA35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0 ლარია რადგან გლობალი ყიდულობს მაგრამ ტუბ ცენტრს უნდა ხელფასის ჩადება ანუ მომსახურების </t>
        </r>
      </text>
    </comment>
  </commentList>
</comments>
</file>

<file path=xl/comments2.xml><?xml version="1.0" encoding="utf-8"?>
<comments xmlns="http://schemas.openxmlformats.org/spreadsheetml/2006/main">
  <authors>
    <author>Ia Kamarauli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35%-იანი ზრდა ხელფასის</t>
        </r>
      </text>
    </comment>
    <comment ref="E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8 თვეში</t>
        </r>
      </text>
    </comment>
    <comment ref="F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1 თვე</t>
        </r>
      </text>
    </comment>
    <comment ref="H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12 თვეში</t>
        </r>
      </text>
    </comment>
    <comment ref="I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ერთ თვეში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8 თვეში</t>
        </r>
      </text>
    </comment>
    <comment ref="L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ერთ თვეში</t>
        </r>
      </text>
    </comment>
    <comment ref="N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16 თვეში</t>
        </r>
      </text>
    </comment>
    <comment ref="O38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1 თვე</t>
        </r>
      </text>
    </comment>
  </commentList>
</comments>
</file>

<file path=xl/sharedStrings.xml><?xml version="1.0" encoding="utf-8"?>
<sst xmlns="http://schemas.openxmlformats.org/spreadsheetml/2006/main" count="151" uniqueCount="92">
  <si>
    <t>დასახელება</t>
  </si>
  <si>
    <t xml:space="preserve">ერთეულის ფასები </t>
  </si>
  <si>
    <t>მკურნალობა</t>
  </si>
  <si>
    <t>სენსიტიური (ორივე ფაზა)</t>
  </si>
  <si>
    <t>ლატენტური TB</t>
  </si>
  <si>
    <t>რაოდ</t>
  </si>
  <si>
    <t xml:space="preserve">რაოდ </t>
  </si>
  <si>
    <t>ფასი</t>
  </si>
  <si>
    <t>ფტიზიატრის კონსულტაცია (+ კაბინეტის მედდა)</t>
  </si>
  <si>
    <t>6 თვე</t>
  </si>
  <si>
    <t>სპეციალისტის კონსულტაცია  (შესაბამისი დარგის)</t>
  </si>
  <si>
    <t>რენტგენოსკოპია</t>
  </si>
  <si>
    <t xml:space="preserve">რენტგენოგრაფია </t>
  </si>
  <si>
    <t>ფილტვის სიგრძივი ან სერიული ტომოგრაფია</t>
  </si>
  <si>
    <t>სისხლის საერთო ანალიზი</t>
  </si>
  <si>
    <t>შარდის საერთო ანალიზი</t>
  </si>
  <si>
    <t>მანტუს სინჯი (ბავშვები)</t>
  </si>
  <si>
    <t>HIV/AIDS -- სწრაფი მარტივი</t>
  </si>
  <si>
    <t>ექოსკოპია</t>
  </si>
  <si>
    <t>პუნქცია</t>
  </si>
  <si>
    <t>პუნქტატის კლინიკური ანალიზი</t>
  </si>
  <si>
    <t>პუნქტატის ციტოლოგიური ანალიზი</t>
  </si>
  <si>
    <t>პუნქტატის დათესვა არასპეც. ფლორაზე და ანტიბიოტიკოგრამა</t>
  </si>
  <si>
    <r>
      <t xml:space="preserve">ღვიძლის ფუნქციები (ALT, AST, ბილირუბინი და </t>
    </r>
    <r>
      <rPr>
        <sz val="10"/>
        <color theme="1"/>
        <rFont val="Calibri"/>
        <family val="2"/>
        <charset val="204"/>
        <scheme val="minor"/>
      </rPr>
      <t>კრეატინინი</t>
    </r>
    <r>
      <rPr>
        <sz val="10"/>
        <color theme="1"/>
        <rFont val="Calibri"/>
        <family val="2"/>
        <scheme val="minor"/>
      </rPr>
      <t>)</t>
    </r>
  </si>
  <si>
    <t xml:space="preserve">კალიუმის განსაზღვრა </t>
  </si>
  <si>
    <t>AgHBs (სისხლის შრატში)</t>
  </si>
  <si>
    <t xml:space="preserve">შარდოვანა </t>
  </si>
  <si>
    <t>გლუკოზა (სისხლში</t>
  </si>
  <si>
    <t xml:space="preserve">HCV  სისხლის შრატში </t>
  </si>
  <si>
    <t>საერთო ცილა</t>
  </si>
  <si>
    <t>ალბუმინი</t>
  </si>
  <si>
    <t xml:space="preserve">კოაგულოგრამა </t>
  </si>
  <si>
    <t>გამაგლუტამინტრანსფერაზა</t>
  </si>
  <si>
    <t>ტუტეფოსფატაზა</t>
  </si>
  <si>
    <t>სულ</t>
  </si>
  <si>
    <t>სენსიტიური TB</t>
  </si>
  <si>
    <r>
      <t>ღვიძლის ფუნქციები (ALT, AST, ბილირუბინი</t>
    </r>
    <r>
      <rPr>
        <sz val="10"/>
        <color theme="1"/>
        <rFont val="Calibri"/>
        <family val="2"/>
        <scheme val="minor"/>
      </rPr>
      <t>)</t>
    </r>
  </si>
  <si>
    <t xml:space="preserve">ელექტროლიტები (K, Na, Mg) განსაზღვრა </t>
  </si>
  <si>
    <t>B და C ჰეპატიტების  მარკერები</t>
  </si>
  <si>
    <t>კრეატინინი შრატში</t>
  </si>
  <si>
    <t>გლუკოზა სისხლში</t>
  </si>
  <si>
    <t>ფარისებრი ჯირკვლის ჰორმონები (TSH)</t>
  </si>
  <si>
    <t>ლიპაზის ტესტი</t>
  </si>
  <si>
    <t>ორსულობის ტესტი</t>
  </si>
  <si>
    <t>ელექტროკარდიოგრამა</t>
  </si>
  <si>
    <t>აუდიომეტრია</t>
  </si>
  <si>
    <t>კარდიოლოგის კონსულტაცია</t>
  </si>
  <si>
    <t>ოტო-რინო-ლარინგოლოგის კონსულტაცია</t>
  </si>
  <si>
    <t>ოფთალმოლოგის კონსულტაცია</t>
  </si>
  <si>
    <t>ნევროპათოლოგის კონსულტაცია</t>
  </si>
  <si>
    <t>ფსიქოლოგის კონსულტაცია</t>
  </si>
  <si>
    <t>ნოზოლოგია</t>
  </si>
  <si>
    <t>ხელოვნური კოდი</t>
  </si>
  <si>
    <t xml:space="preserve">სენსიტიური (თბილისი) </t>
  </si>
  <si>
    <t>რეზისტენტული (თბილისი)</t>
  </si>
  <si>
    <t>ტუბერკულოზიური მენინგიტი (თბილისი)</t>
  </si>
  <si>
    <t>სენსიტიური/რეზისტენტული (რეგიონი)</t>
  </si>
  <si>
    <t>რთული სადიაგნოსტიკო მომსახურება (სტაციონარული, მაქსიმუმ 4 საწოლდღე)</t>
  </si>
  <si>
    <t>ერთეულის ღირებულება 
 2017</t>
  </si>
  <si>
    <t>ერთეულის ღირებულება 
2018</t>
  </si>
  <si>
    <t>2019 წ. პროგრამით</t>
  </si>
  <si>
    <t>2019 წ.პროგრამით</t>
  </si>
  <si>
    <t>სარქვლოვანი ბრონქობლოკაცია</t>
  </si>
  <si>
    <t>ერთეულის ღირებულება 
 2019</t>
  </si>
  <si>
    <t>პათოლოგიური მასალის ბაქტერიოლოგიურ კვლევას (სკოპია)</t>
  </si>
  <si>
    <t>პათოლოგიური მასალის ბაქტერიოლოგიურ კვლევას (კულტურა)</t>
  </si>
  <si>
    <t>პერიოდი</t>
  </si>
  <si>
    <t xml:space="preserve">6 თვეში ერთხელ 2 წლის განმავლობაში (ანუ ჯამი გაიყოფა 4-ზე) </t>
  </si>
  <si>
    <t>კვანტიფერონის ოქროს ტესტი</t>
  </si>
  <si>
    <t>2019 პროგრამაში ცვლილება (ახალი გაიდლ.)</t>
  </si>
  <si>
    <t>ლატენტური TB-ის მკურნალობა (2 წლამდე ასაკის ბავშვთა და დოლუტეგრავირის შემცველი ანტირეტროვირუსულ მკურნალობაზე მყოფ აივ-ინფიცირებულ პირთათვის)</t>
  </si>
  <si>
    <t>ლატენტური TB-ის მკურნალობა იზონიაზიდი+ რიფაპენტინი</t>
  </si>
  <si>
    <t>3 თვე</t>
  </si>
  <si>
    <t xml:space="preserve">მანტუს სინჯი </t>
  </si>
  <si>
    <t>ლატენტური TB -ის მკურნალობა იზონიაზიდით</t>
  </si>
  <si>
    <t xml:space="preserve">ფილტვის ტუბერკულოზის მკურნალობის შემდგომი მონიტორინგი </t>
  </si>
  <si>
    <t>სენსიტიური და რეზისტენტული TB</t>
  </si>
  <si>
    <t>ლატენტური TB მკურნალობის შემდგომი მონიტორინგი</t>
  </si>
  <si>
    <t>მონიტორინგი</t>
  </si>
  <si>
    <t>რაოდენობა</t>
  </si>
  <si>
    <t>წელიწადში ერთხელ</t>
  </si>
  <si>
    <t>პროგნოზი</t>
  </si>
  <si>
    <t>სავარაუდო ხარჯი</t>
  </si>
  <si>
    <t>2019 წლის პროგრამის ხარჯს დაემატება 116392 ლარი</t>
  </si>
  <si>
    <t>ადენოზინდეამინაზის (ადა) განსაზღვრა</t>
  </si>
  <si>
    <t xml:space="preserve"> </t>
  </si>
  <si>
    <t>პლევრის ღღუების ექოსკო[პია</t>
  </si>
  <si>
    <t>მუცლის ღრუს ორგნოების ექოსკოპია</t>
  </si>
  <si>
    <t>პლევრის ექოსკოპია</t>
  </si>
  <si>
    <t>მუცლის ღრუს ან საშარდე სისტემის ექოსკოპია</t>
  </si>
  <si>
    <t>20+20</t>
  </si>
  <si>
    <t>40+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</si>
</sst>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(* #,##0_);_(* \(#,##0\);_(* &quot;-&quot;??_);_(@_)"/>
    <numFmt numFmtId="166" formatCode="_-* #,##0\ _L_a_r_i_-;\-* #,##0\ _L_a_r_i_-;_-* &quot;-&quot;??\ _L_a_r_i_-;_-@_-"/>
  </numFmts>
  <fonts count="27"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64" fontId="8" fillId="0" borderId="0" applyFont="0" applyFill="0" applyBorder="0" applyAlignment="0" applyProtection="0"/>
    <xf numFmtId="0" fontId="16" fillId="0" borderId="0"/>
    <xf numFmtId="0" fontId="1" fillId="0" borderId="0">
      <alignment wrapText="1"/>
    </xf>
  </cellStyleXfs>
  <cellXfs count="18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3" borderId="4" xfId="1" applyFont="1" applyFill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2" borderId="10" xfId="1" applyFont="1" applyFill="1" applyBorder="1" applyAlignment="1">
      <alignment wrapText="1"/>
    </xf>
    <xf numFmtId="0" fontId="6" fillId="0" borderId="10" xfId="1" applyFont="1" applyFill="1" applyBorder="1"/>
    <xf numFmtId="0" fontId="6" fillId="0" borderId="10" xfId="1" applyFont="1" applyFill="1" applyBorder="1" applyAlignment="1">
      <alignment wrapText="1"/>
    </xf>
    <xf numFmtId="43" fontId="6" fillId="0" borderId="10" xfId="1" applyNumberFormat="1" applyFont="1" applyFill="1" applyBorder="1"/>
    <xf numFmtId="0" fontId="6" fillId="0" borderId="3" xfId="1" applyFont="1" applyFill="1" applyBorder="1"/>
    <xf numFmtId="0" fontId="6" fillId="0" borderId="3" xfId="1" applyFont="1" applyFill="1" applyBorder="1" applyAlignment="1">
      <alignment wrapText="1"/>
    </xf>
    <xf numFmtId="43" fontId="6" fillId="0" borderId="10" xfId="2" applyFont="1" applyFill="1" applyBorder="1"/>
    <xf numFmtId="0" fontId="6" fillId="0" borderId="10" xfId="2" applyNumberFormat="1" applyFont="1" applyFill="1" applyBorder="1"/>
    <xf numFmtId="0" fontId="0" fillId="0" borderId="10" xfId="0" applyBorder="1" applyAlignment="1">
      <alignment wrapText="1"/>
    </xf>
    <xf numFmtId="0" fontId="0" fillId="0" borderId="10" xfId="0" applyBorder="1"/>
    <xf numFmtId="0" fontId="3" fillId="2" borderId="10" xfId="4" applyFont="1" applyFill="1" applyBorder="1" applyAlignment="1">
      <alignment wrapText="1"/>
    </xf>
    <xf numFmtId="0" fontId="3" fillId="2" borderId="6" xfId="4" applyFont="1" applyFill="1" applyBorder="1" applyAlignment="1">
      <alignment wrapText="1"/>
    </xf>
    <xf numFmtId="0" fontId="11" fillId="2" borderId="10" xfId="6" applyFont="1" applyFill="1" applyBorder="1" applyAlignment="1">
      <alignment wrapText="1"/>
    </xf>
    <xf numFmtId="0" fontId="3" fillId="2" borderId="10" xfId="6" applyFont="1" applyFill="1" applyBorder="1" applyAlignment="1">
      <alignment wrapText="1"/>
    </xf>
    <xf numFmtId="1" fontId="3" fillId="0" borderId="10" xfId="6" applyNumberFormat="1" applyFont="1" applyFill="1" applyBorder="1" applyAlignment="1">
      <alignment wrapText="1"/>
    </xf>
    <xf numFmtId="0" fontId="3" fillId="0" borderId="10" xfId="6" applyFont="1" applyFill="1" applyBorder="1" applyAlignment="1">
      <alignment wrapText="1"/>
    </xf>
    <xf numFmtId="0" fontId="6" fillId="0" borderId="10" xfId="3" applyFont="1" applyFill="1" applyBorder="1"/>
    <xf numFmtId="0" fontId="12" fillId="0" borderId="10" xfId="4" applyFont="1" applyFill="1" applyBorder="1"/>
    <xf numFmtId="0" fontId="6" fillId="0" borderId="6" xfId="4" applyFont="1" applyFill="1" applyBorder="1"/>
    <xf numFmtId="165" fontId="6" fillId="0" borderId="10" xfId="4" applyNumberFormat="1" applyFont="1" applyFill="1" applyBorder="1"/>
    <xf numFmtId="0" fontId="6" fillId="0" borderId="6" xfId="6" applyFont="1" applyFill="1" applyBorder="1"/>
    <xf numFmtId="165" fontId="6" fillId="0" borderId="4" xfId="6" applyNumberFormat="1" applyFont="1" applyFill="1" applyBorder="1"/>
    <xf numFmtId="0" fontId="6" fillId="0" borderId="10" xfId="5" applyFont="1" applyFill="1" applyBorder="1"/>
    <xf numFmtId="0" fontId="6" fillId="0" borderId="10" xfId="3" applyFont="1" applyFill="1" applyBorder="1" applyAlignment="1">
      <alignment wrapText="1"/>
    </xf>
    <xf numFmtId="0" fontId="6" fillId="5" borderId="6" xfId="4" applyFont="1" applyFill="1" applyBorder="1"/>
    <xf numFmtId="0" fontId="6" fillId="0" borderId="10" xfId="4" applyFont="1" applyFill="1" applyBorder="1"/>
    <xf numFmtId="0" fontId="6" fillId="0" borderId="1" xfId="3" applyFont="1" applyFill="1" applyBorder="1"/>
    <xf numFmtId="0" fontId="0" fillId="0" borderId="10" xfId="0" applyFill="1" applyBorder="1"/>
    <xf numFmtId="0" fontId="6" fillId="0" borderId="4" xfId="3" applyFont="1" applyFill="1" applyBorder="1"/>
    <xf numFmtId="0" fontId="7" fillId="0" borderId="10" xfId="0" applyFont="1" applyBorder="1"/>
    <xf numFmtId="0" fontId="0" fillId="0" borderId="3" xfId="0" applyBorder="1"/>
    <xf numFmtId="0" fontId="2" fillId="0" borderId="10" xfId="0" applyFont="1" applyBorder="1"/>
    <xf numFmtId="0" fontId="8" fillId="0" borderId="4" xfId="7" applyBorder="1" applyAlignment="1">
      <alignment wrapText="1"/>
    </xf>
    <xf numFmtId="165" fontId="6" fillId="0" borderId="10" xfId="6" applyNumberFormat="1" applyFont="1" applyFill="1" applyBorder="1"/>
    <xf numFmtId="0" fontId="8" fillId="0" borderId="10" xfId="7" applyFill="1" applyBorder="1" applyAlignment="1">
      <alignment wrapText="1"/>
    </xf>
    <xf numFmtId="0" fontId="6" fillId="0" borderId="2" xfId="3" applyFont="1" applyFill="1" applyBorder="1"/>
    <xf numFmtId="0" fontId="6" fillId="0" borderId="3" xfId="3" applyFont="1" applyFill="1" applyBorder="1"/>
    <xf numFmtId="0" fontId="6" fillId="0" borderId="3" xfId="4" applyFont="1" applyFill="1" applyBorder="1"/>
    <xf numFmtId="0" fontId="2" fillId="0" borderId="3" xfId="0" applyFont="1" applyBorder="1"/>
    <xf numFmtId="0" fontId="8" fillId="0" borderId="10" xfId="7" applyBorder="1" applyAlignment="1">
      <alignment wrapText="1"/>
    </xf>
    <xf numFmtId="165" fontId="0" fillId="0" borderId="10" xfId="0" applyNumberFormat="1" applyBorder="1"/>
    <xf numFmtId="164" fontId="0" fillId="0" borderId="0" xfId="8" applyFont="1" applyAlignment="1">
      <alignment wrapText="1"/>
    </xf>
    <xf numFmtId="165" fontId="6" fillId="0" borderId="6" xfId="6" applyNumberFormat="1" applyFont="1" applyFill="1" applyBorder="1"/>
    <xf numFmtId="0" fontId="5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14" fillId="0" borderId="10" xfId="0" applyFont="1" applyBorder="1" applyAlignment="1">
      <alignment vertical="top" wrapText="1"/>
    </xf>
    <xf numFmtId="0" fontId="0" fillId="0" borderId="10" xfId="0" applyBorder="1" applyAlignment="1">
      <alignment horizontal="center" vertical="center"/>
    </xf>
    <xf numFmtId="164" fontId="0" fillId="0" borderId="0" xfId="8" applyFont="1"/>
    <xf numFmtId="166" fontId="0" fillId="0" borderId="0" xfId="0" applyNumberFormat="1"/>
    <xf numFmtId="1" fontId="3" fillId="0" borderId="10" xfId="4" applyNumberFormat="1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1" fontId="3" fillId="0" borderId="10" xfId="1" applyNumberFormat="1" applyFont="1" applyFill="1" applyBorder="1" applyAlignment="1">
      <alignment wrapText="1"/>
    </xf>
    <xf numFmtId="1" fontId="0" fillId="0" borderId="10" xfId="0" applyNumberFormat="1" applyFill="1" applyBorder="1"/>
    <xf numFmtId="165" fontId="0" fillId="0" borderId="10" xfId="0" applyNumberFormat="1" applyFill="1" applyBorder="1"/>
    <xf numFmtId="165" fontId="0" fillId="0" borderId="6" xfId="0" applyNumberFormat="1" applyFill="1" applyBorder="1"/>
    <xf numFmtId="0" fontId="17" fillId="0" borderId="10" xfId="0" applyFont="1" applyBorder="1"/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5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9" fontId="15" fillId="0" borderId="10" xfId="0" applyNumberFormat="1" applyFont="1" applyBorder="1" applyAlignment="1">
      <alignment horizontal="center" vertical="center" wrapText="1"/>
    </xf>
    <xf numFmtId="0" fontId="4" fillId="0" borderId="10" xfId="3" applyFont="1" applyFill="1" applyBorder="1"/>
    <xf numFmtId="0" fontId="0" fillId="6" borderId="10" xfId="0" applyFill="1" applyBorder="1" applyAlignment="1">
      <alignment horizontal="center" vertical="center"/>
    </xf>
    <xf numFmtId="0" fontId="0" fillId="6" borderId="10" xfId="0" applyFill="1" applyBorder="1"/>
    <xf numFmtId="0" fontId="0" fillId="0" borderId="10" xfId="0" applyFill="1" applyBorder="1" applyAlignment="1">
      <alignment horizontal="center"/>
    </xf>
    <xf numFmtId="0" fontId="14" fillId="0" borderId="10" xfId="0" applyFont="1" applyFill="1" applyBorder="1" applyAlignment="1">
      <alignment vertical="top" wrapText="1"/>
    </xf>
    <xf numFmtId="0" fontId="6" fillId="6" borderId="3" xfId="1" applyFont="1" applyFill="1" applyBorder="1"/>
    <xf numFmtId="1" fontId="3" fillId="6" borderId="10" xfId="1" applyNumberFormat="1" applyFont="1" applyFill="1" applyBorder="1" applyAlignment="1">
      <alignment wrapText="1"/>
    </xf>
    <xf numFmtId="0" fontId="3" fillId="6" borderId="10" xfId="1" applyFont="1" applyFill="1" applyBorder="1" applyAlignment="1">
      <alignment horizontal="center" vertical="center" textRotation="90"/>
    </xf>
    <xf numFmtId="0" fontId="6" fillId="6" borderId="10" xfId="1" applyFont="1" applyFill="1" applyBorder="1" applyAlignment="1">
      <alignment horizontal="center" vertical="center"/>
    </xf>
    <xf numFmtId="43" fontId="6" fillId="6" borderId="10" xfId="1" applyNumberFormat="1" applyFont="1" applyFill="1" applyBorder="1"/>
    <xf numFmtId="0" fontId="6" fillId="6" borderId="10" xfId="1" applyFont="1" applyFill="1" applyBorder="1"/>
    <xf numFmtId="0" fontId="6" fillId="6" borderId="3" xfId="1" applyFont="1" applyFill="1" applyBorder="1" applyAlignment="1">
      <alignment wrapText="1"/>
    </xf>
    <xf numFmtId="0" fontId="6" fillId="6" borderId="10" xfId="1" applyFont="1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5" fillId="6" borderId="10" xfId="0" applyFont="1" applyFill="1" applyBorder="1" applyAlignment="1">
      <alignment wrapText="1"/>
    </xf>
    <xf numFmtId="0" fontId="17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4" fillId="6" borderId="10" xfId="0" applyFont="1" applyFill="1" applyBorder="1"/>
    <xf numFmtId="0" fontId="4" fillId="6" borderId="10" xfId="0" applyFont="1" applyFill="1" applyBorder="1" applyAlignment="1">
      <alignment wrapText="1"/>
    </xf>
    <xf numFmtId="0" fontId="6" fillId="5" borderId="3" xfId="1" applyFont="1" applyFill="1" applyBorder="1"/>
    <xf numFmtId="0" fontId="17" fillId="6" borderId="10" xfId="0" applyFont="1" applyFill="1" applyBorder="1"/>
    <xf numFmtId="0" fontId="4" fillId="0" borderId="10" xfId="0" applyFont="1" applyFill="1" applyBorder="1" applyAlignment="1">
      <alignment wrapText="1"/>
    </xf>
    <xf numFmtId="0" fontId="0" fillId="0" borderId="0" xfId="0" applyBorder="1"/>
    <xf numFmtId="0" fontId="3" fillId="0" borderId="10" xfId="6" applyFont="1" applyFill="1" applyBorder="1" applyAlignment="1">
      <alignment horizontal="center" vertical="center" textRotation="90"/>
    </xf>
    <xf numFmtId="0" fontId="6" fillId="6" borderId="6" xfId="6" applyFont="1" applyFill="1" applyBorder="1"/>
    <xf numFmtId="0" fontId="4" fillId="0" borderId="10" xfId="0" applyFont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/>
    <xf numFmtId="0" fontId="0" fillId="0" borderId="0" xfId="0" applyFill="1" applyAlignment="1">
      <alignment wrapText="1"/>
    </xf>
    <xf numFmtId="0" fontId="0" fillId="0" borderId="0" xfId="0" applyBorder="1" applyAlignment="1">
      <alignment wrapText="1"/>
    </xf>
    <xf numFmtId="0" fontId="19" fillId="0" borderId="0" xfId="0" applyFont="1" applyBorder="1" applyAlignment="1">
      <alignment wrapText="1"/>
    </xf>
    <xf numFmtId="164" fontId="0" fillId="0" borderId="0" xfId="8" applyFont="1" applyBorder="1" applyAlignment="1">
      <alignment wrapText="1"/>
    </xf>
    <xf numFmtId="0" fontId="21" fillId="0" borderId="10" xfId="1" applyFont="1" applyFill="1" applyBorder="1" applyAlignment="1">
      <alignment wrapText="1"/>
    </xf>
    <xf numFmtId="0" fontId="21" fillId="0" borderId="10" xfId="1" applyFont="1" applyFill="1" applyBorder="1"/>
    <xf numFmtId="0" fontId="21" fillId="0" borderId="3" xfId="1" applyFont="1" applyFill="1" applyBorder="1"/>
    <xf numFmtId="0" fontId="21" fillId="0" borderId="3" xfId="1" applyFont="1" applyFill="1" applyBorder="1" applyAlignment="1">
      <alignment wrapText="1"/>
    </xf>
    <xf numFmtId="43" fontId="21" fillId="0" borderId="10" xfId="1" applyNumberFormat="1" applyFont="1" applyFill="1" applyBorder="1"/>
    <xf numFmtId="0" fontId="22" fillId="0" borderId="10" xfId="1" applyFont="1" applyFill="1" applyBorder="1"/>
    <xf numFmtId="43" fontId="22" fillId="0" borderId="10" xfId="1" applyNumberFormat="1" applyFont="1" applyFill="1" applyBorder="1"/>
    <xf numFmtId="0" fontId="21" fillId="6" borderId="10" xfId="1" applyFont="1" applyFill="1" applyBorder="1" applyAlignment="1">
      <alignment horizontal="center" vertical="center"/>
    </xf>
    <xf numFmtId="0" fontId="21" fillId="0" borderId="10" xfId="4" applyFont="1" applyFill="1" applyBorder="1"/>
    <xf numFmtId="0" fontId="21" fillId="0" borderId="6" xfId="4" applyFont="1" applyFill="1" applyBorder="1"/>
    <xf numFmtId="0" fontId="24" fillId="0" borderId="10" xfId="0" applyFont="1" applyBorder="1"/>
    <xf numFmtId="165" fontId="21" fillId="0" borderId="10" xfId="4" applyNumberFormat="1" applyFont="1" applyFill="1" applyBorder="1"/>
    <xf numFmtId="0" fontId="21" fillId="0" borderId="6" xfId="6" applyFont="1" applyFill="1" applyBorder="1"/>
    <xf numFmtId="165" fontId="21" fillId="0" borderId="4" xfId="6" applyNumberFormat="1" applyFont="1" applyFill="1" applyBorder="1"/>
    <xf numFmtId="0" fontId="21" fillId="0" borderId="10" xfId="5" applyFont="1" applyFill="1" applyBorder="1"/>
    <xf numFmtId="0" fontId="20" fillId="0" borderId="10" xfId="0" applyFont="1" applyBorder="1"/>
    <xf numFmtId="165" fontId="26" fillId="0" borderId="4" xfId="6" applyNumberFormat="1" applyFont="1" applyFill="1" applyBorder="1"/>
    <xf numFmtId="165" fontId="26" fillId="0" borderId="10" xfId="6" applyNumberFormat="1" applyFont="1" applyFill="1" applyBorder="1"/>
    <xf numFmtId="0" fontId="23" fillId="0" borderId="10" xfId="6" applyFont="1" applyFill="1" applyBorder="1" applyAlignment="1">
      <alignment horizontal="center" vertical="center" textRotation="90"/>
    </xf>
    <xf numFmtId="165" fontId="21" fillId="6" borderId="4" xfId="6" applyNumberFormat="1" applyFont="1" applyFill="1" applyBorder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3" fillId="6" borderId="6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textRotation="90"/>
    </xf>
    <xf numFmtId="0" fontId="3" fillId="6" borderId="9" xfId="1" applyFont="1" applyFill="1" applyBorder="1" applyAlignment="1">
      <alignment horizontal="center" vertical="center" textRotation="90"/>
    </xf>
    <xf numFmtId="0" fontId="3" fillId="6" borderId="13" xfId="1" applyFont="1" applyFill="1" applyBorder="1" applyAlignment="1">
      <alignment horizontal="center" vertical="center" textRotation="90"/>
    </xf>
    <xf numFmtId="0" fontId="3" fillId="3" borderId="10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vertical="center" textRotation="90"/>
    </xf>
    <xf numFmtId="0" fontId="3" fillId="0" borderId="9" xfId="1" applyFont="1" applyFill="1" applyBorder="1" applyAlignment="1">
      <alignment horizontal="center" vertical="center" textRotation="90"/>
    </xf>
    <xf numFmtId="0" fontId="3" fillId="0" borderId="13" xfId="1" applyFont="1" applyFill="1" applyBorder="1" applyAlignment="1">
      <alignment horizontal="center" vertical="center" textRotation="9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/>
    </xf>
    <xf numFmtId="0" fontId="3" fillId="6" borderId="4" xfId="1" applyFont="1" applyFill="1" applyBorder="1" applyAlignment="1">
      <alignment horizontal="center" wrapText="1"/>
    </xf>
    <xf numFmtId="0" fontId="3" fillId="6" borderId="5" xfId="1" applyFont="1" applyFill="1" applyBorder="1" applyAlignment="1">
      <alignment horizontal="center" wrapText="1"/>
    </xf>
    <xf numFmtId="0" fontId="3" fillId="6" borderId="6" xfId="1" applyFont="1" applyFill="1" applyBorder="1" applyAlignment="1">
      <alignment horizontal="center" wrapText="1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 wrapText="1"/>
    </xf>
    <xf numFmtId="0" fontId="3" fillId="2" borderId="13" xfId="3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/>
    </xf>
    <xf numFmtId="0" fontId="3" fillId="4" borderId="10" xfId="4" applyFont="1" applyFill="1" applyBorder="1" applyAlignment="1">
      <alignment horizontal="center" wrapText="1"/>
    </xf>
    <xf numFmtId="0" fontId="25" fillId="4" borderId="10" xfId="6" applyFont="1" applyFill="1" applyBorder="1" applyAlignment="1">
      <alignment horizontal="center" wrapText="1"/>
    </xf>
    <xf numFmtId="0" fontId="3" fillId="4" borderId="10" xfId="6" applyFont="1" applyFill="1" applyBorder="1" applyAlignment="1">
      <alignment horizontal="center" wrapText="1"/>
    </xf>
    <xf numFmtId="0" fontId="13" fillId="6" borderId="3" xfId="4" applyFont="1" applyFill="1" applyBorder="1" applyAlignment="1">
      <alignment horizontal="center" vertical="center" textRotation="90"/>
    </xf>
    <xf numFmtId="0" fontId="13" fillId="6" borderId="9" xfId="4" applyFont="1" applyFill="1" applyBorder="1" applyAlignment="1">
      <alignment horizontal="center" vertical="center" textRotation="90"/>
    </xf>
    <xf numFmtId="0" fontId="13" fillId="6" borderId="13" xfId="4" applyFont="1" applyFill="1" applyBorder="1" applyAlignment="1">
      <alignment horizontal="center" vertical="center" textRotation="90"/>
    </xf>
    <xf numFmtId="0" fontId="13" fillId="0" borderId="3" xfId="4" applyFont="1" applyFill="1" applyBorder="1" applyAlignment="1">
      <alignment horizontal="center" vertical="center" textRotation="90"/>
    </xf>
    <xf numFmtId="0" fontId="13" fillId="0" borderId="9" xfId="4" applyFont="1" applyFill="1" applyBorder="1" applyAlignment="1">
      <alignment horizontal="center" vertical="center" textRotation="90"/>
    </xf>
    <xf numFmtId="0" fontId="13" fillId="0" borderId="13" xfId="4" applyFont="1" applyFill="1" applyBorder="1" applyAlignment="1">
      <alignment horizontal="center" vertical="center" textRotation="90"/>
    </xf>
    <xf numFmtId="0" fontId="3" fillId="0" borderId="3" xfId="6" applyFont="1" applyFill="1" applyBorder="1" applyAlignment="1">
      <alignment horizontal="center" vertical="center" textRotation="90"/>
    </xf>
    <xf numFmtId="0" fontId="3" fillId="0" borderId="9" xfId="6" applyFont="1" applyFill="1" applyBorder="1" applyAlignment="1">
      <alignment horizontal="center" vertical="center" textRotation="90"/>
    </xf>
    <xf numFmtId="0" fontId="3" fillId="0" borderId="13" xfId="6" applyFont="1" applyFill="1" applyBorder="1" applyAlignment="1">
      <alignment horizontal="center" vertical="center" textRotation="90"/>
    </xf>
    <xf numFmtId="0" fontId="3" fillId="6" borderId="10" xfId="6" applyFont="1" applyFill="1" applyBorder="1" applyAlignment="1">
      <alignment horizontal="center" vertical="center" wrapText="1"/>
    </xf>
    <xf numFmtId="0" fontId="3" fillId="4" borderId="4" xfId="6" applyFont="1" applyFill="1" applyBorder="1" applyAlignment="1">
      <alignment horizontal="center" wrapText="1"/>
    </xf>
    <xf numFmtId="0" fontId="3" fillId="4" borderId="5" xfId="6" applyFont="1" applyFill="1" applyBorder="1" applyAlignment="1">
      <alignment horizontal="center" wrapText="1"/>
    </xf>
    <xf numFmtId="0" fontId="3" fillId="4" borderId="6" xfId="6" applyFont="1" applyFill="1" applyBorder="1" applyAlignment="1">
      <alignment horizontal="center" wrapText="1"/>
    </xf>
    <xf numFmtId="0" fontId="3" fillId="3" borderId="4" xfId="6" applyFont="1" applyFill="1" applyBorder="1" applyAlignment="1">
      <alignment horizontal="center" vertical="center" wrapText="1"/>
    </xf>
    <xf numFmtId="0" fontId="3" fillId="3" borderId="5" xfId="6" applyFont="1" applyFill="1" applyBorder="1" applyAlignment="1">
      <alignment horizontal="center" vertical="center" wrapText="1"/>
    </xf>
    <xf numFmtId="0" fontId="3" fillId="3" borderId="6" xfId="6" applyFont="1" applyFill="1" applyBorder="1" applyAlignment="1">
      <alignment horizontal="center" vertical="center" wrapText="1"/>
    </xf>
  </cellXfs>
  <cellStyles count="11">
    <cellStyle name="Comma" xfId="8" builtinId="3"/>
    <cellStyle name="Comma 2" xfId="2"/>
    <cellStyle name="Normal" xfId="0" builtinId="0"/>
    <cellStyle name="Normal 2" xfId="1"/>
    <cellStyle name="Normal 2 2" xfId="10"/>
    <cellStyle name="Normal 2 3" xfId="3"/>
    <cellStyle name="Normal 2 5" xfId="4"/>
    <cellStyle name="Normal 2 6" xfId="5"/>
    <cellStyle name="Normal 2 7" xfId="6"/>
    <cellStyle name="Normal 3" xfId="7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47"/>
  <sheetViews>
    <sheetView topLeftCell="A28" workbookViewId="0">
      <selection activeCell="C21" sqref="C21"/>
    </sheetView>
  </sheetViews>
  <sheetFormatPr defaultRowHeight="15"/>
  <cols>
    <col min="1" max="1" width="3.7109375" style="1" customWidth="1"/>
    <col min="2" max="2" width="45.28515625" style="1" customWidth="1"/>
    <col min="3" max="3" width="6.85546875" style="1" customWidth="1"/>
    <col min="4" max="8" width="7" style="1" customWidth="1"/>
    <col min="9" max="9" width="7.28515625" style="1" customWidth="1"/>
    <col min="10" max="10" width="6.7109375" style="1" customWidth="1"/>
    <col min="11" max="13" width="7.28515625" style="1" customWidth="1"/>
    <col min="14" max="14" width="7.42578125" style="1" customWidth="1"/>
    <col min="15" max="15" width="8.85546875" style="1" customWidth="1"/>
    <col min="16" max="16" width="6.28515625" style="1" customWidth="1"/>
    <col min="17" max="17" width="7" style="1" customWidth="1"/>
    <col min="18" max="18" width="7.140625" style="1" customWidth="1"/>
    <col min="19" max="19" width="7.5703125" style="1" customWidth="1"/>
    <col min="20" max="20" width="6.28515625" style="1" customWidth="1"/>
    <col min="21" max="21" width="7.42578125" style="1" customWidth="1"/>
    <col min="22" max="22" width="6.7109375" style="1" customWidth="1"/>
    <col min="23" max="23" width="7.140625" style="1" customWidth="1"/>
    <col min="24" max="24" width="6.85546875" style="1" customWidth="1"/>
    <col min="25" max="25" width="7.42578125" style="1" customWidth="1"/>
    <col min="26" max="26" width="57.42578125" style="1" customWidth="1"/>
    <col min="27" max="27" width="7.85546875" style="1" customWidth="1"/>
    <col min="28" max="29" width="7.42578125" style="1" customWidth="1"/>
    <col min="30" max="30" width="6.42578125" style="1" customWidth="1"/>
    <col min="31" max="31" width="8.5703125" style="1" customWidth="1"/>
    <col min="32" max="32" width="8.7109375" style="1" customWidth="1"/>
    <col min="33" max="33" width="12.28515625" style="1" customWidth="1"/>
    <col min="34" max="34" width="6.7109375" style="1" customWidth="1"/>
    <col min="35" max="35" width="8.5703125" style="1" customWidth="1"/>
    <col min="36" max="36" width="7.28515625" style="1" customWidth="1"/>
    <col min="37" max="37" width="8.28515625" style="1" customWidth="1"/>
    <col min="38" max="38" width="8.42578125" style="1" customWidth="1"/>
    <col min="39" max="39" width="8.28515625" style="1" customWidth="1"/>
    <col min="40" max="40" width="6.7109375" style="1" customWidth="1"/>
    <col min="41" max="41" width="7" style="1" customWidth="1"/>
    <col min="42" max="42" width="6.140625" style="1" customWidth="1"/>
    <col min="43" max="44" width="7.140625" style="1" customWidth="1"/>
    <col min="45" max="45" width="7.7109375" style="1" customWidth="1"/>
    <col min="46" max="16384" width="9.140625" style="1"/>
  </cols>
  <sheetData>
    <row r="1" spans="1:47" ht="14.25" customHeight="1"/>
    <row r="2" spans="1:47" hidden="1">
      <c r="B2" s="2"/>
      <c r="Z2" s="2"/>
    </row>
    <row r="3" spans="1:47" hidden="1">
      <c r="B3" s="2"/>
      <c r="Z3" s="2"/>
    </row>
    <row r="4" spans="1:47" ht="15" customHeight="1">
      <c r="A4" s="118" t="s">
        <v>0</v>
      </c>
      <c r="B4" s="119"/>
      <c r="C4" s="124" t="s">
        <v>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8"/>
      <c r="Z4" s="118" t="s">
        <v>0</v>
      </c>
      <c r="AA4" s="124" t="s">
        <v>1</v>
      </c>
      <c r="AB4" s="149" t="s">
        <v>2</v>
      </c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8"/>
    </row>
    <row r="5" spans="1:47" ht="69" customHeight="1">
      <c r="A5" s="120"/>
      <c r="B5" s="121"/>
      <c r="C5" s="125"/>
      <c r="D5" s="129"/>
      <c r="E5" s="129"/>
      <c r="F5" s="129"/>
      <c r="G5" s="129"/>
      <c r="H5" s="129"/>
      <c r="I5" s="129"/>
      <c r="J5" s="129"/>
      <c r="K5" s="129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3"/>
      <c r="Y5" s="4"/>
      <c r="Z5" s="120"/>
      <c r="AA5" s="125"/>
      <c r="AB5" s="139" t="s">
        <v>3</v>
      </c>
      <c r="AC5" s="139"/>
      <c r="AD5" s="139"/>
      <c r="AE5" s="152" t="s">
        <v>75</v>
      </c>
      <c r="AF5" s="153"/>
      <c r="AG5" s="154"/>
      <c r="AH5" s="146" t="s">
        <v>4</v>
      </c>
      <c r="AI5" s="147"/>
      <c r="AJ5" s="147"/>
      <c r="AK5" s="147"/>
      <c r="AL5" s="147"/>
      <c r="AM5" s="148"/>
      <c r="AN5" s="151" t="s">
        <v>4</v>
      </c>
      <c r="AO5" s="151"/>
      <c r="AP5" s="151"/>
      <c r="AQ5" s="133" t="s">
        <v>78</v>
      </c>
      <c r="AR5" s="150"/>
      <c r="AS5" s="134"/>
    </row>
    <row r="6" spans="1:47" ht="123.75" customHeight="1">
      <c r="A6" s="120"/>
      <c r="B6" s="121"/>
      <c r="C6" s="125"/>
      <c r="D6" s="133"/>
      <c r="E6" s="134"/>
      <c r="F6" s="133"/>
      <c r="G6" s="134"/>
      <c r="H6" s="133"/>
      <c r="I6" s="134"/>
      <c r="J6" s="131"/>
      <c r="K6" s="132"/>
      <c r="L6" s="131"/>
      <c r="M6" s="132"/>
      <c r="N6" s="131"/>
      <c r="O6" s="132"/>
      <c r="P6" s="131"/>
      <c r="Q6" s="132"/>
      <c r="R6" s="131"/>
      <c r="S6" s="132"/>
      <c r="T6" s="131"/>
      <c r="U6" s="132"/>
      <c r="V6" s="131"/>
      <c r="W6" s="132"/>
      <c r="X6" s="131"/>
      <c r="Y6" s="132"/>
      <c r="Z6" s="120"/>
      <c r="AA6" s="125"/>
      <c r="AB6" s="131" t="s">
        <v>35</v>
      </c>
      <c r="AC6" s="135"/>
      <c r="AD6" s="132"/>
      <c r="AE6" s="133" t="s">
        <v>76</v>
      </c>
      <c r="AF6" s="150"/>
      <c r="AG6" s="134"/>
      <c r="AH6" s="131" t="s">
        <v>70</v>
      </c>
      <c r="AI6" s="135"/>
      <c r="AJ6" s="132"/>
      <c r="AK6" s="143" t="s">
        <v>71</v>
      </c>
      <c r="AL6" s="144"/>
      <c r="AM6" s="145"/>
      <c r="AN6" s="143" t="s">
        <v>74</v>
      </c>
      <c r="AO6" s="144"/>
      <c r="AP6" s="145"/>
      <c r="AQ6" s="143" t="s">
        <v>77</v>
      </c>
      <c r="AR6" s="144"/>
      <c r="AS6" s="145"/>
    </row>
    <row r="7" spans="1:47" ht="26.25" customHeight="1">
      <c r="A7" s="122"/>
      <c r="B7" s="123"/>
      <c r="C7" s="126"/>
      <c r="D7" s="56"/>
      <c r="E7" s="56"/>
      <c r="F7" s="56"/>
      <c r="G7" s="56"/>
      <c r="H7" s="56"/>
      <c r="I7" s="56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22"/>
      <c r="AA7" s="126"/>
      <c r="AB7" s="5" t="s">
        <v>5</v>
      </c>
      <c r="AC7" s="5" t="s">
        <v>7</v>
      </c>
      <c r="AD7" s="5" t="s">
        <v>66</v>
      </c>
      <c r="AE7" s="72" t="s">
        <v>5</v>
      </c>
      <c r="AF7" s="72" t="s">
        <v>7</v>
      </c>
      <c r="AG7" s="72" t="s">
        <v>66</v>
      </c>
      <c r="AH7" s="5" t="s">
        <v>6</v>
      </c>
      <c r="AI7" s="5" t="s">
        <v>7</v>
      </c>
      <c r="AJ7" s="5" t="s">
        <v>66</v>
      </c>
      <c r="AK7" s="80" t="s">
        <v>5</v>
      </c>
      <c r="AL7" s="80" t="s">
        <v>7</v>
      </c>
      <c r="AM7" s="80" t="s">
        <v>66</v>
      </c>
      <c r="AN7" s="80" t="s">
        <v>5</v>
      </c>
      <c r="AO7" s="80" t="s">
        <v>7</v>
      </c>
      <c r="AP7" s="80" t="s">
        <v>66</v>
      </c>
      <c r="AQ7" s="80" t="s">
        <v>79</v>
      </c>
      <c r="AR7" s="80" t="s">
        <v>7</v>
      </c>
      <c r="AS7" s="80" t="s">
        <v>66</v>
      </c>
    </row>
    <row r="8" spans="1:47" ht="15" customHeight="1">
      <c r="A8" s="6">
        <v>1</v>
      </c>
      <c r="B8" s="6" t="s">
        <v>8</v>
      </c>
      <c r="C8" s="6"/>
      <c r="D8" s="78"/>
      <c r="E8" s="78"/>
      <c r="F8" s="78"/>
      <c r="G8" s="78"/>
      <c r="H8" s="78"/>
      <c r="I8" s="78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6"/>
      <c r="Y8" s="6"/>
      <c r="Z8" s="76" t="s">
        <v>8</v>
      </c>
      <c r="AA8" s="6">
        <f>20+(20/100*35)</f>
        <v>27</v>
      </c>
      <c r="AB8" s="6">
        <v>8</v>
      </c>
      <c r="AC8" s="8">
        <f>AA8*AB8</f>
        <v>216</v>
      </c>
      <c r="AD8" s="140" t="str">
        <f>6&amp;" თვე"</f>
        <v>6 თვე</v>
      </c>
      <c r="AE8" s="76">
        <v>4</v>
      </c>
      <c r="AF8" s="75">
        <f>AA8*4</f>
        <v>108</v>
      </c>
      <c r="AG8" s="136" t="s">
        <v>67</v>
      </c>
      <c r="AH8" s="6">
        <v>3</v>
      </c>
      <c r="AI8" s="8">
        <f>AA8*AH8</f>
        <v>81</v>
      </c>
      <c r="AJ8" s="140" t="s">
        <v>9</v>
      </c>
      <c r="AK8" s="79">
        <v>2</v>
      </c>
      <c r="AL8" s="79">
        <f>AK8*AA8</f>
        <v>54</v>
      </c>
      <c r="AM8" s="140" t="s">
        <v>72</v>
      </c>
      <c r="AN8" s="79">
        <v>2</v>
      </c>
      <c r="AO8" s="79">
        <f>AN8*AA8</f>
        <v>54</v>
      </c>
      <c r="AP8" s="140" t="s">
        <v>9</v>
      </c>
      <c r="AQ8" s="79">
        <v>1</v>
      </c>
      <c r="AR8" s="79">
        <f>AQ8*AA8</f>
        <v>27</v>
      </c>
      <c r="AS8" s="140" t="s">
        <v>80</v>
      </c>
    </row>
    <row r="9" spans="1:47">
      <c r="A9" s="6">
        <v>2</v>
      </c>
      <c r="B9" s="6" t="s">
        <v>10</v>
      </c>
      <c r="C9" s="6"/>
      <c r="D9" s="7"/>
      <c r="E9" s="7"/>
      <c r="F9" s="7"/>
      <c r="G9" s="7"/>
      <c r="H9" s="7"/>
      <c r="I9" s="7"/>
      <c r="J9" s="6"/>
      <c r="K9" s="7"/>
      <c r="L9" s="6"/>
      <c r="M9" s="7"/>
      <c r="N9" s="6"/>
      <c r="O9" s="7"/>
      <c r="P9" s="7"/>
      <c r="Q9" s="7"/>
      <c r="R9" s="7"/>
      <c r="S9" s="7"/>
      <c r="T9" s="7"/>
      <c r="U9" s="7"/>
      <c r="V9" s="7"/>
      <c r="W9" s="7"/>
      <c r="X9" s="6"/>
      <c r="Y9" s="6"/>
      <c r="Z9" s="6" t="s">
        <v>10</v>
      </c>
      <c r="AA9" s="6">
        <f>AA8</f>
        <v>27</v>
      </c>
      <c r="AB9" s="6"/>
      <c r="AC9" s="8"/>
      <c r="AD9" s="141"/>
      <c r="AE9" s="73"/>
      <c r="AF9" s="73"/>
      <c r="AG9" s="137"/>
      <c r="AH9" s="6"/>
      <c r="AI9" s="6"/>
      <c r="AJ9" s="141"/>
      <c r="AK9" s="79">
        <v>0.5</v>
      </c>
      <c r="AL9" s="79">
        <f>AK9*AA9</f>
        <v>13.5</v>
      </c>
      <c r="AM9" s="141"/>
      <c r="AN9" s="13"/>
      <c r="AO9" s="13"/>
      <c r="AP9" s="141"/>
      <c r="AQ9" s="13"/>
      <c r="AR9" s="13"/>
      <c r="AS9" s="141"/>
    </row>
    <row r="10" spans="1:47">
      <c r="A10" s="6">
        <v>3</v>
      </c>
      <c r="B10" s="6" t="s">
        <v>11</v>
      </c>
      <c r="C10" s="6">
        <v>20</v>
      </c>
      <c r="D10" s="7"/>
      <c r="E10" s="7"/>
      <c r="F10" s="7"/>
      <c r="G10" s="7"/>
      <c r="H10" s="7"/>
      <c r="I10" s="7"/>
      <c r="J10" s="6"/>
      <c r="K10" s="7"/>
      <c r="L10" s="6"/>
      <c r="M10" s="7"/>
      <c r="N10" s="6"/>
      <c r="O10" s="7"/>
      <c r="P10" s="7"/>
      <c r="Q10" s="7"/>
      <c r="R10" s="7"/>
      <c r="S10" s="7"/>
      <c r="T10" s="7"/>
      <c r="U10" s="7"/>
      <c r="V10" s="7"/>
      <c r="W10" s="7"/>
      <c r="X10" s="6"/>
      <c r="Y10" s="6"/>
      <c r="Z10" s="6" t="s">
        <v>11</v>
      </c>
      <c r="AA10" s="6">
        <v>15</v>
      </c>
      <c r="AB10" s="6"/>
      <c r="AC10" s="8"/>
      <c r="AD10" s="141"/>
      <c r="AE10" s="73"/>
      <c r="AF10" s="73"/>
      <c r="AG10" s="137"/>
      <c r="AH10" s="6"/>
      <c r="AI10" s="6"/>
      <c r="AJ10" s="141"/>
      <c r="AK10" s="79"/>
      <c r="AL10" s="13"/>
      <c r="AM10" s="141"/>
      <c r="AN10" s="13"/>
      <c r="AO10" s="13"/>
      <c r="AP10" s="141"/>
      <c r="AQ10" s="13"/>
      <c r="AR10" s="13"/>
      <c r="AS10" s="141"/>
    </row>
    <row r="11" spans="1:47">
      <c r="A11" s="6">
        <v>4</v>
      </c>
      <c r="B11" s="6" t="s">
        <v>12</v>
      </c>
      <c r="C11" s="6">
        <v>35</v>
      </c>
      <c r="D11" s="78"/>
      <c r="E11" s="78"/>
      <c r="F11" s="7"/>
      <c r="G11" s="7"/>
      <c r="H11" s="7"/>
      <c r="I11" s="7"/>
      <c r="J11" s="6"/>
      <c r="K11" s="7"/>
      <c r="L11" s="6"/>
      <c r="M11" s="7"/>
      <c r="N11" s="6"/>
      <c r="O11" s="7"/>
      <c r="P11" s="7"/>
      <c r="Q11" s="7"/>
      <c r="R11" s="7"/>
      <c r="S11" s="7"/>
      <c r="T11" s="7"/>
      <c r="U11" s="7"/>
      <c r="V11" s="7"/>
      <c r="W11" s="7"/>
      <c r="X11" s="6"/>
      <c r="Y11" s="6"/>
      <c r="Z11" s="6" t="s">
        <v>12</v>
      </c>
      <c r="AA11" s="6">
        <v>20</v>
      </c>
      <c r="AB11" s="6">
        <v>2</v>
      </c>
      <c r="AC11" s="8">
        <f t="shared" ref="AC11:AC22" si="0">AA11*AB11</f>
        <v>40</v>
      </c>
      <c r="AD11" s="141"/>
      <c r="AE11" s="73"/>
      <c r="AF11" s="73"/>
      <c r="AG11" s="137"/>
      <c r="AH11" s="6"/>
      <c r="AI11" s="6"/>
      <c r="AJ11" s="141"/>
      <c r="AK11" s="79"/>
      <c r="AL11" s="13"/>
      <c r="AM11" s="141"/>
      <c r="AN11" s="13"/>
      <c r="AO11" s="13"/>
      <c r="AP11" s="141"/>
      <c r="AQ11" s="13"/>
      <c r="AR11" s="13"/>
      <c r="AS11" s="141"/>
    </row>
    <row r="12" spans="1:47">
      <c r="A12" s="6">
        <v>5</v>
      </c>
      <c r="B12" s="6" t="s">
        <v>13</v>
      </c>
      <c r="C12" s="6">
        <v>35</v>
      </c>
      <c r="D12" s="7"/>
      <c r="E12" s="7"/>
      <c r="F12" s="7"/>
      <c r="G12" s="7"/>
      <c r="H12" s="7"/>
      <c r="I12" s="7"/>
      <c r="J12" s="6"/>
      <c r="K12" s="7"/>
      <c r="L12" s="6"/>
      <c r="M12" s="7"/>
      <c r="N12" s="6"/>
      <c r="O12" s="7"/>
      <c r="P12" s="7"/>
      <c r="Q12" s="7"/>
      <c r="R12" s="7"/>
      <c r="S12" s="7"/>
      <c r="T12" s="7"/>
      <c r="U12" s="7"/>
      <c r="V12" s="7"/>
      <c r="W12" s="7"/>
      <c r="X12" s="6"/>
      <c r="Y12" s="6"/>
      <c r="Z12" s="6" t="s">
        <v>13</v>
      </c>
      <c r="AA12" s="6">
        <v>20</v>
      </c>
      <c r="AB12" s="6"/>
      <c r="AC12" s="8"/>
      <c r="AD12" s="141"/>
      <c r="AE12" s="73"/>
      <c r="AF12" s="73"/>
      <c r="AG12" s="137"/>
      <c r="AH12" s="6"/>
      <c r="AI12" s="6"/>
      <c r="AJ12" s="141"/>
      <c r="AK12" s="79"/>
      <c r="AL12" s="13"/>
      <c r="AM12" s="141"/>
      <c r="AN12" s="13"/>
      <c r="AO12" s="13"/>
      <c r="AP12" s="141"/>
      <c r="AQ12" s="13"/>
      <c r="AR12" s="13"/>
      <c r="AS12" s="141"/>
    </row>
    <row r="13" spans="1:47">
      <c r="A13" s="6">
        <v>6</v>
      </c>
      <c r="B13" s="6" t="s">
        <v>14</v>
      </c>
      <c r="C13" s="6">
        <v>14</v>
      </c>
      <c r="D13" s="78"/>
      <c r="E13" s="78"/>
      <c r="F13" s="7"/>
      <c r="G13" s="7"/>
      <c r="H13" s="7"/>
      <c r="I13" s="7"/>
      <c r="J13" s="6"/>
      <c r="K13" s="7"/>
      <c r="L13" s="6"/>
      <c r="M13" s="7"/>
      <c r="N13" s="6"/>
      <c r="O13" s="7"/>
      <c r="P13" s="7"/>
      <c r="Q13" s="7"/>
      <c r="R13" s="7"/>
      <c r="S13" s="7"/>
      <c r="T13" s="7"/>
      <c r="U13" s="7"/>
      <c r="V13" s="7"/>
      <c r="W13" s="7"/>
      <c r="X13" s="6"/>
      <c r="Y13" s="6"/>
      <c r="Z13" s="6" t="s">
        <v>14</v>
      </c>
      <c r="AA13" s="6">
        <v>6</v>
      </c>
      <c r="AB13" s="6"/>
      <c r="AC13" s="8"/>
      <c r="AD13" s="141"/>
      <c r="AE13" s="73"/>
      <c r="AF13" s="73"/>
      <c r="AG13" s="137"/>
      <c r="AH13" s="6"/>
      <c r="AI13" s="6"/>
      <c r="AJ13" s="141"/>
      <c r="AK13" s="79">
        <v>1</v>
      </c>
      <c r="AL13" s="13">
        <f>AK13*AA13</f>
        <v>6</v>
      </c>
      <c r="AM13" s="141"/>
      <c r="AN13" s="79">
        <v>1</v>
      </c>
      <c r="AO13" s="79">
        <f>AN13*AA13</f>
        <v>6</v>
      </c>
      <c r="AP13" s="141"/>
      <c r="AQ13" s="13"/>
      <c r="AR13" s="13"/>
      <c r="AS13" s="141"/>
      <c r="AU13" s="1" t="s">
        <v>85</v>
      </c>
    </row>
    <row r="14" spans="1:47">
      <c r="A14" s="6">
        <v>7</v>
      </c>
      <c r="B14" s="6" t="s">
        <v>15</v>
      </c>
      <c r="C14" s="6">
        <v>14</v>
      </c>
      <c r="D14" s="7"/>
      <c r="E14" s="7"/>
      <c r="F14" s="7"/>
      <c r="G14" s="7"/>
      <c r="H14" s="7"/>
      <c r="I14" s="7"/>
      <c r="J14" s="6"/>
      <c r="K14" s="7"/>
      <c r="L14" s="6"/>
      <c r="M14" s="7"/>
      <c r="N14" s="6"/>
      <c r="O14" s="7"/>
      <c r="P14" s="7"/>
      <c r="Q14" s="7"/>
      <c r="R14" s="7"/>
      <c r="S14" s="7"/>
      <c r="T14" s="7"/>
      <c r="U14" s="7"/>
      <c r="V14" s="7"/>
      <c r="W14" s="7"/>
      <c r="X14" s="6"/>
      <c r="Y14" s="6"/>
      <c r="Z14" s="6" t="s">
        <v>15</v>
      </c>
      <c r="AA14" s="6">
        <v>6</v>
      </c>
      <c r="AB14" s="6"/>
      <c r="AC14" s="8"/>
      <c r="AD14" s="141"/>
      <c r="AE14" s="73"/>
      <c r="AF14" s="73"/>
      <c r="AG14" s="137"/>
      <c r="AH14" s="6"/>
      <c r="AI14" s="6"/>
      <c r="AJ14" s="141"/>
      <c r="AK14" s="79"/>
      <c r="AL14" s="13"/>
      <c r="AM14" s="141"/>
      <c r="AN14" s="13"/>
      <c r="AO14" s="13"/>
      <c r="AP14" s="141"/>
      <c r="AQ14" s="13"/>
      <c r="AR14" s="13"/>
      <c r="AS14" s="141"/>
    </row>
    <row r="15" spans="1:47">
      <c r="A15" s="6">
        <v>8</v>
      </c>
      <c r="B15" s="6" t="s">
        <v>73</v>
      </c>
      <c r="C15" s="6">
        <v>10</v>
      </c>
      <c r="D15" s="7"/>
      <c r="E15" s="7"/>
      <c r="F15" s="7"/>
      <c r="G15" s="7"/>
      <c r="H15" s="78"/>
      <c r="I15" s="78"/>
      <c r="J15" s="6"/>
      <c r="K15" s="7"/>
      <c r="L15" s="6"/>
      <c r="M15" s="7"/>
      <c r="N15" s="6"/>
      <c r="O15" s="7"/>
      <c r="P15" s="7"/>
      <c r="Q15" s="7"/>
      <c r="R15" s="7"/>
      <c r="S15" s="7"/>
      <c r="T15" s="7"/>
      <c r="U15" s="7"/>
      <c r="V15" s="7"/>
      <c r="W15" s="7"/>
      <c r="X15" s="6"/>
      <c r="Y15" s="6"/>
      <c r="Z15" s="6" t="s">
        <v>16</v>
      </c>
      <c r="AA15" s="6">
        <v>3</v>
      </c>
      <c r="AB15" s="6"/>
      <c r="AC15" s="8"/>
      <c r="AD15" s="141"/>
      <c r="AE15" s="73"/>
      <c r="AF15" s="73"/>
      <c r="AG15" s="137"/>
      <c r="AH15" s="6"/>
      <c r="AI15" s="6"/>
      <c r="AJ15" s="141"/>
      <c r="AK15" s="79"/>
      <c r="AL15" s="13"/>
      <c r="AM15" s="141"/>
      <c r="AN15" s="13"/>
      <c r="AO15" s="13"/>
      <c r="AP15" s="141"/>
      <c r="AQ15" s="13"/>
      <c r="AR15" s="13"/>
      <c r="AS15" s="141"/>
    </row>
    <row r="16" spans="1:47">
      <c r="A16" s="6">
        <v>9</v>
      </c>
      <c r="B16" s="6" t="s">
        <v>86</v>
      </c>
      <c r="C16" s="6">
        <v>20</v>
      </c>
      <c r="D16" s="98"/>
      <c r="E16" s="98"/>
      <c r="F16" s="7"/>
      <c r="G16" s="7"/>
      <c r="H16" s="98"/>
      <c r="I16" s="98"/>
      <c r="J16" s="99"/>
      <c r="K16" s="98"/>
      <c r="L16" s="6"/>
      <c r="M16" s="7"/>
      <c r="N16" s="6"/>
      <c r="O16" s="7"/>
      <c r="P16" s="7"/>
      <c r="Q16" s="7"/>
      <c r="R16" s="7"/>
      <c r="S16" s="7"/>
      <c r="T16" s="7"/>
      <c r="U16" s="7"/>
      <c r="V16" s="7"/>
      <c r="W16" s="7"/>
      <c r="X16" s="6"/>
      <c r="Y16" s="6"/>
      <c r="Z16" s="6" t="s">
        <v>17</v>
      </c>
      <c r="AA16" s="6">
        <v>0</v>
      </c>
      <c r="AB16" s="99">
        <v>1</v>
      </c>
      <c r="AC16" s="102">
        <v>0</v>
      </c>
      <c r="AD16" s="141"/>
      <c r="AE16" s="73"/>
      <c r="AF16" s="73"/>
      <c r="AG16" s="137"/>
      <c r="AH16" s="6">
        <v>1</v>
      </c>
      <c r="AI16" s="6">
        <f>AH16*C16</f>
        <v>20</v>
      </c>
      <c r="AJ16" s="141"/>
      <c r="AK16" s="79"/>
      <c r="AL16" s="13"/>
      <c r="AM16" s="141"/>
      <c r="AN16" s="13"/>
      <c r="AO16" s="13"/>
      <c r="AP16" s="141"/>
      <c r="AQ16" s="13"/>
      <c r="AR16" s="13"/>
      <c r="AS16" s="141"/>
    </row>
    <row r="17" spans="1:45">
      <c r="A17" s="6">
        <v>10</v>
      </c>
      <c r="B17" s="6" t="s">
        <v>87</v>
      </c>
      <c r="C17" s="6">
        <v>30</v>
      </c>
      <c r="D17" s="7"/>
      <c r="E17" s="7"/>
      <c r="F17" s="7"/>
      <c r="G17" s="7"/>
      <c r="H17" s="7"/>
      <c r="I17" s="7"/>
      <c r="J17" s="6"/>
      <c r="K17" s="7"/>
      <c r="L17" s="6"/>
      <c r="M17" s="7"/>
      <c r="N17" s="6"/>
      <c r="O17" s="7"/>
      <c r="P17" s="7"/>
      <c r="Q17" s="7"/>
      <c r="R17" s="7"/>
      <c r="S17" s="7"/>
      <c r="T17" s="7"/>
      <c r="U17" s="7"/>
      <c r="V17" s="7"/>
      <c r="W17" s="7"/>
      <c r="X17" s="6"/>
      <c r="Y17" s="6"/>
      <c r="Z17" s="6" t="s">
        <v>18</v>
      </c>
      <c r="AA17" s="6">
        <v>10</v>
      </c>
      <c r="AB17" s="6"/>
      <c r="AC17" s="8"/>
      <c r="AD17" s="141"/>
      <c r="AE17" s="73"/>
      <c r="AF17" s="73"/>
      <c r="AG17" s="137"/>
      <c r="AH17" s="6"/>
      <c r="AI17" s="6"/>
      <c r="AJ17" s="141"/>
      <c r="AK17" s="79"/>
      <c r="AL17" s="13"/>
      <c r="AM17" s="141"/>
      <c r="AN17" s="13"/>
      <c r="AO17" s="13"/>
      <c r="AP17" s="141"/>
      <c r="AQ17" s="13"/>
      <c r="AR17" s="13"/>
      <c r="AS17" s="141"/>
    </row>
    <row r="18" spans="1:45">
      <c r="A18" s="6">
        <v>11</v>
      </c>
      <c r="B18" s="6" t="s">
        <v>19</v>
      </c>
      <c r="C18" s="6">
        <v>100</v>
      </c>
      <c r="D18" s="7"/>
      <c r="E18" s="7"/>
      <c r="F18" s="7"/>
      <c r="G18" s="7"/>
      <c r="H18" s="7"/>
      <c r="I18" s="7"/>
      <c r="J18" s="6"/>
      <c r="K18" s="7"/>
      <c r="L18" s="6"/>
      <c r="M18" s="7"/>
      <c r="N18" s="6"/>
      <c r="O18" s="7"/>
      <c r="P18" s="7"/>
      <c r="Q18" s="7"/>
      <c r="R18" s="7"/>
      <c r="S18" s="7"/>
      <c r="T18" s="7"/>
      <c r="U18" s="7"/>
      <c r="V18" s="7"/>
      <c r="W18" s="7"/>
      <c r="X18" s="6"/>
      <c r="Y18" s="6"/>
      <c r="Z18" s="6" t="s">
        <v>19</v>
      </c>
      <c r="AA18" s="6">
        <v>20</v>
      </c>
      <c r="AB18" s="6"/>
      <c r="AC18" s="8"/>
      <c r="AD18" s="141"/>
      <c r="AE18" s="73"/>
      <c r="AF18" s="73"/>
      <c r="AG18" s="137"/>
      <c r="AH18" s="6"/>
      <c r="AI18" s="6"/>
      <c r="AJ18" s="141"/>
      <c r="AK18" s="79"/>
      <c r="AL18" s="13"/>
      <c r="AM18" s="141"/>
      <c r="AN18" s="13"/>
      <c r="AO18" s="13"/>
      <c r="AP18" s="141"/>
      <c r="AQ18" s="13"/>
      <c r="AR18" s="13"/>
      <c r="AS18" s="141"/>
    </row>
    <row r="19" spans="1:45">
      <c r="A19" s="6">
        <v>12</v>
      </c>
      <c r="B19" s="6" t="s">
        <v>20</v>
      </c>
      <c r="C19" s="6">
        <v>15</v>
      </c>
      <c r="D19" s="7"/>
      <c r="E19" s="7"/>
      <c r="F19" s="7"/>
      <c r="G19" s="7"/>
      <c r="H19" s="7"/>
      <c r="I19" s="7"/>
      <c r="J19" s="6"/>
      <c r="K19" s="7"/>
      <c r="L19" s="6"/>
      <c r="M19" s="7"/>
      <c r="N19" s="6"/>
      <c r="O19" s="7"/>
      <c r="P19" s="7"/>
      <c r="Q19" s="7"/>
      <c r="R19" s="7"/>
      <c r="S19" s="7"/>
      <c r="T19" s="7"/>
      <c r="U19" s="7"/>
      <c r="V19" s="7"/>
      <c r="W19" s="7"/>
      <c r="X19" s="6"/>
      <c r="Y19" s="6"/>
      <c r="Z19" s="6" t="s">
        <v>20</v>
      </c>
      <c r="AA19" s="6">
        <v>10</v>
      </c>
      <c r="AB19" s="6"/>
      <c r="AC19" s="8"/>
      <c r="AD19" s="141"/>
      <c r="AE19" s="73"/>
      <c r="AF19" s="73"/>
      <c r="AG19" s="137"/>
      <c r="AH19" s="6"/>
      <c r="AI19" s="6"/>
      <c r="AJ19" s="141"/>
      <c r="AK19" s="79"/>
      <c r="AL19" s="13"/>
      <c r="AM19" s="141"/>
      <c r="AN19" s="13"/>
      <c r="AO19" s="13"/>
      <c r="AP19" s="141"/>
      <c r="AQ19" s="13"/>
      <c r="AR19" s="13"/>
      <c r="AS19" s="141"/>
    </row>
    <row r="20" spans="1:45">
      <c r="A20" s="6">
        <v>13</v>
      </c>
      <c r="B20" s="6" t="s">
        <v>21</v>
      </c>
      <c r="C20" s="6">
        <v>23</v>
      </c>
      <c r="D20" s="7"/>
      <c r="E20" s="7"/>
      <c r="F20" s="7"/>
      <c r="G20" s="7"/>
      <c r="H20" s="7"/>
      <c r="I20" s="7"/>
      <c r="J20" s="6"/>
      <c r="K20" s="7"/>
      <c r="L20" s="6"/>
      <c r="M20" s="7"/>
      <c r="N20" s="6"/>
      <c r="O20" s="7"/>
      <c r="P20" s="7"/>
      <c r="Q20" s="7"/>
      <c r="R20" s="7"/>
      <c r="S20" s="7"/>
      <c r="T20" s="7"/>
      <c r="U20" s="7"/>
      <c r="V20" s="7"/>
      <c r="W20" s="7"/>
      <c r="X20" s="6"/>
      <c r="Y20" s="6"/>
      <c r="Z20" s="6" t="s">
        <v>21</v>
      </c>
      <c r="AA20" s="6">
        <v>12</v>
      </c>
      <c r="AB20" s="6"/>
      <c r="AC20" s="8"/>
      <c r="AD20" s="141"/>
      <c r="AE20" s="73"/>
      <c r="AF20" s="73"/>
      <c r="AG20" s="137"/>
      <c r="AH20" s="6"/>
      <c r="AI20" s="6"/>
      <c r="AJ20" s="141"/>
      <c r="AK20" s="79"/>
      <c r="AL20" s="13"/>
      <c r="AM20" s="141"/>
      <c r="AN20" s="13"/>
      <c r="AO20" s="13"/>
      <c r="AP20" s="141"/>
      <c r="AQ20" s="13"/>
      <c r="AR20" s="13"/>
      <c r="AS20" s="141"/>
    </row>
    <row r="21" spans="1:45" ht="26.25">
      <c r="A21" s="6">
        <v>14</v>
      </c>
      <c r="B21" s="7" t="s">
        <v>22</v>
      </c>
      <c r="C21" s="6">
        <v>17</v>
      </c>
      <c r="D21" s="7"/>
      <c r="E21" s="7"/>
      <c r="F21" s="7"/>
      <c r="G21" s="7"/>
      <c r="H21" s="7"/>
      <c r="I21" s="7"/>
      <c r="J21" s="6"/>
      <c r="K21" s="7"/>
      <c r="L21" s="6"/>
      <c r="M21" s="7"/>
      <c r="N21" s="6"/>
      <c r="O21" s="7"/>
      <c r="P21" s="7"/>
      <c r="Q21" s="7"/>
      <c r="R21" s="7"/>
      <c r="S21" s="7"/>
      <c r="T21" s="7"/>
      <c r="U21" s="7"/>
      <c r="V21" s="7"/>
      <c r="W21" s="7"/>
      <c r="X21" s="6"/>
      <c r="Y21" s="6"/>
      <c r="Z21" s="6" t="s">
        <v>22</v>
      </c>
      <c r="AA21" s="6">
        <v>15</v>
      </c>
      <c r="AB21" s="6"/>
      <c r="AC21" s="8"/>
      <c r="AD21" s="141"/>
      <c r="AE21" s="73"/>
      <c r="AF21" s="73"/>
      <c r="AG21" s="137"/>
      <c r="AH21" s="6"/>
      <c r="AI21" s="6"/>
      <c r="AJ21" s="141"/>
      <c r="AK21" s="79"/>
      <c r="AL21" s="13"/>
      <c r="AM21" s="141"/>
      <c r="AN21" s="13"/>
      <c r="AO21" s="13"/>
      <c r="AP21" s="141"/>
      <c r="AQ21" s="13"/>
      <c r="AR21" s="13"/>
      <c r="AS21" s="141"/>
    </row>
    <row r="22" spans="1:45" ht="27" customHeight="1">
      <c r="A22" s="6">
        <v>15</v>
      </c>
      <c r="B22" s="7" t="s">
        <v>23</v>
      </c>
      <c r="C22" s="6">
        <v>43</v>
      </c>
      <c r="D22" s="7"/>
      <c r="E22" s="7"/>
      <c r="F22" s="7"/>
      <c r="G22" s="7"/>
      <c r="H22" s="7"/>
      <c r="I22" s="7"/>
      <c r="J22" s="6"/>
      <c r="K22" s="7"/>
      <c r="L22" s="6"/>
      <c r="M22" s="7"/>
      <c r="N22" s="6"/>
      <c r="O22" s="7"/>
      <c r="P22" s="6"/>
      <c r="Q22" s="7"/>
      <c r="R22" s="6"/>
      <c r="S22" s="7"/>
      <c r="T22" s="6"/>
      <c r="U22" s="7"/>
      <c r="V22" s="6"/>
      <c r="W22" s="7"/>
      <c r="X22" s="6"/>
      <c r="Y22" s="6"/>
      <c r="Z22" s="6" t="s">
        <v>23</v>
      </c>
      <c r="AA22" s="6">
        <v>32</v>
      </c>
      <c r="AB22" s="99">
        <v>4</v>
      </c>
      <c r="AC22" s="102">
        <f t="shared" si="0"/>
        <v>128</v>
      </c>
      <c r="AD22" s="141"/>
      <c r="AE22" s="73"/>
      <c r="AF22" s="73"/>
      <c r="AG22" s="137"/>
      <c r="AH22" s="6">
        <v>3</v>
      </c>
      <c r="AI22" s="6">
        <f>AA22*AH22</f>
        <v>96</v>
      </c>
      <c r="AJ22" s="141"/>
      <c r="AK22" s="79">
        <v>3</v>
      </c>
      <c r="AL22" s="79">
        <f>AK22*AA22</f>
        <v>96</v>
      </c>
      <c r="AM22" s="141"/>
      <c r="AN22" s="79">
        <v>2</v>
      </c>
      <c r="AO22" s="79">
        <f>AN22*AA22</f>
        <v>64</v>
      </c>
      <c r="AP22" s="141"/>
      <c r="AQ22" s="13"/>
      <c r="AR22" s="13"/>
      <c r="AS22" s="141"/>
    </row>
    <row r="23" spans="1:45">
      <c r="A23" s="6">
        <v>16</v>
      </c>
      <c r="B23" s="6" t="s">
        <v>24</v>
      </c>
      <c r="C23" s="6">
        <v>17</v>
      </c>
      <c r="D23" s="7"/>
      <c r="E23" s="7"/>
      <c r="F23" s="7"/>
      <c r="G23" s="7"/>
      <c r="H23" s="7"/>
      <c r="I23" s="7"/>
      <c r="J23" s="6"/>
      <c r="K23" s="7"/>
      <c r="L23" s="6"/>
      <c r="M23" s="7"/>
      <c r="N23" s="6"/>
      <c r="O23" s="7"/>
      <c r="P23" s="6"/>
      <c r="Q23" s="7"/>
      <c r="R23" s="6"/>
      <c r="S23" s="7"/>
      <c r="T23" s="6"/>
      <c r="U23" s="7"/>
      <c r="V23" s="6"/>
      <c r="W23" s="7"/>
      <c r="X23" s="6"/>
      <c r="Y23" s="6"/>
      <c r="Z23" s="6" t="s">
        <v>24</v>
      </c>
      <c r="AA23" s="6">
        <v>6</v>
      </c>
      <c r="AB23" s="6"/>
      <c r="AC23" s="8"/>
      <c r="AD23" s="141"/>
      <c r="AE23" s="73"/>
      <c r="AF23" s="73"/>
      <c r="AG23" s="137"/>
      <c r="AH23" s="6"/>
      <c r="AI23" s="6"/>
      <c r="AJ23" s="141"/>
      <c r="AK23" s="79"/>
      <c r="AL23" s="13"/>
      <c r="AM23" s="141"/>
      <c r="AN23" s="13"/>
      <c r="AO23" s="13"/>
      <c r="AP23" s="141"/>
      <c r="AQ23" s="13"/>
      <c r="AR23" s="13"/>
      <c r="AS23" s="141"/>
    </row>
    <row r="24" spans="1:45">
      <c r="A24" s="6">
        <v>17</v>
      </c>
      <c r="B24" s="6" t="s">
        <v>25</v>
      </c>
      <c r="C24" s="6">
        <v>20</v>
      </c>
      <c r="D24" s="7"/>
      <c r="E24" s="7"/>
      <c r="F24" s="7"/>
      <c r="G24" s="7"/>
      <c r="H24" s="7"/>
      <c r="I24" s="7"/>
      <c r="J24" s="6"/>
      <c r="K24" s="7"/>
      <c r="L24" s="6"/>
      <c r="M24" s="7"/>
      <c r="N24" s="6"/>
      <c r="O24" s="7"/>
      <c r="P24" s="6"/>
      <c r="Q24" s="7"/>
      <c r="R24" s="6"/>
      <c r="S24" s="7"/>
      <c r="T24" s="6"/>
      <c r="U24" s="7"/>
      <c r="V24" s="6"/>
      <c r="W24" s="7"/>
      <c r="X24" s="6"/>
      <c r="Y24" s="6"/>
      <c r="Z24" s="6" t="s">
        <v>25</v>
      </c>
      <c r="AA24" s="6">
        <v>8</v>
      </c>
      <c r="AB24" s="6"/>
      <c r="AC24" s="8"/>
      <c r="AD24" s="141"/>
      <c r="AE24" s="73"/>
      <c r="AF24" s="73"/>
      <c r="AG24" s="137"/>
      <c r="AH24" s="6"/>
      <c r="AI24" s="6"/>
      <c r="AJ24" s="141"/>
      <c r="AK24" s="79"/>
      <c r="AL24" s="13"/>
      <c r="AM24" s="141"/>
      <c r="AN24" s="13"/>
      <c r="AO24" s="13"/>
      <c r="AP24" s="141"/>
      <c r="AQ24" s="13"/>
      <c r="AR24" s="13"/>
      <c r="AS24" s="141"/>
    </row>
    <row r="25" spans="1:45">
      <c r="A25" s="6">
        <v>18</v>
      </c>
      <c r="B25" s="6" t="s">
        <v>26</v>
      </c>
      <c r="C25" s="6">
        <v>12</v>
      </c>
      <c r="D25" s="7"/>
      <c r="E25" s="7"/>
      <c r="F25" s="7"/>
      <c r="G25" s="7"/>
      <c r="H25" s="7"/>
      <c r="I25" s="7"/>
      <c r="J25" s="6"/>
      <c r="K25" s="7"/>
      <c r="L25" s="6"/>
      <c r="M25" s="7"/>
      <c r="N25" s="6"/>
      <c r="O25" s="7"/>
      <c r="P25" s="6"/>
      <c r="Q25" s="7"/>
      <c r="R25" s="6"/>
      <c r="S25" s="7"/>
      <c r="T25" s="6"/>
      <c r="U25" s="7"/>
      <c r="V25" s="6"/>
      <c r="W25" s="7"/>
      <c r="X25" s="6"/>
      <c r="Y25" s="6"/>
      <c r="Z25" s="6" t="s">
        <v>26</v>
      </c>
      <c r="AA25" s="6">
        <v>6</v>
      </c>
      <c r="AB25" s="6"/>
      <c r="AC25" s="8"/>
      <c r="AD25" s="141"/>
      <c r="AE25" s="73"/>
      <c r="AF25" s="73"/>
      <c r="AG25" s="137"/>
      <c r="AH25" s="6"/>
      <c r="AI25" s="6"/>
      <c r="AJ25" s="141"/>
      <c r="AK25" s="79"/>
      <c r="AL25" s="13"/>
      <c r="AM25" s="141"/>
      <c r="AN25" s="13"/>
      <c r="AO25" s="13"/>
      <c r="AP25" s="141"/>
      <c r="AQ25" s="13"/>
      <c r="AR25" s="13"/>
      <c r="AS25" s="141"/>
    </row>
    <row r="26" spans="1:45">
      <c r="A26" s="6">
        <v>19</v>
      </c>
      <c r="B26" s="6" t="s">
        <v>27</v>
      </c>
      <c r="C26" s="6">
        <v>11</v>
      </c>
      <c r="D26" s="7"/>
      <c r="E26" s="7"/>
      <c r="F26" s="7"/>
      <c r="G26" s="7"/>
      <c r="H26" s="7"/>
      <c r="I26" s="7"/>
      <c r="J26" s="6"/>
      <c r="K26" s="7"/>
      <c r="L26" s="6"/>
      <c r="M26" s="7"/>
      <c r="N26" s="6"/>
      <c r="O26" s="7"/>
      <c r="P26" s="6"/>
      <c r="Q26" s="7"/>
      <c r="R26" s="6"/>
      <c r="S26" s="7"/>
      <c r="T26" s="6"/>
      <c r="U26" s="7"/>
      <c r="V26" s="6"/>
      <c r="W26" s="7"/>
      <c r="X26" s="6"/>
      <c r="Y26" s="6"/>
      <c r="Z26" s="6" t="s">
        <v>27</v>
      </c>
      <c r="AA26" s="6">
        <v>5</v>
      </c>
      <c r="AB26" s="99">
        <v>1</v>
      </c>
      <c r="AC26" s="102">
        <v>5</v>
      </c>
      <c r="AD26" s="141"/>
      <c r="AE26" s="73"/>
      <c r="AF26" s="73"/>
      <c r="AG26" s="137"/>
      <c r="AH26" s="6"/>
      <c r="AI26" s="6"/>
      <c r="AJ26" s="141"/>
      <c r="AK26" s="79"/>
      <c r="AL26" s="13"/>
      <c r="AM26" s="141"/>
      <c r="AN26" s="13"/>
      <c r="AO26" s="13"/>
      <c r="AP26" s="141"/>
      <c r="AQ26" s="13"/>
      <c r="AR26" s="13"/>
      <c r="AS26" s="141"/>
    </row>
    <row r="27" spans="1:45">
      <c r="A27" s="6">
        <v>20</v>
      </c>
      <c r="B27" s="6" t="s">
        <v>28</v>
      </c>
      <c r="C27" s="6"/>
      <c r="D27" s="98"/>
      <c r="E27" s="98"/>
      <c r="F27" s="7"/>
      <c r="G27" s="7"/>
      <c r="H27" s="98"/>
      <c r="I27" s="98"/>
      <c r="J27" s="99"/>
      <c r="K27" s="98"/>
      <c r="L27" s="6"/>
      <c r="M27" s="7"/>
      <c r="N27" s="6"/>
      <c r="O27" s="7"/>
      <c r="P27" s="6"/>
      <c r="Q27" s="7"/>
      <c r="R27" s="6"/>
      <c r="S27" s="7"/>
      <c r="T27" s="6"/>
      <c r="U27" s="7"/>
      <c r="V27" s="99"/>
      <c r="W27" s="98"/>
      <c r="X27" s="6"/>
      <c r="Y27" s="6"/>
      <c r="Z27" s="6" t="s">
        <v>28</v>
      </c>
      <c r="AA27" s="6">
        <v>8</v>
      </c>
      <c r="AB27" s="6"/>
      <c r="AC27" s="8"/>
      <c r="AD27" s="141"/>
      <c r="AE27" s="73"/>
      <c r="AF27" s="73"/>
      <c r="AG27" s="137"/>
      <c r="AH27" s="6"/>
      <c r="AI27" s="6"/>
      <c r="AJ27" s="141"/>
      <c r="AK27" s="79"/>
      <c r="AL27" s="13"/>
      <c r="AM27" s="141"/>
      <c r="AN27" s="13"/>
      <c r="AO27" s="13"/>
      <c r="AP27" s="141"/>
      <c r="AQ27" s="13"/>
      <c r="AR27" s="13"/>
      <c r="AS27" s="141"/>
    </row>
    <row r="28" spans="1:45">
      <c r="A28" s="6">
        <v>21</v>
      </c>
      <c r="B28" s="6" t="s">
        <v>29</v>
      </c>
      <c r="C28" s="6">
        <v>12</v>
      </c>
      <c r="D28" s="7"/>
      <c r="E28" s="7"/>
      <c r="F28" s="7"/>
      <c r="G28" s="7"/>
      <c r="H28" s="7"/>
      <c r="I28" s="7"/>
      <c r="J28" s="6"/>
      <c r="K28" s="7"/>
      <c r="L28" s="6"/>
      <c r="M28" s="7"/>
      <c r="N28" s="6"/>
      <c r="O28" s="7"/>
      <c r="P28" s="6"/>
      <c r="Q28" s="7"/>
      <c r="R28" s="6"/>
      <c r="S28" s="7"/>
      <c r="T28" s="6"/>
      <c r="U28" s="7"/>
      <c r="V28" s="6"/>
      <c r="W28" s="7"/>
      <c r="X28" s="6"/>
      <c r="Y28" s="6"/>
      <c r="Z28" s="6" t="s">
        <v>29</v>
      </c>
      <c r="AA28" s="6">
        <v>5</v>
      </c>
      <c r="AB28" s="6"/>
      <c r="AC28" s="8"/>
      <c r="AD28" s="141"/>
      <c r="AE28" s="73"/>
      <c r="AF28" s="73"/>
      <c r="AG28" s="137"/>
      <c r="AH28" s="6"/>
      <c r="AI28" s="6"/>
      <c r="AJ28" s="141"/>
      <c r="AK28" s="79"/>
      <c r="AL28" s="13"/>
      <c r="AM28" s="141"/>
      <c r="AN28" s="13"/>
      <c r="AO28" s="13"/>
      <c r="AP28" s="141"/>
      <c r="AQ28" s="13"/>
      <c r="AR28" s="13"/>
      <c r="AS28" s="141"/>
    </row>
    <row r="29" spans="1:45">
      <c r="A29" s="6">
        <v>22</v>
      </c>
      <c r="B29" s="6" t="s">
        <v>30</v>
      </c>
      <c r="C29" s="6">
        <v>12</v>
      </c>
      <c r="D29" s="7"/>
      <c r="E29" s="7"/>
      <c r="F29" s="7"/>
      <c r="G29" s="7"/>
      <c r="H29" s="7"/>
      <c r="I29" s="7"/>
      <c r="J29" s="6"/>
      <c r="K29" s="7"/>
      <c r="L29" s="6"/>
      <c r="M29" s="7"/>
      <c r="N29" s="6"/>
      <c r="O29" s="7"/>
      <c r="P29" s="6"/>
      <c r="Q29" s="7"/>
      <c r="R29" s="6"/>
      <c r="S29" s="7"/>
      <c r="T29" s="6"/>
      <c r="U29" s="7"/>
      <c r="V29" s="6"/>
      <c r="W29" s="7"/>
      <c r="X29" s="6"/>
      <c r="Y29" s="6"/>
      <c r="Z29" s="6" t="s">
        <v>30</v>
      </c>
      <c r="AA29" s="6">
        <v>5</v>
      </c>
      <c r="AB29" s="6"/>
      <c r="AC29" s="8"/>
      <c r="AD29" s="141"/>
      <c r="AE29" s="73"/>
      <c r="AF29" s="73"/>
      <c r="AG29" s="137"/>
      <c r="AH29" s="6"/>
      <c r="AI29" s="6"/>
      <c r="AJ29" s="141"/>
      <c r="AK29" s="79"/>
      <c r="AL29" s="13"/>
      <c r="AM29" s="141"/>
      <c r="AN29" s="13"/>
      <c r="AO29" s="13"/>
      <c r="AP29" s="141"/>
      <c r="AQ29" s="13"/>
      <c r="AR29" s="13"/>
      <c r="AS29" s="141"/>
    </row>
    <row r="30" spans="1:45">
      <c r="A30" s="6">
        <v>23</v>
      </c>
      <c r="B30" s="6" t="s">
        <v>31</v>
      </c>
      <c r="C30" s="6">
        <v>30</v>
      </c>
      <c r="D30" s="7"/>
      <c r="E30" s="7"/>
      <c r="F30" s="7"/>
      <c r="G30" s="7"/>
      <c r="H30" s="7"/>
      <c r="I30" s="7"/>
      <c r="J30" s="6"/>
      <c r="K30" s="7"/>
      <c r="L30" s="6"/>
      <c r="M30" s="7"/>
      <c r="N30" s="6"/>
      <c r="O30" s="7"/>
      <c r="P30" s="6"/>
      <c r="Q30" s="7"/>
      <c r="R30" s="6"/>
      <c r="S30" s="7"/>
      <c r="T30" s="6"/>
      <c r="U30" s="7"/>
      <c r="V30" s="6"/>
      <c r="W30" s="7"/>
      <c r="X30" s="6"/>
      <c r="Y30" s="6"/>
      <c r="Z30" s="6" t="s">
        <v>31</v>
      </c>
      <c r="AA30" s="6">
        <v>20</v>
      </c>
      <c r="AB30" s="6"/>
      <c r="AC30" s="8"/>
      <c r="AD30" s="141"/>
      <c r="AE30" s="73"/>
      <c r="AF30" s="73"/>
      <c r="AG30" s="137"/>
      <c r="AH30" s="6"/>
      <c r="AI30" s="6"/>
      <c r="AJ30" s="141"/>
      <c r="AK30" s="79"/>
      <c r="AL30" s="13"/>
      <c r="AM30" s="141"/>
      <c r="AN30" s="13"/>
      <c r="AO30" s="13"/>
      <c r="AP30" s="141"/>
      <c r="AQ30" s="13"/>
      <c r="AR30" s="13"/>
      <c r="AS30" s="141"/>
    </row>
    <row r="31" spans="1:45">
      <c r="A31" s="6">
        <v>24</v>
      </c>
      <c r="B31" s="6" t="s">
        <v>32</v>
      </c>
      <c r="C31" s="6">
        <v>12</v>
      </c>
      <c r="D31" s="7"/>
      <c r="E31" s="7"/>
      <c r="F31" s="7"/>
      <c r="G31" s="7"/>
      <c r="H31" s="7"/>
      <c r="I31" s="7"/>
      <c r="J31" s="6"/>
      <c r="K31" s="7"/>
      <c r="L31" s="6"/>
      <c r="M31" s="7"/>
      <c r="N31" s="6"/>
      <c r="O31" s="7"/>
      <c r="P31" s="6"/>
      <c r="Q31" s="7"/>
      <c r="R31" s="6"/>
      <c r="S31" s="7"/>
      <c r="T31" s="6"/>
      <c r="U31" s="7"/>
      <c r="V31" s="6"/>
      <c r="W31" s="7"/>
      <c r="X31" s="6"/>
      <c r="Y31" s="6"/>
      <c r="Z31" s="6" t="s">
        <v>32</v>
      </c>
      <c r="AA31" s="6">
        <v>6</v>
      </c>
      <c r="AB31" s="6"/>
      <c r="AC31" s="8"/>
      <c r="AD31" s="141"/>
      <c r="AE31" s="73"/>
      <c r="AF31" s="73"/>
      <c r="AG31" s="137"/>
      <c r="AH31" s="6"/>
      <c r="AI31" s="6"/>
      <c r="AJ31" s="141"/>
      <c r="AK31" s="79"/>
      <c r="AL31" s="13"/>
      <c r="AM31" s="141"/>
      <c r="AN31" s="13"/>
      <c r="AO31" s="13"/>
      <c r="AP31" s="141"/>
      <c r="AQ31" s="13"/>
      <c r="AR31" s="13"/>
      <c r="AS31" s="141"/>
    </row>
    <row r="32" spans="1:45">
      <c r="A32" s="6">
        <v>25</v>
      </c>
      <c r="B32" s="6" t="s">
        <v>33</v>
      </c>
      <c r="C32" s="6">
        <v>12</v>
      </c>
      <c r="D32" s="7"/>
      <c r="E32" s="7"/>
      <c r="F32" s="7"/>
      <c r="G32" s="7"/>
      <c r="H32" s="7"/>
      <c r="I32" s="7"/>
      <c r="J32" s="6"/>
      <c r="K32" s="7"/>
      <c r="L32" s="6"/>
      <c r="M32" s="7"/>
      <c r="N32" s="6"/>
      <c r="O32" s="7"/>
      <c r="P32" s="6"/>
      <c r="Q32" s="7"/>
      <c r="R32" s="6"/>
      <c r="S32" s="7"/>
      <c r="T32" s="6"/>
      <c r="U32" s="7"/>
      <c r="V32" s="6"/>
      <c r="W32" s="7"/>
      <c r="X32" s="6"/>
      <c r="Y32" s="6"/>
      <c r="Z32" s="6" t="s">
        <v>33</v>
      </c>
      <c r="AA32" s="6">
        <v>6</v>
      </c>
      <c r="AB32" s="6"/>
      <c r="AC32" s="8"/>
      <c r="AD32" s="141"/>
      <c r="AE32" s="73"/>
      <c r="AF32" s="73"/>
      <c r="AG32" s="137"/>
      <c r="AH32" s="6"/>
      <c r="AI32" s="6"/>
      <c r="AJ32" s="141"/>
      <c r="AK32" s="79"/>
      <c r="AL32" s="13"/>
      <c r="AM32" s="141"/>
      <c r="AN32" s="13"/>
      <c r="AO32" s="13"/>
      <c r="AP32" s="141"/>
      <c r="AQ32" s="13"/>
      <c r="AR32" s="13"/>
      <c r="AS32" s="141"/>
    </row>
    <row r="33" spans="1:45">
      <c r="A33" s="71">
        <v>26</v>
      </c>
      <c r="B33" s="71" t="s">
        <v>68</v>
      </c>
      <c r="C33" s="71">
        <v>180</v>
      </c>
      <c r="D33" s="10"/>
      <c r="E33" s="10"/>
      <c r="F33" s="77"/>
      <c r="G33" s="77"/>
      <c r="H33" s="77"/>
      <c r="I33" s="77"/>
      <c r="J33" s="71"/>
      <c r="K33" s="77"/>
      <c r="L33" s="9"/>
      <c r="M33" s="10"/>
      <c r="N33" s="9"/>
      <c r="O33" s="10"/>
      <c r="P33" s="9"/>
      <c r="Q33" s="10"/>
      <c r="R33" s="9"/>
      <c r="S33" s="10"/>
      <c r="T33" s="9"/>
      <c r="U33" s="10"/>
      <c r="V33" s="9"/>
      <c r="W33" s="10"/>
      <c r="X33" s="9"/>
      <c r="Y33" s="9"/>
      <c r="Z33" s="71" t="s">
        <v>64</v>
      </c>
      <c r="AA33" s="9">
        <v>0</v>
      </c>
      <c r="AB33" s="103">
        <v>4</v>
      </c>
      <c r="AC33" s="104">
        <v>0</v>
      </c>
      <c r="AD33" s="141"/>
      <c r="AE33" s="105">
        <v>4</v>
      </c>
      <c r="AF33" s="74">
        <v>0</v>
      </c>
      <c r="AG33" s="137"/>
      <c r="AH33" s="6"/>
      <c r="AI33" s="6"/>
      <c r="AJ33" s="141"/>
      <c r="AK33" s="79"/>
      <c r="AL33" s="13"/>
      <c r="AM33" s="141"/>
      <c r="AN33" s="13"/>
      <c r="AO33" s="13"/>
      <c r="AP33" s="141"/>
      <c r="AQ33" s="13"/>
      <c r="AR33" s="13"/>
      <c r="AS33" s="141"/>
    </row>
    <row r="34" spans="1:45">
      <c r="A34" s="9"/>
      <c r="B34" s="100" t="s">
        <v>84</v>
      </c>
      <c r="C34" s="100">
        <v>18</v>
      </c>
      <c r="D34" s="10"/>
      <c r="E34" s="10"/>
      <c r="F34" s="10"/>
      <c r="G34" s="10"/>
      <c r="H34" s="10"/>
      <c r="I34" s="10"/>
      <c r="J34" s="9"/>
      <c r="K34" s="10"/>
      <c r="L34" s="100"/>
      <c r="M34" s="101"/>
      <c r="N34" s="9"/>
      <c r="O34" s="10"/>
      <c r="P34" s="9"/>
      <c r="Q34" s="10"/>
      <c r="R34" s="9"/>
      <c r="S34" s="10"/>
      <c r="T34" s="9"/>
      <c r="U34" s="10"/>
      <c r="V34" s="9"/>
      <c r="W34" s="10"/>
      <c r="X34" s="9"/>
      <c r="Y34" s="9"/>
      <c r="Z34" s="71" t="s">
        <v>65</v>
      </c>
      <c r="AA34" s="9">
        <v>0</v>
      </c>
      <c r="AB34" s="103">
        <v>3</v>
      </c>
      <c r="AC34" s="104">
        <v>0</v>
      </c>
      <c r="AD34" s="141"/>
      <c r="AE34" s="105">
        <v>4</v>
      </c>
      <c r="AF34" s="74">
        <v>0</v>
      </c>
      <c r="AG34" s="137"/>
      <c r="AH34" s="6"/>
      <c r="AI34" s="6"/>
      <c r="AJ34" s="141"/>
      <c r="AK34" s="79"/>
      <c r="AL34" s="13"/>
      <c r="AM34" s="141"/>
      <c r="AN34" s="13"/>
      <c r="AO34" s="13"/>
      <c r="AP34" s="141"/>
      <c r="AQ34" s="13"/>
      <c r="AR34" s="13"/>
      <c r="AS34" s="141"/>
    </row>
    <row r="35" spans="1:45">
      <c r="A35" s="9"/>
      <c r="B35" s="85"/>
      <c r="C35" s="85"/>
      <c r="D35" s="10"/>
      <c r="E35" s="10"/>
      <c r="F35" s="10"/>
      <c r="G35" s="10"/>
      <c r="H35" s="10"/>
      <c r="I35" s="10"/>
      <c r="J35" s="9"/>
      <c r="K35" s="10"/>
      <c r="L35" s="9"/>
      <c r="M35" s="10"/>
      <c r="N35" s="9"/>
      <c r="O35" s="10"/>
      <c r="P35" s="9"/>
      <c r="Q35" s="10"/>
      <c r="R35" s="9"/>
      <c r="S35" s="10"/>
      <c r="T35" s="9"/>
      <c r="U35" s="10"/>
      <c r="V35" s="9"/>
      <c r="W35" s="10"/>
      <c r="X35" s="9"/>
      <c r="Y35" s="9"/>
      <c r="Z35" s="71" t="s">
        <v>68</v>
      </c>
      <c r="AA35" s="71">
        <v>0</v>
      </c>
      <c r="AB35" s="6"/>
      <c r="AC35" s="8"/>
      <c r="AD35" s="142"/>
      <c r="AE35" s="73"/>
      <c r="AF35" s="73"/>
      <c r="AG35" s="138"/>
      <c r="AH35" s="6"/>
      <c r="AI35" s="6"/>
      <c r="AJ35" s="142"/>
      <c r="AK35" s="79"/>
      <c r="AL35" s="13"/>
      <c r="AM35" s="142"/>
      <c r="AN35" s="13"/>
      <c r="AO35" s="13"/>
      <c r="AP35" s="142"/>
      <c r="AQ35" s="79">
        <v>1</v>
      </c>
      <c r="AR35" s="79">
        <f>AQ35*AA35</f>
        <v>0</v>
      </c>
      <c r="AS35" s="142"/>
    </row>
    <row r="36" spans="1:45">
      <c r="A36" s="6"/>
      <c r="B36" s="6" t="s">
        <v>34</v>
      </c>
      <c r="C36" s="6"/>
      <c r="D36" s="11"/>
      <c r="E36" s="11"/>
      <c r="F36" s="11"/>
      <c r="G36" s="11"/>
      <c r="H36" s="11"/>
      <c r="I36" s="11"/>
      <c r="J36" s="1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6" t="s">
        <v>34</v>
      </c>
      <c r="AA36" s="6"/>
      <c r="AB36" s="6"/>
      <c r="AC36" s="8">
        <f>SUM(AC8:AC35)</f>
        <v>389</v>
      </c>
      <c r="AD36" s="8">
        <f>AC36/6</f>
        <v>64.833333333333329</v>
      </c>
      <c r="AE36" s="8"/>
      <c r="AF36" s="8">
        <f>SUM(AF8:AF35)</f>
        <v>108</v>
      </c>
      <c r="AG36" s="8"/>
      <c r="AH36" s="6"/>
      <c r="AI36" s="8">
        <f>SUM(AI8:AI35)</f>
        <v>197</v>
      </c>
      <c r="AJ36" s="8"/>
      <c r="AK36" s="82"/>
      <c r="AL36" s="13"/>
      <c r="AM36" s="13"/>
      <c r="AN36" s="13"/>
      <c r="AO36" s="13"/>
      <c r="AP36" s="13"/>
      <c r="AQ36" s="13"/>
      <c r="AR36" s="13"/>
      <c r="AS36" s="140"/>
    </row>
    <row r="37" spans="1:45" ht="18.75">
      <c r="A37" s="13"/>
      <c r="B37" s="62" t="s">
        <v>60</v>
      </c>
      <c r="C37" s="13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2" t="s">
        <v>61</v>
      </c>
      <c r="AA37" s="13"/>
      <c r="AB37" s="13"/>
      <c r="AC37" s="13"/>
      <c r="AD37" s="61">
        <v>59</v>
      </c>
      <c r="AE37" s="81"/>
      <c r="AF37" s="81"/>
      <c r="AG37" s="87"/>
      <c r="AH37" s="61"/>
      <c r="AI37" s="61"/>
      <c r="AJ37" s="61">
        <v>30</v>
      </c>
      <c r="AK37" s="82"/>
      <c r="AL37" s="13"/>
      <c r="AM37" s="13"/>
      <c r="AN37" s="13"/>
      <c r="AO37" s="13"/>
      <c r="AP37" s="13"/>
      <c r="AQ37" s="13"/>
      <c r="AR37" s="13"/>
      <c r="AS37" s="141"/>
    </row>
    <row r="38" spans="1:45">
      <c r="A38" s="79"/>
      <c r="B38" s="79" t="s">
        <v>69</v>
      </c>
      <c r="C38" s="82"/>
      <c r="D38" s="82"/>
      <c r="E38" s="84"/>
      <c r="F38" s="82"/>
      <c r="G38" s="84"/>
      <c r="H38" s="84"/>
      <c r="I38" s="84"/>
      <c r="J38" s="82"/>
      <c r="K38" s="84"/>
      <c r="L38" s="82"/>
      <c r="M38" s="84"/>
      <c r="N38" s="82"/>
      <c r="O38" s="84"/>
      <c r="P38" s="82"/>
      <c r="Q38" s="84"/>
      <c r="R38" s="82"/>
      <c r="S38" s="84"/>
      <c r="T38" s="82"/>
      <c r="U38" s="84"/>
      <c r="V38" s="82"/>
      <c r="W38" s="84"/>
      <c r="X38" s="82"/>
      <c r="Y38" s="84"/>
      <c r="Z38" s="82"/>
      <c r="AA38" s="82"/>
      <c r="AB38" s="82"/>
      <c r="AC38" s="82"/>
      <c r="AD38" s="84">
        <f>AD37</f>
        <v>59</v>
      </c>
      <c r="AE38" s="82"/>
      <c r="AF38" s="87"/>
      <c r="AG38" s="84">
        <f>AF36/4</f>
        <v>27</v>
      </c>
      <c r="AH38" s="82"/>
      <c r="AI38" s="82"/>
      <c r="AJ38" s="84">
        <f>AI36/6</f>
        <v>32.833333333333336</v>
      </c>
      <c r="AK38" s="82"/>
      <c r="AL38" s="87">
        <f>SUM(AL8:AL37)</f>
        <v>169.5</v>
      </c>
      <c r="AM38" s="84">
        <f>AL38/3</f>
        <v>56.5</v>
      </c>
      <c r="AN38" s="13"/>
      <c r="AO38" s="13">
        <f>SUM(AO8:AO37)</f>
        <v>124</v>
      </c>
      <c r="AP38" s="84">
        <f>AO38/6</f>
        <v>20.666666666666668</v>
      </c>
      <c r="AQ38" s="13"/>
      <c r="AR38" s="91">
        <f>SUM(AR8:AR37)</f>
        <v>27</v>
      </c>
      <c r="AS38" s="84">
        <f>AR38</f>
        <v>27</v>
      </c>
    </row>
    <row r="39" spans="1:45">
      <c r="B39" s="1" t="s">
        <v>81</v>
      </c>
      <c r="AD39" s="46"/>
      <c r="AE39" s="46"/>
      <c r="AF39" s="97"/>
      <c r="AG39" s="96">
        <v>1300</v>
      </c>
      <c r="AH39" s="95"/>
      <c r="AJ39" s="95"/>
      <c r="AK39" s="96"/>
      <c r="AM39" s="1">
        <v>400</v>
      </c>
      <c r="AN39" s="94"/>
      <c r="AP39" s="1">
        <v>100</v>
      </c>
    </row>
    <row r="40" spans="1:45">
      <c r="B40" s="1" t="s">
        <v>82</v>
      </c>
      <c r="E40" s="92"/>
      <c r="G40" s="92"/>
      <c r="I40" s="92"/>
      <c r="AG40" s="92">
        <f>AG39*AG38</f>
        <v>35100</v>
      </c>
      <c r="AK40" s="94"/>
      <c r="AM40" s="92">
        <f>AM39*AM38</f>
        <v>22600</v>
      </c>
      <c r="AN40" s="94"/>
      <c r="AP40" s="92">
        <f>AP39*AP38</f>
        <v>2066.666666666667</v>
      </c>
    </row>
    <row r="47" spans="1:45" ht="30">
      <c r="B47" s="92" t="s">
        <v>83</v>
      </c>
      <c r="C47" s="92"/>
      <c r="D47" s="92"/>
      <c r="E47" s="92">
        <f>E40+G40+I40+AG40+AM40+AP40+MDR!Q42</f>
        <v>59766.666666666664</v>
      </c>
    </row>
  </sheetData>
  <mergeCells count="37">
    <mergeCell ref="AS36:AS37"/>
    <mergeCell ref="AP8:AP35"/>
    <mergeCell ref="Z4:Z7"/>
    <mergeCell ref="H6:I6"/>
    <mergeCell ref="AB4:AS4"/>
    <mergeCell ref="AQ5:AS5"/>
    <mergeCell ref="AQ6:AS6"/>
    <mergeCell ref="AS8:AS35"/>
    <mergeCell ref="AA4:AA7"/>
    <mergeCell ref="AN5:AP5"/>
    <mergeCell ref="AN6:AP6"/>
    <mergeCell ref="AE5:AG5"/>
    <mergeCell ref="AE6:AG6"/>
    <mergeCell ref="AD8:AD35"/>
    <mergeCell ref="AJ8:AJ35"/>
    <mergeCell ref="AB6:AD6"/>
    <mergeCell ref="AH6:AJ6"/>
    <mergeCell ref="AG8:AG35"/>
    <mergeCell ref="AB5:AD5"/>
    <mergeCell ref="AM8:AM35"/>
    <mergeCell ref="AK6:AM6"/>
    <mergeCell ref="AH5:AM5"/>
    <mergeCell ref="A4:B7"/>
    <mergeCell ref="C4:C7"/>
    <mergeCell ref="D4:Y4"/>
    <mergeCell ref="D5:K5"/>
    <mergeCell ref="L5:W5"/>
    <mergeCell ref="J6:K6"/>
    <mergeCell ref="L6:M6"/>
    <mergeCell ref="N6:O6"/>
    <mergeCell ref="P6:Q6"/>
    <mergeCell ref="R6:S6"/>
    <mergeCell ref="T6:U6"/>
    <mergeCell ref="F6:G6"/>
    <mergeCell ref="D6:E6"/>
    <mergeCell ref="V6:W6"/>
    <mergeCell ref="X6:Y6"/>
  </mergeCells>
  <pageMargins left="0.25" right="0.25" top="0.75" bottom="0.75" header="0.3" footer="0.3"/>
  <pageSetup paperSize="9" scale="69" orientation="landscape" r:id="rId1"/>
  <colBreaks count="1" manualBreakCount="1">
    <brk id="2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2"/>
  <sheetViews>
    <sheetView tabSelected="1" topLeftCell="A13" workbookViewId="0">
      <selection activeCell="C6" sqref="C6"/>
    </sheetView>
  </sheetViews>
  <sheetFormatPr defaultRowHeight="15"/>
  <cols>
    <col min="1" max="1" width="3.42578125" customWidth="1"/>
    <col min="2" max="2" width="48.42578125" customWidth="1"/>
    <col min="6" max="6" width="5.7109375" customWidth="1"/>
    <col min="9" max="9" width="5.28515625" customWidth="1"/>
    <col min="12" max="12" width="5.42578125" customWidth="1"/>
    <col min="15" max="15" width="5.28515625" customWidth="1"/>
    <col min="16" max="16" width="10.140625" customWidth="1"/>
    <col min="17" max="17" width="8.7109375" customWidth="1"/>
    <col min="18" max="18" width="7.28515625" customWidth="1"/>
  </cols>
  <sheetData>
    <row r="1" spans="1:18" ht="1.5" customHeight="1"/>
    <row r="2" spans="1:18" hidden="1">
      <c r="A2" s="155" t="s">
        <v>0</v>
      </c>
      <c r="B2" s="156"/>
      <c r="C2" s="161" t="s">
        <v>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88"/>
      <c r="Q2" s="88"/>
      <c r="R2" s="88"/>
    </row>
    <row r="3" spans="1:18" ht="97.5" customHeight="1">
      <c r="A3" s="157"/>
      <c r="B3" s="158"/>
      <c r="C3" s="162"/>
      <c r="D3" s="164"/>
      <c r="E3" s="164"/>
      <c r="F3" s="164"/>
      <c r="G3" s="164"/>
      <c r="H3" s="164"/>
      <c r="I3" s="164"/>
      <c r="J3" s="181"/>
      <c r="K3" s="182"/>
      <c r="L3" s="182"/>
      <c r="M3" s="182"/>
      <c r="N3" s="182"/>
      <c r="O3" s="183"/>
      <c r="P3" s="177"/>
      <c r="Q3" s="177"/>
      <c r="R3" s="177"/>
    </row>
    <row r="4" spans="1:18" ht="21" customHeight="1">
      <c r="A4" s="157"/>
      <c r="B4" s="158"/>
      <c r="C4" s="162"/>
      <c r="D4" s="165"/>
      <c r="E4" s="165"/>
      <c r="F4" s="165"/>
      <c r="G4" s="165"/>
      <c r="H4" s="165"/>
      <c r="I4" s="165"/>
      <c r="J4" s="166"/>
      <c r="K4" s="167"/>
      <c r="L4" s="167"/>
      <c r="M4" s="167"/>
      <c r="N4" s="167"/>
      <c r="O4" s="167"/>
      <c r="P4" s="178"/>
      <c r="Q4" s="179"/>
      <c r="R4" s="180"/>
    </row>
    <row r="5" spans="1:18">
      <c r="A5" s="159"/>
      <c r="B5" s="160"/>
      <c r="C5" s="163"/>
      <c r="D5" s="15"/>
      <c r="E5" s="15"/>
      <c r="F5" s="54"/>
      <c r="G5" s="16"/>
      <c r="H5" s="15"/>
      <c r="I5" s="55"/>
      <c r="J5" s="17"/>
      <c r="K5" s="18"/>
      <c r="L5" s="19"/>
      <c r="M5" s="18"/>
      <c r="N5" s="18"/>
      <c r="O5" s="20"/>
      <c r="P5" s="20"/>
      <c r="Q5" s="20"/>
      <c r="R5" s="20"/>
    </row>
    <row r="6" spans="1:18" ht="15" customHeight="1">
      <c r="A6" s="21">
        <v>1</v>
      </c>
      <c r="B6" s="21" t="s">
        <v>8</v>
      </c>
      <c r="C6" s="21" t="s">
        <v>91</v>
      </c>
      <c r="D6" s="106"/>
      <c r="E6" s="106"/>
      <c r="F6" s="168"/>
      <c r="G6" s="107"/>
      <c r="H6" s="24"/>
      <c r="I6" s="168"/>
      <c r="J6" s="110"/>
      <c r="K6" s="111"/>
      <c r="L6" s="171"/>
      <c r="M6" s="110"/>
      <c r="N6" s="111"/>
      <c r="O6" s="174"/>
      <c r="P6" s="116"/>
      <c r="Q6" s="116"/>
      <c r="R6" s="171"/>
    </row>
    <row r="7" spans="1:18">
      <c r="A7" s="21">
        <v>2</v>
      </c>
      <c r="B7" s="21" t="s">
        <v>10</v>
      </c>
      <c r="C7" s="21">
        <v>40</v>
      </c>
      <c r="D7" s="106"/>
      <c r="E7" s="106"/>
      <c r="F7" s="169"/>
      <c r="G7" s="23"/>
      <c r="H7" s="24"/>
      <c r="I7" s="169"/>
      <c r="J7" s="25"/>
      <c r="K7" s="26"/>
      <c r="L7" s="172"/>
      <c r="M7" s="110"/>
      <c r="N7" s="111"/>
      <c r="O7" s="175"/>
      <c r="P7" s="90"/>
      <c r="Q7" s="90"/>
      <c r="R7" s="172"/>
    </row>
    <row r="8" spans="1:18">
      <c r="A8" s="21">
        <v>3</v>
      </c>
      <c r="B8" s="21" t="s">
        <v>11</v>
      </c>
      <c r="C8" s="21">
        <v>20</v>
      </c>
      <c r="D8" s="106"/>
      <c r="E8" s="106"/>
      <c r="F8" s="169"/>
      <c r="G8" s="23"/>
      <c r="H8" s="24"/>
      <c r="I8" s="169"/>
      <c r="J8" s="25"/>
      <c r="K8" s="26"/>
      <c r="L8" s="172"/>
      <c r="M8" s="25"/>
      <c r="N8" s="26"/>
      <c r="O8" s="175"/>
      <c r="P8" s="89"/>
      <c r="Q8" s="89"/>
      <c r="R8" s="172"/>
    </row>
    <row r="9" spans="1:18">
      <c r="A9" s="21">
        <v>4</v>
      </c>
      <c r="B9" s="21" t="s">
        <v>12</v>
      </c>
      <c r="C9" s="21">
        <v>35</v>
      </c>
      <c r="D9" s="106"/>
      <c r="E9" s="106"/>
      <c r="F9" s="169"/>
      <c r="G9" s="23"/>
      <c r="H9" s="24"/>
      <c r="I9" s="169"/>
      <c r="J9" s="112"/>
      <c r="K9" s="111"/>
      <c r="L9" s="172"/>
      <c r="M9" s="25"/>
      <c r="N9" s="26"/>
      <c r="O9" s="175"/>
      <c r="P9" s="90"/>
      <c r="Q9" s="90"/>
      <c r="R9" s="172"/>
    </row>
    <row r="10" spans="1:18">
      <c r="A10" s="21">
        <v>5</v>
      </c>
      <c r="B10" s="21" t="s">
        <v>13</v>
      </c>
      <c r="C10" s="21">
        <v>35</v>
      </c>
      <c r="D10" s="106"/>
      <c r="E10" s="106"/>
      <c r="F10" s="169"/>
      <c r="G10" s="23"/>
      <c r="H10" s="24"/>
      <c r="I10" s="169"/>
      <c r="J10" s="25"/>
      <c r="K10" s="26"/>
      <c r="L10" s="172"/>
      <c r="M10" s="25"/>
      <c r="N10" s="26"/>
      <c r="O10" s="175"/>
      <c r="P10" s="89"/>
      <c r="Q10" s="89"/>
      <c r="R10" s="172"/>
    </row>
    <row r="11" spans="1:18">
      <c r="A11" s="21">
        <v>6</v>
      </c>
      <c r="B11" s="21" t="s">
        <v>14</v>
      </c>
      <c r="C11" s="21">
        <v>14</v>
      </c>
      <c r="D11" s="106"/>
      <c r="E11" s="106"/>
      <c r="F11" s="169"/>
      <c r="G11" s="107"/>
      <c r="H11" s="109"/>
      <c r="I11" s="169"/>
      <c r="J11" s="112"/>
      <c r="K11" s="111"/>
      <c r="L11" s="172"/>
      <c r="M11" s="110"/>
      <c r="N11" s="111"/>
      <c r="O11" s="175"/>
      <c r="P11" s="90"/>
      <c r="Q11" s="90"/>
      <c r="R11" s="172"/>
    </row>
    <row r="12" spans="1:18">
      <c r="A12" s="21">
        <v>7</v>
      </c>
      <c r="B12" s="21" t="s">
        <v>15</v>
      </c>
      <c r="C12" s="21">
        <v>14</v>
      </c>
      <c r="D12" s="106"/>
      <c r="E12" s="106"/>
      <c r="F12" s="169"/>
      <c r="G12" s="23"/>
      <c r="H12" s="24"/>
      <c r="I12" s="169"/>
      <c r="J12" s="110"/>
      <c r="K12" s="111"/>
      <c r="L12" s="172"/>
      <c r="M12" s="110"/>
      <c r="N12" s="111"/>
      <c r="O12" s="175"/>
      <c r="P12" s="89"/>
      <c r="Q12" s="89"/>
      <c r="R12" s="172"/>
    </row>
    <row r="13" spans="1:18">
      <c r="A13" s="21">
        <v>8</v>
      </c>
      <c r="B13" s="21" t="s">
        <v>16</v>
      </c>
      <c r="C13" s="21">
        <v>10</v>
      </c>
      <c r="D13" s="106"/>
      <c r="E13" s="106"/>
      <c r="F13" s="169"/>
      <c r="G13" s="23"/>
      <c r="H13" s="24"/>
      <c r="I13" s="169"/>
      <c r="J13" s="25"/>
      <c r="K13" s="26"/>
      <c r="L13" s="172"/>
      <c r="M13" s="25"/>
      <c r="N13" s="26"/>
      <c r="O13" s="175"/>
      <c r="P13" s="89"/>
      <c r="Q13" s="89"/>
      <c r="R13" s="172"/>
    </row>
    <row r="14" spans="1:18">
      <c r="A14" s="21">
        <v>9</v>
      </c>
      <c r="B14" s="21" t="s">
        <v>17</v>
      </c>
      <c r="C14" s="21"/>
      <c r="D14" s="106"/>
      <c r="E14" s="106"/>
      <c r="F14" s="169"/>
      <c r="G14" s="23"/>
      <c r="H14" s="24"/>
      <c r="I14" s="169"/>
      <c r="J14" s="25"/>
      <c r="K14" s="26"/>
      <c r="L14" s="172"/>
      <c r="M14" s="25"/>
      <c r="N14" s="26"/>
      <c r="O14" s="175"/>
      <c r="P14" s="89"/>
      <c r="Q14" s="89"/>
      <c r="R14" s="172"/>
    </row>
    <row r="15" spans="1:18">
      <c r="A15" s="21">
        <v>10</v>
      </c>
      <c r="B15" s="21" t="s">
        <v>88</v>
      </c>
      <c r="C15" s="21">
        <v>20</v>
      </c>
      <c r="D15" s="106"/>
      <c r="E15" s="106"/>
      <c r="F15" s="169"/>
      <c r="G15" s="23"/>
      <c r="H15" s="24"/>
      <c r="I15" s="169"/>
      <c r="J15" s="25"/>
      <c r="K15" s="26"/>
      <c r="L15" s="172"/>
      <c r="M15" s="25"/>
      <c r="N15" s="26"/>
      <c r="O15" s="175"/>
      <c r="P15" s="89"/>
      <c r="Q15" s="89"/>
      <c r="R15" s="172"/>
    </row>
    <row r="16" spans="1:18">
      <c r="A16" s="21">
        <v>11</v>
      </c>
      <c r="B16" s="21" t="s">
        <v>19</v>
      </c>
      <c r="C16" s="21">
        <v>100</v>
      </c>
      <c r="D16" s="106"/>
      <c r="E16" s="106"/>
      <c r="F16" s="169"/>
      <c r="G16" s="23"/>
      <c r="H16" s="24"/>
      <c r="I16" s="169"/>
      <c r="J16" s="25"/>
      <c r="K16" s="26"/>
      <c r="L16" s="172"/>
      <c r="M16" s="25"/>
      <c r="N16" s="26"/>
      <c r="O16" s="175"/>
      <c r="P16" s="89"/>
      <c r="Q16" s="89"/>
      <c r="R16" s="172"/>
    </row>
    <row r="17" spans="1:18">
      <c r="A17" s="21">
        <v>12</v>
      </c>
      <c r="B17" s="21" t="s">
        <v>20</v>
      </c>
      <c r="C17" s="21">
        <v>15</v>
      </c>
      <c r="D17" s="106"/>
      <c r="E17" s="106"/>
      <c r="F17" s="169"/>
      <c r="G17" s="23"/>
      <c r="H17" s="24"/>
      <c r="I17" s="169"/>
      <c r="J17" s="25"/>
      <c r="K17" s="26"/>
      <c r="L17" s="172"/>
      <c r="M17" s="25"/>
      <c r="N17" s="26"/>
      <c r="O17" s="175"/>
      <c r="P17" s="89"/>
      <c r="Q17" s="89"/>
      <c r="R17" s="172"/>
    </row>
    <row r="18" spans="1:18">
      <c r="A18" s="21">
        <v>13</v>
      </c>
      <c r="B18" s="21" t="s">
        <v>21</v>
      </c>
      <c r="C18" s="21">
        <v>23</v>
      </c>
      <c r="D18" s="106"/>
      <c r="E18" s="106"/>
      <c r="F18" s="169"/>
      <c r="G18" s="23"/>
      <c r="H18" s="24"/>
      <c r="I18" s="169"/>
      <c r="J18" s="47"/>
      <c r="K18" s="26"/>
      <c r="L18" s="172"/>
      <c r="M18" s="25"/>
      <c r="N18" s="26"/>
      <c r="O18" s="175"/>
      <c r="P18" s="89"/>
      <c r="Q18" s="89"/>
      <c r="R18" s="172"/>
    </row>
    <row r="19" spans="1:18" ht="26.25">
      <c r="A19" s="21">
        <v>14</v>
      </c>
      <c r="B19" s="28" t="s">
        <v>22</v>
      </c>
      <c r="C19" s="21">
        <v>17</v>
      </c>
      <c r="D19" s="106"/>
      <c r="E19" s="106"/>
      <c r="F19" s="169"/>
      <c r="G19" s="23"/>
      <c r="H19" s="24"/>
      <c r="I19" s="169"/>
      <c r="J19" s="25"/>
      <c r="K19" s="26"/>
      <c r="L19" s="172"/>
      <c r="M19" s="25"/>
      <c r="N19" s="26"/>
      <c r="O19" s="175"/>
      <c r="P19" s="89"/>
      <c r="Q19" s="89"/>
      <c r="R19" s="172"/>
    </row>
    <row r="20" spans="1:18">
      <c r="A20" s="21">
        <v>15</v>
      </c>
      <c r="B20" s="21" t="s">
        <v>36</v>
      </c>
      <c r="C20" s="21">
        <v>31</v>
      </c>
      <c r="D20" s="106"/>
      <c r="E20" s="106"/>
      <c r="F20" s="169"/>
      <c r="G20" s="107"/>
      <c r="H20" s="24"/>
      <c r="I20" s="169"/>
      <c r="J20" s="112"/>
      <c r="K20" s="111"/>
      <c r="L20" s="172"/>
      <c r="M20" s="110"/>
      <c r="N20" s="111"/>
      <c r="O20" s="175"/>
      <c r="P20" s="90"/>
      <c r="Q20" s="90"/>
      <c r="R20" s="172"/>
    </row>
    <row r="21" spans="1:18">
      <c r="A21" s="21">
        <v>16</v>
      </c>
      <c r="B21" s="21" t="s">
        <v>37</v>
      </c>
      <c r="C21" s="21">
        <v>51</v>
      </c>
      <c r="D21" s="106"/>
      <c r="E21" s="106"/>
      <c r="F21" s="169"/>
      <c r="G21" s="23"/>
      <c r="H21" s="24"/>
      <c r="I21" s="169"/>
      <c r="J21" s="112"/>
      <c r="K21" s="111"/>
      <c r="L21" s="172"/>
      <c r="M21" s="110"/>
      <c r="N21" s="111"/>
      <c r="O21" s="175"/>
      <c r="P21" s="89"/>
      <c r="Q21" s="89"/>
      <c r="R21" s="172"/>
    </row>
    <row r="22" spans="1:18">
      <c r="A22" s="21">
        <v>17</v>
      </c>
      <c r="B22" s="21" t="s">
        <v>38</v>
      </c>
      <c r="C22" s="21" t="s">
        <v>90</v>
      </c>
      <c r="D22" s="22"/>
      <c r="E22" s="22"/>
      <c r="F22" s="169"/>
      <c r="G22" s="29"/>
      <c r="H22" s="24"/>
      <c r="I22" s="169"/>
      <c r="J22" s="25"/>
      <c r="K22" s="26"/>
      <c r="L22" s="172"/>
      <c r="M22" s="25"/>
      <c r="N22" s="26"/>
      <c r="O22" s="175"/>
      <c r="P22" s="89"/>
      <c r="Q22" s="89"/>
      <c r="R22" s="172"/>
    </row>
    <row r="23" spans="1:18">
      <c r="A23" s="21">
        <v>18</v>
      </c>
      <c r="B23" s="21" t="s">
        <v>39</v>
      </c>
      <c r="C23" s="21">
        <v>12</v>
      </c>
      <c r="D23" s="22"/>
      <c r="E23" s="22"/>
      <c r="F23" s="169"/>
      <c r="G23" s="23"/>
      <c r="H23" s="24"/>
      <c r="I23" s="169"/>
      <c r="J23" s="110"/>
      <c r="K23" s="111"/>
      <c r="L23" s="172"/>
      <c r="M23" s="110"/>
      <c r="N23" s="111"/>
      <c r="O23" s="175"/>
      <c r="P23" s="89"/>
      <c r="Q23" s="89"/>
      <c r="R23" s="172"/>
    </row>
    <row r="24" spans="1:18">
      <c r="A24" s="21">
        <v>19</v>
      </c>
      <c r="B24" s="21" t="s">
        <v>40</v>
      </c>
      <c r="C24" s="21">
        <v>11</v>
      </c>
      <c r="D24" s="22"/>
      <c r="E24" s="22"/>
      <c r="F24" s="169"/>
      <c r="G24" s="23"/>
      <c r="H24" s="24"/>
      <c r="I24" s="169"/>
      <c r="J24" s="110"/>
      <c r="K24" s="111"/>
      <c r="L24" s="172"/>
      <c r="M24" s="25"/>
      <c r="N24" s="26"/>
      <c r="O24" s="175"/>
      <c r="P24" s="89"/>
      <c r="Q24" s="89"/>
      <c r="R24" s="172"/>
    </row>
    <row r="25" spans="1:18">
      <c r="A25" s="21">
        <v>20</v>
      </c>
      <c r="B25" s="21" t="s">
        <v>29</v>
      </c>
      <c r="C25" s="21">
        <v>12</v>
      </c>
      <c r="D25" s="22"/>
      <c r="E25" s="22"/>
      <c r="F25" s="169"/>
      <c r="G25" s="23"/>
      <c r="H25" s="24"/>
      <c r="I25" s="169"/>
      <c r="J25" s="112"/>
      <c r="K25" s="111"/>
      <c r="L25" s="172"/>
      <c r="M25" s="25"/>
      <c r="N25" s="26"/>
      <c r="O25" s="175"/>
      <c r="P25" s="89"/>
      <c r="Q25" s="89"/>
      <c r="R25" s="172"/>
    </row>
    <row r="26" spans="1:18">
      <c r="A26" s="21">
        <v>21</v>
      </c>
      <c r="B26" s="21" t="s">
        <v>30</v>
      </c>
      <c r="C26" s="21">
        <v>12</v>
      </c>
      <c r="D26" s="22"/>
      <c r="E26" s="22"/>
      <c r="F26" s="169"/>
      <c r="G26" s="23"/>
      <c r="H26" s="24"/>
      <c r="I26" s="169"/>
      <c r="J26" s="112"/>
      <c r="K26" s="111"/>
      <c r="L26" s="172"/>
      <c r="M26" s="110"/>
      <c r="N26" s="111"/>
      <c r="O26" s="175"/>
      <c r="P26" s="89"/>
      <c r="Q26" s="89"/>
      <c r="R26" s="172"/>
    </row>
    <row r="27" spans="1:18">
      <c r="A27" s="21">
        <v>22</v>
      </c>
      <c r="B27" s="21" t="s">
        <v>31</v>
      </c>
      <c r="C27" s="21">
        <v>30</v>
      </c>
      <c r="D27" s="30"/>
      <c r="E27" s="22"/>
      <c r="F27" s="169"/>
      <c r="G27" s="23"/>
      <c r="H27" s="24"/>
      <c r="I27" s="169"/>
      <c r="J27" s="25"/>
      <c r="K27" s="26"/>
      <c r="L27" s="172"/>
      <c r="M27" s="25"/>
      <c r="N27" s="26"/>
      <c r="O27" s="175"/>
      <c r="P27" s="89"/>
      <c r="Q27" s="89"/>
      <c r="R27" s="172"/>
    </row>
    <row r="28" spans="1:18">
      <c r="A28" s="21">
        <v>23</v>
      </c>
      <c r="B28" s="21" t="s">
        <v>41</v>
      </c>
      <c r="C28" s="21">
        <v>22</v>
      </c>
      <c r="D28" s="30"/>
      <c r="E28" s="30"/>
      <c r="F28" s="169"/>
      <c r="G28" s="23"/>
      <c r="H28" s="24"/>
      <c r="I28" s="169"/>
      <c r="J28" s="112"/>
      <c r="K28" s="111"/>
      <c r="L28" s="172"/>
      <c r="M28" s="110"/>
      <c r="N28" s="111"/>
      <c r="O28" s="175"/>
      <c r="P28" s="89"/>
      <c r="Q28" s="89"/>
      <c r="R28" s="172"/>
    </row>
    <row r="29" spans="1:18">
      <c r="A29" s="21">
        <v>24</v>
      </c>
      <c r="B29" s="21" t="s">
        <v>42</v>
      </c>
      <c r="C29" s="21">
        <v>25</v>
      </c>
      <c r="D29" s="30"/>
      <c r="E29" s="30"/>
      <c r="F29" s="169"/>
      <c r="G29" s="23"/>
      <c r="H29" s="30"/>
      <c r="I29" s="169"/>
      <c r="J29" s="27"/>
      <c r="K29" s="26"/>
      <c r="L29" s="172"/>
      <c r="M29" s="25"/>
      <c r="N29" s="26"/>
      <c r="O29" s="175"/>
      <c r="P29" s="89"/>
      <c r="Q29" s="89"/>
      <c r="R29" s="172"/>
    </row>
    <row r="30" spans="1:18">
      <c r="A30" s="31">
        <v>25</v>
      </c>
      <c r="B30" s="21" t="s">
        <v>43</v>
      </c>
      <c r="C30" s="32"/>
      <c r="D30" s="14"/>
      <c r="E30" s="14"/>
      <c r="F30" s="169"/>
      <c r="G30" s="14"/>
      <c r="H30" s="14"/>
      <c r="I30" s="169"/>
      <c r="J30" s="25"/>
      <c r="K30" s="26"/>
      <c r="L30" s="172"/>
      <c r="M30" s="25"/>
      <c r="N30" s="26"/>
      <c r="O30" s="175"/>
      <c r="P30" s="89"/>
      <c r="Q30" s="89"/>
      <c r="R30" s="172"/>
    </row>
    <row r="31" spans="1:18">
      <c r="A31" s="33">
        <v>26</v>
      </c>
      <c r="B31" s="34" t="s">
        <v>44</v>
      </c>
      <c r="C31" s="32">
        <v>10</v>
      </c>
      <c r="D31" s="108"/>
      <c r="E31" s="108"/>
      <c r="F31" s="169"/>
      <c r="G31" s="108"/>
      <c r="H31" s="108"/>
      <c r="I31" s="169"/>
      <c r="J31" s="113"/>
      <c r="K31" s="111"/>
      <c r="L31" s="172"/>
      <c r="M31" s="108"/>
      <c r="N31" s="114"/>
      <c r="O31" s="175"/>
      <c r="P31" s="117"/>
      <c r="Q31" s="117"/>
      <c r="R31" s="172"/>
    </row>
    <row r="32" spans="1:18">
      <c r="A32" s="33">
        <v>27</v>
      </c>
      <c r="B32" s="21" t="s">
        <v>45</v>
      </c>
      <c r="C32" s="32">
        <v>20</v>
      </c>
      <c r="D32" s="108"/>
      <c r="E32" s="108"/>
      <c r="F32" s="169"/>
      <c r="G32" s="14"/>
      <c r="H32" s="14"/>
      <c r="I32" s="169"/>
      <c r="J32" s="36"/>
      <c r="K32" s="26"/>
      <c r="L32" s="172"/>
      <c r="M32" s="14"/>
      <c r="N32" s="26"/>
      <c r="O32" s="175"/>
      <c r="P32" s="89"/>
      <c r="Q32" s="89"/>
      <c r="R32" s="172"/>
    </row>
    <row r="33" spans="1:18">
      <c r="A33" s="37">
        <v>28</v>
      </c>
      <c r="B33" s="21" t="s">
        <v>46</v>
      </c>
      <c r="C33" s="14">
        <v>40</v>
      </c>
      <c r="D33" s="108"/>
      <c r="E33" s="108"/>
      <c r="F33" s="169"/>
      <c r="G33" s="108"/>
      <c r="H33" s="108"/>
      <c r="I33" s="169"/>
      <c r="J33" s="113"/>
      <c r="K33" s="111"/>
      <c r="L33" s="172"/>
      <c r="M33" s="108"/>
      <c r="N33" s="114"/>
      <c r="O33" s="175"/>
      <c r="P33" s="89"/>
      <c r="Q33" s="89"/>
      <c r="R33" s="172"/>
    </row>
    <row r="34" spans="1:18">
      <c r="A34" s="37">
        <v>29</v>
      </c>
      <c r="B34" s="21" t="s">
        <v>47</v>
      </c>
      <c r="C34" s="14">
        <v>40</v>
      </c>
      <c r="D34" s="108"/>
      <c r="E34" s="108"/>
      <c r="F34" s="169"/>
      <c r="G34" s="14"/>
      <c r="H34" s="14"/>
      <c r="I34" s="169"/>
      <c r="J34" s="36"/>
      <c r="K34" s="26"/>
      <c r="L34" s="172"/>
      <c r="M34" s="14"/>
      <c r="N34" s="38"/>
      <c r="O34" s="175"/>
      <c r="P34" s="89"/>
      <c r="Q34" s="89"/>
      <c r="R34" s="172"/>
    </row>
    <row r="35" spans="1:18">
      <c r="A35" s="37">
        <v>30</v>
      </c>
      <c r="B35" s="21" t="s">
        <v>48</v>
      </c>
      <c r="C35" s="14">
        <v>40</v>
      </c>
      <c r="D35" s="108"/>
      <c r="E35" s="108"/>
      <c r="F35" s="169"/>
      <c r="G35" s="108"/>
      <c r="H35" s="108"/>
      <c r="I35" s="169"/>
      <c r="J35" s="113"/>
      <c r="K35" s="111"/>
      <c r="L35" s="172"/>
      <c r="M35" s="108"/>
      <c r="N35" s="115"/>
      <c r="O35" s="175"/>
      <c r="P35" s="89"/>
      <c r="Q35" s="89"/>
      <c r="R35" s="172"/>
    </row>
    <row r="36" spans="1:18">
      <c r="A36" s="39">
        <v>31</v>
      </c>
      <c r="B36" s="34" t="s">
        <v>49</v>
      </c>
      <c r="C36" s="14">
        <v>40</v>
      </c>
      <c r="D36" s="108"/>
      <c r="E36" s="108"/>
      <c r="F36" s="169"/>
      <c r="G36" s="108"/>
      <c r="H36" s="108"/>
      <c r="I36" s="169"/>
      <c r="J36" s="113"/>
      <c r="K36" s="111"/>
      <c r="L36" s="172"/>
      <c r="M36" s="108"/>
      <c r="N36" s="115"/>
      <c r="O36" s="175"/>
      <c r="P36" s="89"/>
      <c r="Q36" s="89"/>
      <c r="R36" s="172"/>
    </row>
    <row r="37" spans="1:18">
      <c r="A37" s="35">
        <v>32</v>
      </c>
      <c r="B37" s="40" t="s">
        <v>50</v>
      </c>
      <c r="C37" s="41">
        <v>40</v>
      </c>
      <c r="D37" s="42"/>
      <c r="E37" s="42"/>
      <c r="F37" s="170"/>
      <c r="G37" s="42"/>
      <c r="H37" s="42"/>
      <c r="I37" s="170"/>
      <c r="J37" s="43"/>
      <c r="K37" s="35"/>
      <c r="L37" s="173"/>
      <c r="M37" s="35"/>
      <c r="N37" s="38"/>
      <c r="O37" s="176"/>
      <c r="P37" s="89"/>
      <c r="Q37" s="89"/>
      <c r="R37" s="173"/>
    </row>
    <row r="38" spans="1:18">
      <c r="A38" s="14">
        <v>33</v>
      </c>
      <c r="B38" s="21" t="s">
        <v>89</v>
      </c>
      <c r="C38" s="44">
        <v>30</v>
      </c>
      <c r="D38" s="14"/>
      <c r="E38" s="14"/>
      <c r="F38" s="57"/>
      <c r="G38" s="14"/>
      <c r="H38" s="45">
        <f>SUM(H6:H37)</f>
        <v>0</v>
      </c>
      <c r="I38" s="58">
        <f>H38/12</f>
        <v>0</v>
      </c>
      <c r="J38" s="14"/>
      <c r="K38" s="45">
        <f>SUM(K6:K37)</f>
        <v>0</v>
      </c>
      <c r="L38" s="58">
        <f>K38/8</f>
        <v>0</v>
      </c>
      <c r="M38" s="14"/>
      <c r="N38" s="45">
        <f>SUM(N6:N37)</f>
        <v>0</v>
      </c>
      <c r="O38" s="59">
        <f>N38/16</f>
        <v>0</v>
      </c>
      <c r="P38" s="59"/>
      <c r="Q38" s="59"/>
      <c r="R38" s="59"/>
    </row>
    <row r="39" spans="1:18" ht="18.75">
      <c r="A39" s="14"/>
      <c r="B39" s="66"/>
      <c r="C39" s="14"/>
      <c r="D39" s="14"/>
      <c r="E39" s="14"/>
      <c r="F39" s="60"/>
      <c r="G39" s="14"/>
      <c r="H39" s="14"/>
      <c r="I39" s="60"/>
      <c r="J39" s="14"/>
      <c r="K39" s="14"/>
      <c r="L39" s="60"/>
      <c r="M39" s="14"/>
      <c r="N39" s="14"/>
      <c r="O39" s="60"/>
      <c r="P39" s="60"/>
      <c r="Q39" s="60"/>
      <c r="R39" s="60"/>
    </row>
    <row r="40" spans="1:18" ht="18.75">
      <c r="A40" s="14"/>
      <c r="B40" s="8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86"/>
    </row>
    <row r="42" spans="1:18">
      <c r="Q42" s="93"/>
    </row>
  </sheetData>
  <mergeCells count="15">
    <mergeCell ref="P3:R3"/>
    <mergeCell ref="P4:R4"/>
    <mergeCell ref="R6:R37"/>
    <mergeCell ref="J3:O3"/>
    <mergeCell ref="J4:L4"/>
    <mergeCell ref="M4:O4"/>
    <mergeCell ref="F6:F37"/>
    <mergeCell ref="I6:I37"/>
    <mergeCell ref="L6:L37"/>
    <mergeCell ref="O6:O37"/>
    <mergeCell ref="A2:B5"/>
    <mergeCell ref="C2:C5"/>
    <mergeCell ref="D3:I3"/>
    <mergeCell ref="D4:F4"/>
    <mergeCell ref="G4:I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J8"/>
  <sheetViews>
    <sheetView workbookViewId="0">
      <selection activeCell="G16" sqref="G16"/>
    </sheetView>
  </sheetViews>
  <sheetFormatPr defaultRowHeight="15"/>
  <cols>
    <col min="1" max="1" width="2.5703125" customWidth="1"/>
    <col min="2" max="2" width="13" customWidth="1"/>
    <col min="3" max="3" width="36.85546875" customWidth="1"/>
    <col min="4" max="4" width="12.7109375" customWidth="1"/>
    <col min="5" max="5" width="11.140625" customWidth="1"/>
    <col min="6" max="6" width="13.28515625" customWidth="1"/>
    <col min="7" max="7" width="14.140625" customWidth="1"/>
    <col min="8" max="9" width="16.5703125" bestFit="1" customWidth="1"/>
    <col min="10" max="10" width="16" customWidth="1"/>
  </cols>
  <sheetData>
    <row r="2" spans="2:10" ht="45">
      <c r="B2" s="48" t="s">
        <v>52</v>
      </c>
      <c r="C2" s="48" t="s">
        <v>51</v>
      </c>
      <c r="D2" s="63" t="s">
        <v>58</v>
      </c>
      <c r="E2" s="65">
        <v>0.1</v>
      </c>
      <c r="F2" s="63" t="s">
        <v>59</v>
      </c>
      <c r="G2" s="63" t="s">
        <v>63</v>
      </c>
    </row>
    <row r="3" spans="2:10">
      <c r="B3" s="69">
        <v>11030063</v>
      </c>
      <c r="C3" s="70" t="s">
        <v>53</v>
      </c>
      <c r="D3" s="64">
        <v>92</v>
      </c>
      <c r="E3" s="64">
        <f>D3+(D3/100*10)</f>
        <v>101.2</v>
      </c>
      <c r="F3" s="64">
        <v>101</v>
      </c>
      <c r="G3" s="68"/>
    </row>
    <row r="4" spans="2:10">
      <c r="B4" s="69">
        <v>11030064</v>
      </c>
      <c r="C4" s="70" t="s">
        <v>54</v>
      </c>
      <c r="D4" s="64">
        <v>129</v>
      </c>
      <c r="E4" s="64">
        <f>D4+(D4/100*10)</f>
        <v>141.9</v>
      </c>
      <c r="F4" s="64">
        <v>142</v>
      </c>
      <c r="G4" s="68"/>
    </row>
    <row r="5" spans="2:10" ht="30">
      <c r="B5" s="49">
        <v>11030067</v>
      </c>
      <c r="C5" s="50" t="s">
        <v>55</v>
      </c>
      <c r="D5" s="64">
        <v>121</v>
      </c>
      <c r="E5" s="51">
        <f>D5+(D5/100*10)</f>
        <v>133.1</v>
      </c>
      <c r="F5" s="64">
        <v>133</v>
      </c>
      <c r="G5" s="64">
        <f>F5</f>
        <v>133</v>
      </c>
    </row>
    <row r="6" spans="2:10" ht="30">
      <c r="B6" s="69">
        <v>11030065</v>
      </c>
      <c r="C6" s="70" t="s">
        <v>56</v>
      </c>
      <c r="D6" s="64">
        <v>45</v>
      </c>
      <c r="E6" s="64">
        <v>50</v>
      </c>
      <c r="F6" s="64">
        <v>50</v>
      </c>
      <c r="G6" s="68"/>
    </row>
    <row r="7" spans="2:10" ht="35.25" customHeight="1">
      <c r="B7" s="49">
        <v>11030066</v>
      </c>
      <c r="C7" s="50" t="s">
        <v>57</v>
      </c>
      <c r="D7" s="64">
        <v>224</v>
      </c>
      <c r="E7" s="51">
        <f>D7+(D7/100*10)</f>
        <v>246.4</v>
      </c>
      <c r="F7" s="64">
        <v>246</v>
      </c>
      <c r="G7" s="64">
        <f>F7</f>
        <v>246</v>
      </c>
    </row>
    <row r="8" spans="2:10">
      <c r="B8" s="14"/>
      <c r="C8" s="50" t="s">
        <v>62</v>
      </c>
      <c r="D8" s="64"/>
      <c r="E8" s="14"/>
      <c r="F8" s="64"/>
      <c r="G8" s="67">
        <v>3000</v>
      </c>
      <c r="H8" s="52"/>
      <c r="J8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ამბულატორია </vt:lpstr>
      <vt:lpstr>MDR</vt:lpstr>
      <vt:lpstr>სტაციონარი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39</cp:lastModifiedBy>
  <cp:lastPrinted>2019-03-15T07:00:43Z</cp:lastPrinted>
  <dcterms:created xsi:type="dcterms:W3CDTF">2014-07-16T11:42:33Z</dcterms:created>
  <dcterms:modified xsi:type="dcterms:W3CDTF">2019-07-02T10:37:53Z</dcterms:modified>
</cp:coreProperties>
</file>