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athiebaud_worldbank_org/Documents/Georgia/HUES/"/>
    </mc:Choice>
  </mc:AlternateContent>
  <bookViews>
    <workbookView xWindow="0" yWindow="0" windowWidth="18384" windowHeight="6096" tabRatio="721"/>
  </bookViews>
  <sheets>
    <sheet name="t1.1" sheetId="30" r:id="rId1"/>
    <sheet name="t2.1" sheetId="1" r:id="rId2"/>
    <sheet name="t2.2" sheetId="37" r:id="rId3"/>
    <sheet name="t2.3" sheetId="38" r:id="rId4"/>
    <sheet name="t2.4" sheetId="39" r:id="rId5"/>
    <sheet name="t2.5" sheetId="5" r:id="rId6"/>
    <sheet name="t2.6" sheetId="6" r:id="rId7"/>
    <sheet name="t2.7" sheetId="7" r:id="rId8"/>
    <sheet name="t2.8" sheetId="11" r:id="rId9"/>
    <sheet name="t2.9" sheetId="12" r:id="rId10"/>
    <sheet name="t2.10" sheetId="42" r:id="rId11"/>
    <sheet name="t2.11" sheetId="14" r:id="rId12"/>
    <sheet name="t3.1" sheetId="15" r:id="rId13"/>
    <sheet name="t3.2" sheetId="44" r:id="rId14"/>
    <sheet name="t3.4" sheetId="25" r:id="rId15"/>
    <sheet name="t3.5" sheetId="46" r:id="rId16"/>
    <sheet name="t3.6" sheetId="47" r:id="rId17"/>
    <sheet name="t3.7" sheetId="48" r:id="rId18"/>
    <sheet name="t3.8" sheetId="50" r:id="rId19"/>
    <sheet name="t3.9" sheetId="51" r:id="rId20"/>
    <sheet name="f2.3" sheetId="52" r:id="rId21"/>
    <sheet name="CPI" sheetId="45" r:id="rId2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4" l="1"/>
  <c r="Q21" i="44"/>
  <c r="P21" i="44"/>
  <c r="K22" i="44"/>
  <c r="L19" i="44"/>
  <c r="M19" i="44"/>
  <c r="L20" i="44"/>
  <c r="M20" i="44"/>
  <c r="L21" i="44"/>
  <c r="M21" i="44"/>
  <c r="L22" i="44"/>
  <c r="M22" i="44"/>
  <c r="L23" i="44"/>
  <c r="M23" i="44"/>
  <c r="M29" i="46"/>
  <c r="N13" i="48"/>
  <c r="N15" i="47"/>
  <c r="K19" i="44"/>
  <c r="K20" i="44"/>
  <c r="K21" i="44"/>
  <c r="K24" i="44"/>
  <c r="X7" i="45"/>
  <c r="N15" i="44"/>
  <c r="K23" i="44"/>
  <c r="I18" i="42"/>
  <c r="I19" i="42"/>
  <c r="I16" i="42"/>
  <c r="I9" i="42"/>
  <c r="I10" i="42"/>
  <c r="I11" i="42"/>
  <c r="I8" i="42"/>
  <c r="I7" i="42"/>
  <c r="I5" i="42"/>
  <c r="I6" i="42"/>
  <c r="I4" i="42"/>
  <c r="C7" i="30" l="1"/>
  <c r="H6" i="30"/>
  <c r="I6" i="30" s="1"/>
  <c r="G6" i="30"/>
  <c r="E6" i="30"/>
  <c r="C6" i="30"/>
  <c r="I5" i="30"/>
  <c r="G5" i="30"/>
  <c r="E5" i="30"/>
  <c r="C5" i="30"/>
  <c r="I4" i="30"/>
  <c r="I7" i="30" s="1"/>
  <c r="G4" i="30"/>
  <c r="G7" i="30" s="1"/>
  <c r="E4" i="30"/>
  <c r="E7" i="30" s="1"/>
  <c r="C4" i="30"/>
  <c r="C22" i="6" l="1"/>
  <c r="D22" i="6"/>
  <c r="E22" i="6"/>
  <c r="F22" i="6"/>
  <c r="G22" i="6"/>
  <c r="H22" i="6"/>
  <c r="I22" i="6"/>
  <c r="J22" i="6"/>
  <c r="K22" i="6"/>
  <c r="L22" i="6"/>
  <c r="M22" i="6"/>
  <c r="B22" i="6"/>
  <c r="C21" i="6"/>
  <c r="D21" i="6"/>
  <c r="E21" i="6"/>
  <c r="F21" i="6"/>
  <c r="G21" i="6"/>
  <c r="H21" i="6"/>
  <c r="I21" i="6"/>
  <c r="J21" i="6"/>
  <c r="K21" i="6"/>
  <c r="L21" i="6"/>
  <c r="M21" i="6"/>
  <c r="B21" i="6"/>
  <c r="N23" i="37" l="1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4" i="37"/>
  <c r="I4" i="44" l="1"/>
  <c r="I5" i="44"/>
  <c r="I6" i="44"/>
  <c r="I7" i="44"/>
  <c r="I8" i="44"/>
  <c r="I9" i="44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H5" i="44"/>
  <c r="H6" i="44"/>
  <c r="H7" i="44"/>
  <c r="H8" i="44"/>
  <c r="H9" i="44"/>
  <c r="H10" i="44"/>
  <c r="H11" i="44"/>
  <c r="H12" i="44"/>
  <c r="H13" i="44"/>
  <c r="H14" i="44"/>
  <c r="H15" i="44"/>
  <c r="H16" i="44"/>
  <c r="H17" i="44"/>
  <c r="H18" i="44"/>
  <c r="H19" i="44"/>
  <c r="H20" i="44"/>
  <c r="H21" i="44"/>
  <c r="H22" i="44"/>
  <c r="H23" i="44"/>
  <c r="H4" i="44"/>
  <c r="G4" i="44"/>
  <c r="U6" i="45"/>
  <c r="U5" i="45"/>
  <c r="G19" i="44"/>
  <c r="F27" i="44"/>
  <c r="F28" i="44"/>
  <c r="F29" i="44"/>
  <c r="F30" i="44"/>
  <c r="G30" i="44" s="1"/>
  <c r="F26" i="44"/>
  <c r="E27" i="44"/>
  <c r="E28" i="44"/>
  <c r="E29" i="44"/>
  <c r="E30" i="44"/>
  <c r="E26" i="44"/>
  <c r="D27" i="44"/>
  <c r="D28" i="44"/>
  <c r="D29" i="44"/>
  <c r="D30" i="44"/>
  <c r="D26" i="44"/>
  <c r="C30" i="44"/>
  <c r="C27" i="44"/>
  <c r="C28" i="44"/>
  <c r="C29" i="44"/>
  <c r="C26" i="44"/>
  <c r="G26" i="44" s="1"/>
  <c r="G20" i="44"/>
  <c r="G21" i="44"/>
  <c r="G22" i="44"/>
  <c r="G23" i="44"/>
  <c r="G14" i="44"/>
  <c r="G15" i="44"/>
  <c r="G16" i="44"/>
  <c r="G17" i="44"/>
  <c r="G18" i="44"/>
  <c r="G9" i="44"/>
  <c r="G13" i="44"/>
  <c r="G12" i="44"/>
  <c r="G11" i="44"/>
  <c r="G10" i="44"/>
  <c r="G5" i="44"/>
  <c r="G6" i="44"/>
  <c r="G7" i="44"/>
  <c r="G8" i="44"/>
  <c r="S8" i="45"/>
  <c r="T8" i="45" s="1"/>
  <c r="U8" i="45" s="1"/>
  <c r="V8" i="45" s="1"/>
  <c r="W8" i="45" s="1"/>
  <c r="X8" i="45" s="1"/>
  <c r="Y8" i="45" s="1"/>
  <c r="Z8" i="45" s="1"/>
  <c r="AA8" i="45" s="1"/>
  <c r="R8" i="45"/>
  <c r="Q8" i="45"/>
  <c r="AA6" i="45"/>
  <c r="S6" i="45"/>
  <c r="T6" i="45"/>
  <c r="V6" i="45"/>
  <c r="W6" i="45"/>
  <c r="X6" i="45"/>
  <c r="Y6" i="45"/>
  <c r="Z6" i="45"/>
  <c r="R6" i="45"/>
  <c r="U4" i="45"/>
  <c r="G27" i="44"/>
  <c r="G28" i="44"/>
  <c r="G29" i="44"/>
  <c r="G5" i="45"/>
  <c r="H5" i="45"/>
  <c r="I5" i="45"/>
  <c r="J5" i="45"/>
  <c r="K5" i="45"/>
  <c r="L5" i="45"/>
  <c r="M5" i="45"/>
  <c r="N5" i="45"/>
  <c r="O5" i="45"/>
  <c r="P5" i="45"/>
  <c r="Q5" i="45"/>
  <c r="R5" i="45"/>
  <c r="S5" i="45"/>
  <c r="T5" i="45"/>
  <c r="V5" i="45"/>
  <c r="W5" i="45"/>
  <c r="X5" i="45"/>
  <c r="Y5" i="45"/>
  <c r="Z5" i="45"/>
  <c r="F5" i="45"/>
  <c r="G6" i="45"/>
  <c r="H6" i="45"/>
  <c r="I6" i="45"/>
  <c r="J6" i="45"/>
  <c r="K6" i="45"/>
  <c r="L6" i="45"/>
  <c r="M6" i="45"/>
  <c r="N6" i="45"/>
  <c r="O6" i="45"/>
  <c r="P6" i="45"/>
  <c r="Q6" i="45"/>
  <c r="F6" i="45"/>
  <c r="I7" i="15"/>
  <c r="I8" i="15"/>
  <c r="I4" i="15"/>
  <c r="I5" i="15"/>
  <c r="I6" i="15"/>
  <c r="I3" i="15"/>
</calcChain>
</file>

<file path=xl/sharedStrings.xml><?xml version="1.0" encoding="utf-8"?>
<sst xmlns="http://schemas.openxmlformats.org/spreadsheetml/2006/main" count="1324" uniqueCount="648">
  <si>
    <t>Year</t>
  </si>
  <si>
    <t>Total</t>
  </si>
  <si>
    <t>Urban</t>
  </si>
  <si>
    <t>Rural</t>
  </si>
  <si>
    <t>Individuals with any chronic disease (%)</t>
  </si>
  <si>
    <t>Individuals with more than one chronic disease (%)</t>
  </si>
  <si>
    <t>Individuals with one acute sickness last 30 days (%)</t>
  </si>
  <si>
    <t>Individuals with more than one acute sickness during the last 30 days (%)</t>
  </si>
  <si>
    <t>Diabetes</t>
  </si>
  <si>
    <t>Hypertension</t>
  </si>
  <si>
    <t>Rheumatism, arthritis</t>
  </si>
  <si>
    <t>Goitre</t>
  </si>
  <si>
    <t>Neurological disorder</t>
  </si>
  <si>
    <t>Psycho-emotional disorders</t>
  </si>
  <si>
    <t>Tuberculosis</t>
  </si>
  <si>
    <t>Cancer</t>
  </si>
  <si>
    <t>Asthma</t>
  </si>
  <si>
    <t>Gallstones</t>
  </si>
  <si>
    <t>Allergy</t>
  </si>
  <si>
    <t>Ulcers</t>
  </si>
  <si>
    <t>Other gastrointestinal</t>
  </si>
  <si>
    <t>Other hepatic, biliary</t>
  </si>
  <si>
    <t>Other respiratory</t>
  </si>
  <si>
    <t>Other musculo-skeletal</t>
  </si>
  <si>
    <t>Gynaecological</t>
  </si>
  <si>
    <t>Eye chronic diseases</t>
  </si>
  <si>
    <t>Other chronic diseases</t>
  </si>
  <si>
    <t xml:space="preserve"> Total </t>
  </si>
  <si>
    <t xml:space="preserve"> Urban </t>
  </si>
  <si>
    <t xml:space="preserve"> Rural </t>
  </si>
  <si>
    <t>Car Accident</t>
  </si>
  <si>
    <t>Harm Purposely Inflicted By Others</t>
  </si>
  <si>
    <t>Other Trauma/Injury</t>
  </si>
  <si>
    <t>Poisoning/Intoxication</t>
  </si>
  <si>
    <t>Dental Care (Curative)</t>
  </si>
  <si>
    <t>Other Acute Illness</t>
  </si>
  <si>
    <t>Indicator</t>
  </si>
  <si>
    <t>Male</t>
  </si>
  <si>
    <t>Female</t>
  </si>
  <si>
    <t>Average number of outpatient consultations (all types) per person per annum</t>
  </si>
  <si>
    <t>Percentage of total population who reported being sick with any condition in last 6 months and consulted a health care provider</t>
  </si>
  <si>
    <t>Percentage of occurrences of acute illness in the past 30 days where a healthcare provider was consulted</t>
  </si>
  <si>
    <t>Average number of consultations/contacts per person per annum (all sources of care)</t>
  </si>
  <si>
    <t>Utilisation of services when sick</t>
  </si>
  <si>
    <t>Home visit</t>
  </si>
  <si>
    <t>Village Ambulatory Centre</t>
  </si>
  <si>
    <t>Polyclinic</t>
  </si>
  <si>
    <t>Dispensary</t>
  </si>
  <si>
    <t>Women's consultation clinic</t>
  </si>
  <si>
    <t>Hospital (as an outpatient)</t>
  </si>
  <si>
    <t>Hospital (as an inpatient)</t>
  </si>
  <si>
    <t>Dental clinic</t>
  </si>
  <si>
    <t>Diagnostic centre</t>
  </si>
  <si>
    <t>Private office/professional's home</t>
  </si>
  <si>
    <t>Pharmacy</t>
  </si>
  <si>
    <t>Abroad</t>
  </si>
  <si>
    <t>Ambulance - treated only there</t>
  </si>
  <si>
    <t>Other</t>
  </si>
  <si>
    <t>First place of consultation reported for the last use of services in the preceding six months</t>
  </si>
  <si>
    <t>Specialist (incl. hospital) doctor</t>
  </si>
  <si>
    <t>Nurse</t>
  </si>
  <si>
    <t>Pharmacist</t>
  </si>
  <si>
    <t>Dentist/dental technician</t>
  </si>
  <si>
    <t>Lab/diagnostic technician</t>
  </si>
  <si>
    <t>Alternative provider</t>
  </si>
  <si>
    <t>Don't know/Refuses to answer</t>
  </si>
  <si>
    <t> Total</t>
  </si>
  <si>
    <t>Main person consulted for a sickness during the last 6 months</t>
  </si>
  <si>
    <t>District (and family) doctor</t>
  </si>
  <si>
    <t>Person consulted in the last use of services in the preceding six months (first place of treatment only)</t>
  </si>
  <si>
    <t xml:space="preserve">Percentage of total population with access within 15 minutes by normal means of travel to a facility where they would normally see a doctor </t>
  </si>
  <si>
    <t xml:space="preserve">Percentage of total population with access within 30 minutes by normal means of travel to a facility where they would normally see a doctor </t>
  </si>
  <si>
    <t xml:space="preserve">Mean number of days per week a doctor is reported to be present at polyclinics. </t>
  </si>
  <si>
    <t xml:space="preserve">Percent of health facilities (other than ambulatory) where a doctor is reported to be present for 5 or more days a week. </t>
  </si>
  <si>
    <t>Percentage of patients who were able to obtain medications prescribed by doctor during last consultation</t>
  </si>
  <si>
    <t>Percentage of patients who were able to get needed lab tests at the same place they went for last consultation.</t>
  </si>
  <si>
    <t>Percentage of population reporting being covered by health insurance (government, private or employer)</t>
  </si>
  <si>
    <t>Percentage of occurrences of acute sickness in last 30 days, where no consultation was undertaken because it was too expensive/not enough money  (% of all reasons)</t>
  </si>
  <si>
    <t xml:space="preserve">Percentage of consultations where medicine was prescribed </t>
  </si>
  <si>
    <t>Percentage of consultations where medicine was prescribed but not purchased because it was too expensive (base: all consultations)</t>
  </si>
  <si>
    <t xml:space="preserve">Percentage of consultations where a lab test was prescribed </t>
  </si>
  <si>
    <t>Percentage of consultations where a lab test was prescribed but not done because it was too expensive (base: all consultations)</t>
  </si>
  <si>
    <t>Percentage of population who were reported to need hospitalisation in the last year but were not hospitalised</t>
  </si>
  <si>
    <t>Percentage of total population who reported needing hospitalisation in the last year but  were not hospitalised because it was too expensive/they did not have enough money</t>
  </si>
  <si>
    <t>Percentage of respondents who expect to pay for a consultation with a doctor at the nearest facility</t>
  </si>
  <si>
    <t>Percentage of consultations where users got a receipt for all payments made</t>
  </si>
  <si>
    <t>Insurance coverage, payments and affordability</t>
  </si>
  <si>
    <t xml:space="preserve"> fifth</t>
  </si>
  <si>
    <t>Second</t>
  </si>
  <si>
    <t>Middle</t>
  </si>
  <si>
    <t>Fourth</t>
  </si>
  <si>
    <t>75.3***</t>
  </si>
  <si>
    <t>21.7**</t>
  </si>
  <si>
    <t>10.3*</t>
  </si>
  <si>
    <t>Percentage of patients reporting that they were involved as much as they wanted to be in decisions about their care and treatment</t>
  </si>
  <si>
    <t xml:space="preserve">Percentage of consultations where patients report that doctor/nurse completely explained reasons of treatment </t>
  </si>
  <si>
    <t>Percentage of patients reporting that they spent more than 12 minutes with the main medical professional they saw</t>
  </si>
  <si>
    <t>Percentage of population reporting that the health care facility they last visited was clean or very clean.</t>
  </si>
  <si>
    <t>Percentage of respondents reporting trust in services for nearest / usual clinic</t>
  </si>
  <si>
    <t>Percentage of respondents reporting that services at their nearest / usual clinic are better or much better than three years previously</t>
  </si>
  <si>
    <t xml:space="preserve"> </t>
  </si>
  <si>
    <t>User satisfaction with services</t>
  </si>
  <si>
    <t>Population Groups</t>
  </si>
  <si>
    <t>HUES 2010</t>
  </si>
  <si>
    <t>HUES 2007</t>
  </si>
  <si>
    <t>Other specialist hospital (outpatient)</t>
  </si>
  <si>
    <t>General hospital</t>
  </si>
  <si>
    <t>Maternity hospital</t>
  </si>
  <si>
    <t>Children's hospital</t>
  </si>
  <si>
    <t>Other specialist hospital</t>
  </si>
  <si>
    <t>Total for the sample</t>
  </si>
  <si>
    <t>Recurrent expenditure for chronic conditions</t>
  </si>
  <si>
    <t>Expenditure for self-treatment</t>
  </si>
  <si>
    <t>Expenditure for outpatient services</t>
  </si>
  <si>
    <t>Expenditure for inpatient services</t>
  </si>
  <si>
    <t>Total per capita expenditure</t>
  </si>
  <si>
    <t>Type of care received</t>
  </si>
  <si>
    <t>Unweighted number of cases</t>
  </si>
  <si>
    <t>Out of total, on drugs</t>
  </si>
  <si>
    <t>Out of total, on diagnostics</t>
  </si>
  <si>
    <t>2010</t>
  </si>
  <si>
    <t>2011</t>
  </si>
  <si>
    <t>2012</t>
  </si>
  <si>
    <t>2013</t>
  </si>
  <si>
    <t>2014</t>
  </si>
  <si>
    <t>2015</t>
  </si>
  <si>
    <t>2016</t>
  </si>
  <si>
    <t>CPI</t>
  </si>
  <si>
    <t>Frequency</t>
  </si>
  <si>
    <t>Percent</t>
  </si>
  <si>
    <t>Interviewed and analysed</t>
  </si>
  <si>
    <t>Ineligible for interview</t>
  </si>
  <si>
    <t>Non-response</t>
  </si>
  <si>
    <t>HUES 2017</t>
  </si>
  <si>
    <t>36.9</t>
  </si>
  <si>
    <t>41.6***</t>
  </si>
  <si>
    <t>40.7***</t>
  </si>
  <si>
    <t>41.2***</t>
  </si>
  <si>
    <t>34.7***</t>
  </si>
  <si>
    <t>36.1***</t>
  </si>
  <si>
    <t>35.4***</t>
  </si>
  <si>
    <t>10</t>
  </si>
  <si>
    <t>11.1</t>
  </si>
  <si>
    <t>15***</t>
  </si>
  <si>
    <t>14***</t>
  </si>
  <si>
    <t>14.5***</t>
  </si>
  <si>
    <t>11.4***</t>
  </si>
  <si>
    <t>11.3***</t>
  </si>
  <si>
    <t>18.7</t>
  </si>
  <si>
    <t>11.8***</t>
  </si>
  <si>
    <t>12.7</t>
  </si>
  <si>
    <t>12.2***</t>
  </si>
  <si>
    <t>8.9***</t>
  </si>
  <si>
    <t>8.2***</t>
  </si>
  <si>
    <t>8.5***</t>
  </si>
  <si>
    <t>1.5</t>
  </si>
  <si>
    <t>0.7</t>
  </si>
  <si>
    <t>1.1</t>
  </si>
  <si>
    <t>0.4***</t>
  </si>
  <si>
    <t>0.6</t>
  </si>
  <si>
    <t>0.5***</t>
  </si>
  <si>
    <t>0.3**</t>
  </si>
  <si>
    <t>0.4</t>
  </si>
  <si>
    <t>34.4***</t>
  </si>
  <si>
    <t>9.7</t>
  </si>
  <si>
    <t>0.3*</t>
  </si>
  <si>
    <t>0.3***</t>
  </si>
  <si>
    <t>Bottom</t>
  </si>
  <si>
    <t>Top</t>
  </si>
  <si>
    <t>10.4***</t>
  </si>
  <si>
    <t>Other heart or circulatory system</t>
  </si>
  <si>
    <t>% of occurrences</t>
  </si>
  <si>
    <t>Note: this table was presented in previous analyses without the statistical significance of difference with baseline figures</t>
  </si>
  <si>
    <t>0-4 years</t>
  </si>
  <si>
    <t>5-14 years</t>
  </si>
  <si>
    <t>15-40 years</t>
  </si>
  <si>
    <t>41-60 years</t>
  </si>
  <si>
    <t>60+ years</t>
  </si>
  <si>
    <t>Share of the population with an acute illness in the last 30 days by age and gender</t>
  </si>
  <si>
    <t/>
  </si>
  <si>
    <t>Share of the population with a chronic illness by age and gender</t>
  </si>
  <si>
    <t>0-4 Years</t>
  </si>
  <si>
    <t>5-14 Years</t>
  </si>
  <si>
    <t>15-40</t>
  </si>
  <si>
    <t>41-60</t>
  </si>
  <si>
    <t>60+</t>
  </si>
  <si>
    <t>1.7**</t>
  </si>
  <si>
    <t>1.4***</t>
  </si>
  <si>
    <t>71.1</t>
  </si>
  <si>
    <t>69</t>
  </si>
  <si>
    <t>68.7</t>
  </si>
  <si>
    <t>72</t>
  </si>
  <si>
    <t>73</t>
  </si>
  <si>
    <t>73.7</t>
  </si>
  <si>
    <t>71.2</t>
  </si>
  <si>
    <t>74.6***</t>
  </si>
  <si>
    <t>75.9**</t>
  </si>
  <si>
    <t>73.3</t>
  </si>
  <si>
    <t>70</t>
  </si>
  <si>
    <t>74.1</t>
  </si>
  <si>
    <t>75.4</t>
  </si>
  <si>
    <t>81.9***</t>
  </si>
  <si>
    <t>84</t>
  </si>
  <si>
    <t>78.9***</t>
  </si>
  <si>
    <t>81.5***</t>
  </si>
  <si>
    <t>76.3**</t>
  </si>
  <si>
    <t>70.9</t>
  </si>
  <si>
    <t>78.4*</t>
  </si>
  <si>
    <t>81.7***</t>
  </si>
  <si>
    <t>83.7</t>
  </si>
  <si>
    <t>78.2</t>
  </si>
  <si>
    <t>88.5</t>
  </si>
  <si>
    <t>70.4</t>
  </si>
  <si>
    <t>72.3</t>
  </si>
  <si>
    <t>69.3</t>
  </si>
  <si>
    <t>69.4</t>
  </si>
  <si>
    <t>74</t>
  </si>
  <si>
    <t>70.8</t>
  </si>
  <si>
    <t>72.2</t>
  </si>
  <si>
    <t>77.1***</t>
  </si>
  <si>
    <t>77.4**</t>
  </si>
  <si>
    <t>76.9*</t>
  </si>
  <si>
    <t>73.2</t>
  </si>
  <si>
    <t>74.2</t>
  </si>
  <si>
    <t>75.5</t>
  </si>
  <si>
    <t>85.1***</t>
  </si>
  <si>
    <t>82.6</t>
  </si>
  <si>
    <t>80.1</t>
  </si>
  <si>
    <t>77.8</t>
  </si>
  <si>
    <t>72.5</t>
  </si>
  <si>
    <t>79.4</t>
  </si>
  <si>
    <t>1.4*</t>
  </si>
  <si>
    <t>1.0***</t>
  </si>
  <si>
    <t>0.8***</t>
  </si>
  <si>
    <t>0.9***</t>
  </si>
  <si>
    <t>1.1***</t>
  </si>
  <si>
    <t>1.7***</t>
  </si>
  <si>
    <t>Village ambulatory centre</t>
  </si>
  <si>
    <t>Private office or professional's home</t>
  </si>
  <si>
    <t>Dentist or dental technician</t>
  </si>
  <si>
    <t>37.6</t>
  </si>
  <si>
    <t>46.6</t>
  </si>
  <si>
    <t>29.3</t>
  </si>
  <si>
    <t>46.1***</t>
  </si>
  <si>
    <t>57***</t>
  </si>
  <si>
    <t>35.5**</t>
  </si>
  <si>
    <t>53.3</t>
  </si>
  <si>
    <t>44.9***</t>
  </si>
  <si>
    <t>81</t>
  </si>
  <si>
    <t>93.2</t>
  </si>
  <si>
    <t>84.8**</t>
  </si>
  <si>
    <t>92.7</t>
  </si>
  <si>
    <t>91.1</t>
  </si>
  <si>
    <t>81.2</t>
  </si>
  <si>
    <t>98.9</t>
  </si>
  <si>
    <t>100</t>
  </si>
  <si>
    <t>98</t>
  </si>
  <si>
    <t>99</t>
  </si>
  <si>
    <t>98.2</t>
  </si>
  <si>
    <t>98.5</t>
  </si>
  <si>
    <t>97.7</t>
  </si>
  <si>
    <t>99.2</t>
  </si>
  <si>
    <t>82.1</t>
  </si>
  <si>
    <t>81.5</t>
  </si>
  <si>
    <t>85.3**</t>
  </si>
  <si>
    <t>86.7***</t>
  </si>
  <si>
    <t>83.9</t>
  </si>
  <si>
    <t>85.2</t>
  </si>
  <si>
    <t>88.1</t>
  </si>
  <si>
    <t>82.3</t>
  </si>
  <si>
    <t>85.4</t>
  </si>
  <si>
    <t>82.4</t>
  </si>
  <si>
    <t>89.2***</t>
  </si>
  <si>
    <t>91.9**</t>
  </si>
  <si>
    <t>85.6</t>
  </si>
  <si>
    <t>5.2**</t>
  </si>
  <si>
    <t>25.3*</t>
  </si>
  <si>
    <t>5.3**</t>
  </si>
  <si>
    <t>9.6*</t>
  </si>
  <si>
    <t>6.2***</t>
  </si>
  <si>
    <t>3.3</t>
  </si>
  <si>
    <t>4.6</t>
  </si>
  <si>
    <t>3.9</t>
  </si>
  <si>
    <t>3.7</t>
  </si>
  <si>
    <t>4.2</t>
  </si>
  <si>
    <t>3.5</t>
  </si>
  <si>
    <t>2.6***</t>
  </si>
  <si>
    <t>2.6</t>
  </si>
  <si>
    <t>2.5***</t>
  </si>
  <si>
    <t>3.4</t>
  </si>
  <si>
    <t>1.8***</t>
  </si>
  <si>
    <t>2.3**</t>
  </si>
  <si>
    <t>2.8*</t>
  </si>
  <si>
    <t>1.2***</t>
  </si>
  <si>
    <t>1.3***</t>
  </si>
  <si>
    <t>1.4</t>
  </si>
  <si>
    <t>0.7***</t>
  </si>
  <si>
    <t>1.2**</t>
  </si>
  <si>
    <t>11.4</t>
  </si>
  <si>
    <t>12.6</t>
  </si>
  <si>
    <t>11.9</t>
  </si>
  <si>
    <t>7.2</t>
  </si>
  <si>
    <t>13.1*</t>
  </si>
  <si>
    <t>13.6*</t>
  </si>
  <si>
    <t>14.2*</t>
  </si>
  <si>
    <t>9.4</t>
  </si>
  <si>
    <t>10.2***</t>
  </si>
  <si>
    <t>12.1</t>
  </si>
  <si>
    <t>18.6</t>
  </si>
  <si>
    <t>7.6</t>
  </si>
  <si>
    <t>5.6***</t>
  </si>
  <si>
    <t>4.1</t>
  </si>
  <si>
    <t>3.1</t>
  </si>
  <si>
    <t>5.2</t>
  </si>
  <si>
    <t>5</t>
  </si>
  <si>
    <t>4.8</t>
  </si>
  <si>
    <t>3.6</t>
  </si>
  <si>
    <t>6.3</t>
  </si>
  <si>
    <t>4</t>
  </si>
  <si>
    <t>2.9</t>
  </si>
  <si>
    <t>2.9***</t>
  </si>
  <si>
    <t>3.6*</t>
  </si>
  <si>
    <t>5.1</t>
  </si>
  <si>
    <t>3.2</t>
  </si>
  <si>
    <t>1.9</t>
  </si>
  <si>
    <t>4.5</t>
  </si>
  <si>
    <t>5.3</t>
  </si>
  <si>
    <t>4.3</t>
  </si>
  <si>
    <t>4.7</t>
  </si>
  <si>
    <t>3.4**</t>
  </si>
  <si>
    <t>3.6**</t>
  </si>
  <si>
    <t>2.3***</t>
  </si>
  <si>
    <t>2.9*</t>
  </si>
  <si>
    <t>3.8</t>
  </si>
  <si>
    <t>2.2***</t>
  </si>
  <si>
    <t>2.1***</t>
  </si>
  <si>
    <t>2.3</t>
  </si>
  <si>
    <t>2.2**</t>
  </si>
  <si>
    <t>76.7</t>
  </si>
  <si>
    <t>63.3</t>
  </si>
  <si>
    <t>73.7*</t>
  </si>
  <si>
    <t>61</t>
  </si>
  <si>
    <t>35.6***</t>
  </si>
  <si>
    <t>36.7***</t>
  </si>
  <si>
    <t>34.8***</t>
  </si>
  <si>
    <t>35.7</t>
  </si>
  <si>
    <t>28</t>
  </si>
  <si>
    <t>44.5**</t>
  </si>
  <si>
    <t>52.8**</t>
  </si>
  <si>
    <t>37.4**</t>
  </si>
  <si>
    <t>75.5***</t>
  </si>
  <si>
    <t>71.4***</t>
  </si>
  <si>
    <t>77.9***</t>
  </si>
  <si>
    <t>81.9</t>
  </si>
  <si>
    <t>78</t>
  </si>
  <si>
    <t>86.1</t>
  </si>
  <si>
    <t>80.4</t>
  </si>
  <si>
    <t>79.3</t>
  </si>
  <si>
    <t>77.1</t>
  </si>
  <si>
    <t>81.8***</t>
  </si>
  <si>
    <t>43.8</t>
  </si>
  <si>
    <t>42.9</t>
  </si>
  <si>
    <t>44.7</t>
  </si>
  <si>
    <t>45.1</t>
  </si>
  <si>
    <t>45.5</t>
  </si>
  <si>
    <t>51.4***</t>
  </si>
  <si>
    <t>54.8***</t>
  </si>
  <si>
    <t>47.5</t>
  </si>
  <si>
    <t>52.5</t>
  </si>
  <si>
    <t>Percentage of population reporting being covered by health insurance [government, private or employer]</t>
  </si>
  <si>
    <t>Percentage of occurrences of acute sickness in last 30 days, where no consultation was undertaken because it was too expensive/not enough money [% of all reasons]</t>
  </si>
  <si>
    <t>Percentage of consultations where medicine was prescribed but not purchased because it was too expensive [base: all consultations]</t>
  </si>
  <si>
    <t>Percentage of consultations where a lab test was prescribed but not done because it was too expensive [base: all consultations]</t>
  </si>
  <si>
    <t xml:space="preserve">Key indicators by consumption quintile </t>
  </si>
  <si>
    <t>Proportion of individuals reporting sickness</t>
  </si>
  <si>
    <t>Acute conditions during last 30 days</t>
  </si>
  <si>
    <t>Place of consultation (last 6 months)</t>
  </si>
  <si>
    <t>Don’t know/Refuse to answer</t>
  </si>
  <si>
    <t>Cannot find this information in Sarah's excel file</t>
  </si>
  <si>
    <t>94.1</t>
  </si>
  <si>
    <t>93.4</t>
  </si>
  <si>
    <t>94.7</t>
  </si>
  <si>
    <t>94.4</t>
  </si>
  <si>
    <t>94</t>
  </si>
  <si>
    <t>92.1***</t>
  </si>
  <si>
    <t>90.2**</t>
  </si>
  <si>
    <t>92.6</t>
  </si>
  <si>
    <t>90.7</t>
  </si>
  <si>
    <t>83.1</t>
  </si>
  <si>
    <t>80.5</t>
  </si>
  <si>
    <t>85.9</t>
  </si>
  <si>
    <t>78.4***</t>
  </si>
  <si>
    <t>80.8***</t>
  </si>
  <si>
    <t>82.6***</t>
  </si>
  <si>
    <t>85.6***</t>
  </si>
  <si>
    <t>84.1*</t>
  </si>
  <si>
    <t>90.4</t>
  </si>
  <si>
    <t>90.1</t>
  </si>
  <si>
    <t>90.3</t>
  </si>
  <si>
    <t>89.3</t>
  </si>
  <si>
    <t>91.3</t>
  </si>
  <si>
    <t>93.7***</t>
  </si>
  <si>
    <t>94.2***</t>
  </si>
  <si>
    <t>80.9</t>
  </si>
  <si>
    <t>76***</t>
  </si>
  <si>
    <t>79.8***</t>
  </si>
  <si>
    <t>84.8***</t>
  </si>
  <si>
    <t>74.3</t>
  </si>
  <si>
    <t>92.8</t>
  </si>
  <si>
    <t>95***</t>
  </si>
  <si>
    <t>94.8*</t>
  </si>
  <si>
    <t>95.2**</t>
  </si>
  <si>
    <t>98.1***</t>
  </si>
  <si>
    <t>97.7***</t>
  </si>
  <si>
    <t>98.5***</t>
  </si>
  <si>
    <t>48</t>
  </si>
  <si>
    <t>42.3</t>
  </si>
  <si>
    <t>67.4***</t>
  </si>
  <si>
    <t>58.8***</t>
  </si>
  <si>
    <t>75.4***</t>
  </si>
  <si>
    <t>56.9***</t>
  </si>
  <si>
    <t>54.1*</t>
  </si>
  <si>
    <t>59.6***</t>
  </si>
  <si>
    <t>Note: Statistical significance of difference with previous survey:  *** p&lt;0.01; ** p&lt;0.05; * p&lt;0.1.</t>
  </si>
  <si>
    <t>48.0***</t>
  </si>
  <si>
    <t>63.8***</t>
  </si>
  <si>
    <t>55.9***</t>
  </si>
  <si>
    <t>5.3***</t>
  </si>
  <si>
    <t>5.2***</t>
  </si>
  <si>
    <t>98.9*</t>
  </si>
  <si>
    <t>Indicators of physical access and service availability</t>
  </si>
  <si>
    <t>10.0***</t>
  </si>
  <si>
    <t>2.0***</t>
  </si>
  <si>
    <t>79.0***</t>
  </si>
  <si>
    <t>0.6***</t>
  </si>
  <si>
    <t>13.2***</t>
  </si>
  <si>
    <t>87.0**</t>
  </si>
  <si>
    <t>84.0***</t>
  </si>
  <si>
    <t>94.0***</t>
  </si>
  <si>
    <t>49.5***</t>
  </si>
  <si>
    <t>47.6***</t>
  </si>
  <si>
    <t>HUES 2014</t>
  </si>
  <si>
    <t>Cases per 1,000 population</t>
  </si>
  <si>
    <t>All hospitalizations in the last 12 months</t>
  </si>
  <si>
    <t>Use of outpatient services in the last 30 days</t>
  </si>
  <si>
    <t>Use of dental care in the last 30 days</t>
  </si>
  <si>
    <t>Ambulance use in the last 12 months</t>
  </si>
  <si>
    <t>Chronic conditions with out-of-pocket payments</t>
  </si>
  <si>
    <t>Self-treatment episodes in the last 30 days</t>
  </si>
  <si>
    <t>36.6***</t>
  </si>
  <si>
    <t>37.3*</t>
  </si>
  <si>
    <t>37.0***</t>
  </si>
  <si>
    <t>13.4***</t>
  </si>
  <si>
    <t>13.3***</t>
  </si>
  <si>
    <t>10.5***</t>
  </si>
  <si>
    <t>7.1***</t>
  </si>
  <si>
    <t>1.5***</t>
  </si>
  <si>
    <t>88.4*</t>
  </si>
  <si>
    <t>86.7**</t>
  </si>
  <si>
    <t>93.5**</t>
  </si>
  <si>
    <t>90.6***</t>
  </si>
  <si>
    <t>92.2***</t>
  </si>
  <si>
    <t>6.0***</t>
  </si>
  <si>
    <t>7.8**</t>
  </si>
  <si>
    <t>6.8***</t>
  </si>
  <si>
    <t>53.4***</t>
  </si>
  <si>
    <t>53.0**</t>
  </si>
  <si>
    <t>2.8**</t>
  </si>
  <si>
    <t>2.4**</t>
  </si>
  <si>
    <t>1.3**</t>
  </si>
  <si>
    <t>39.4*</t>
  </si>
  <si>
    <t>29.8***</t>
  </si>
  <si>
    <t>82.6*</t>
  </si>
  <si>
    <t>1.6**</t>
  </si>
  <si>
    <t>78.3***</t>
  </si>
  <si>
    <t>12.3***</t>
  </si>
  <si>
    <t>5.9***</t>
  </si>
  <si>
    <t>5.9**</t>
  </si>
  <si>
    <t>15.2***</t>
  </si>
  <si>
    <t>9.9*</t>
  </si>
  <si>
    <t>3.4***</t>
  </si>
  <si>
    <t>2.5**</t>
  </si>
  <si>
    <t>1.6*</t>
  </si>
  <si>
    <t>1.4**</t>
  </si>
  <si>
    <t>82.5***</t>
  </si>
  <si>
    <t>79.6***</t>
  </si>
  <si>
    <t>80.6***</t>
  </si>
  <si>
    <t>76.5**</t>
  </si>
  <si>
    <t>78.6*</t>
  </si>
  <si>
    <t>98.3*</t>
  </si>
  <si>
    <t>45.7***</t>
  </si>
  <si>
    <t>population</t>
  </si>
  <si>
    <t>2007</t>
  </si>
  <si>
    <t>Country Name</t>
  </si>
  <si>
    <t>Country Code</t>
  </si>
  <si>
    <t>Indicator Name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</si>
  <si>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</si>
  <si>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</si>
  <si>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</si>
  <si>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</si>
  <si>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</si>
  <si>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</si>
  <si>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</si>
  <si>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</si>
  <si>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</si>
  <si>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</si>
  <si>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</si>
  <si>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</si>
  <si>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</si>
  <si>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</si>
  <si>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</si>
  <si>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2017</t>
  </si>
  <si>
    <t>Georgia</t>
  </si>
  <si>
    <t>GEO</t>
  </si>
  <si>
    <t>Inflation, consumer prices (annual %)</t>
  </si>
  <si>
    <t>Consumer price index (2010 = 100)</t>
  </si>
  <si>
    <t>2007=100</t>
  </si>
  <si>
    <t>in 2007 GEL</t>
  </si>
  <si>
    <t>Source: Geostat</t>
  </si>
  <si>
    <t>real 2007-2017 % change</t>
  </si>
  <si>
    <t>in current GEL</t>
  </si>
  <si>
    <t>362.0***</t>
  </si>
  <si>
    <t>395.6***</t>
  </si>
  <si>
    <t>316.8***</t>
  </si>
  <si>
    <t>408.2*</t>
  </si>
  <si>
    <t>221.1***</t>
  </si>
  <si>
    <t>327.6**</t>
  </si>
  <si>
    <t>347.8***</t>
  </si>
  <si>
    <t>234.9***</t>
  </si>
  <si>
    <t>574.1***</t>
  </si>
  <si>
    <t xml:space="preserve">TB/infection dis. hospital </t>
  </si>
  <si>
    <t>465.1***</t>
  </si>
  <si>
    <t>281.1**</t>
  </si>
  <si>
    <t>436.5**</t>
  </si>
  <si>
    <t>341.9**</t>
  </si>
  <si>
    <t>205.9**</t>
  </si>
  <si>
    <t>433.8*</t>
  </si>
  <si>
    <t>Number of households sampled and interviewed</t>
  </si>
  <si>
    <t>Mean cost per case of hospitalization (Current GEL)</t>
  </si>
  <si>
    <t>Mean cost per case of hospitalization in current prices</t>
  </si>
  <si>
    <t>Respiratory</t>
  </si>
  <si>
    <t>Cardiovascular</t>
  </si>
  <si>
    <t>Abdominal</t>
  </si>
  <si>
    <t>Neurological</t>
  </si>
  <si>
    <t>Skin Problems</t>
  </si>
  <si>
    <t>Urogenital</t>
  </si>
  <si>
    <t>Psychological/Mental Problems</t>
  </si>
  <si>
    <t>Pregnancy-Related Problems</t>
  </si>
  <si>
    <t>Other Infectious Diseases</t>
  </si>
  <si>
    <t>Distribution of chronic conditions</t>
  </si>
  <si>
    <t>Age and sex differences in reported illness</t>
  </si>
  <si>
    <t>sample size</t>
  </si>
  <si>
    <t>Annualized per capita expenditure</t>
  </si>
  <si>
    <t>Annual out-of-pocket payments per capita (GEL)</t>
  </si>
  <si>
    <t>Bottom quintile</t>
  </si>
  <si>
    <t>Second quintile</t>
  </si>
  <si>
    <t>Third quintile</t>
  </si>
  <si>
    <t>Fourth quintile</t>
  </si>
  <si>
    <t>Top quintile</t>
  </si>
  <si>
    <t>Mean per outpatient visit (Current GEL)</t>
  </si>
  <si>
    <t>Mean cost per outpatient visit in current prices</t>
  </si>
  <si>
    <t>General hospital (outpatient)</t>
  </si>
  <si>
    <t>Maternity hospital (outpatient)</t>
  </si>
  <si>
    <t>Children's hospital (outpatient)</t>
  </si>
  <si>
    <t>TB or infectious disease hospital (oupatient)</t>
  </si>
  <si>
    <t>Ambulance (treatment there only)</t>
  </si>
  <si>
    <t>80.7*</t>
  </si>
  <si>
    <t>80.1***</t>
  </si>
  <si>
    <t>87.1*</t>
  </si>
  <si>
    <t>105.7*</t>
  </si>
  <si>
    <t>91.3*</t>
  </si>
  <si>
    <t>56.8**</t>
  </si>
  <si>
    <t>102.4***</t>
  </si>
  <si>
    <t>94.1**</t>
  </si>
  <si>
    <t>95.6**</t>
  </si>
  <si>
    <t>22.1***</t>
  </si>
  <si>
    <t>55.8**</t>
  </si>
  <si>
    <t>94.7**</t>
  </si>
  <si>
    <t>74.5***</t>
  </si>
  <si>
    <t>78.5***</t>
  </si>
  <si>
    <t>156.7***</t>
  </si>
  <si>
    <t>59.2***</t>
  </si>
  <si>
    <t>143.4***</t>
  </si>
  <si>
    <t>110.5**</t>
  </si>
  <si>
    <t>14.0***</t>
  </si>
  <si>
    <t>111.2*</t>
  </si>
  <si>
    <t>Mean cost per prescribed drug purchased elsewhere</t>
  </si>
  <si>
    <t>Mean per prescription (Current GEL)</t>
  </si>
  <si>
    <t>37.5***</t>
  </si>
  <si>
    <t>36.4**</t>
  </si>
  <si>
    <t>38.7***</t>
  </si>
  <si>
    <t>23.8*</t>
  </si>
  <si>
    <t>41.4**</t>
  </si>
  <si>
    <t>36.3***</t>
  </si>
  <si>
    <t>39.6***</t>
  </si>
  <si>
    <t>53.1***</t>
  </si>
  <si>
    <t>41.6*</t>
  </si>
  <si>
    <t>58.6***</t>
  </si>
  <si>
    <t>53.2***</t>
  </si>
  <si>
    <t>Mean per per individual with chronic condition per annuum (Current GEL)</t>
  </si>
  <si>
    <t>346.6**</t>
  </si>
  <si>
    <t>281.1***</t>
  </si>
  <si>
    <t>227.7***</t>
  </si>
  <si>
    <t>296.3***</t>
  </si>
  <si>
    <t>280.6**</t>
  </si>
  <si>
    <t>338.0*</t>
  </si>
  <si>
    <t>Annualized recurrent expenditure per chronic patient (in current GEL)</t>
  </si>
  <si>
    <t>548***</t>
  </si>
  <si>
    <t>686.6***</t>
  </si>
  <si>
    <t>619.8***</t>
  </si>
  <si>
    <t>514.1**</t>
  </si>
  <si>
    <t>548.3***</t>
  </si>
  <si>
    <t>647.0****</t>
  </si>
  <si>
    <t>649.7***</t>
  </si>
  <si>
    <t>770.9***</t>
  </si>
  <si>
    <t>17.3*</t>
  </si>
  <si>
    <t>20.8***</t>
  </si>
  <si>
    <t>15.9**</t>
  </si>
  <si>
    <t>15.2**</t>
  </si>
  <si>
    <t>24.3*</t>
  </si>
  <si>
    <t>Mean expenditure per case of self-treatment (current GEL)</t>
  </si>
  <si>
    <t>Mean expenditure on ambulance services</t>
  </si>
  <si>
    <t>Third</t>
  </si>
  <si>
    <t xml:space="preserve"> Expenditure per ambulance use</t>
  </si>
  <si>
    <t>Expenditure per ambulance use per capita</t>
  </si>
  <si>
    <t>81.4***</t>
  </si>
  <si>
    <t>82.0***</t>
  </si>
  <si>
    <t>77.8***</t>
  </si>
  <si>
    <t>82.1**</t>
  </si>
  <si>
    <t>84.9**</t>
  </si>
  <si>
    <t>PHC</t>
  </si>
  <si>
    <t>Not PHC</t>
  </si>
  <si>
    <t>UHC beneficiary</t>
  </si>
  <si>
    <t>insurance==UHC beneficiary</t>
  </si>
  <si>
    <t>Military medical insurance</t>
  </si>
  <si>
    <t>insurance==Military medical insurance</t>
  </si>
  <si>
    <t>Corporate private health insurance</t>
  </si>
  <si>
    <t>insurance==Corporate private health insurance</t>
  </si>
  <si>
    <t>Individual private insurance</t>
  </si>
  <si>
    <t>insurance==Individual private insurance</t>
  </si>
  <si>
    <t>More than one insurance</t>
  </si>
  <si>
    <t>insurance==More than one insurance</t>
  </si>
  <si>
    <t>None</t>
  </si>
  <si>
    <t>insurance==None</t>
  </si>
  <si>
    <t>94.7***</t>
  </si>
  <si>
    <t>97.8***</t>
  </si>
  <si>
    <t>96.3***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</si>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</sst>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64">
    <xf numFmtId="0" fontId="0" fillId="0" borderId="0" xfId="0"/>
    <xf numFmtId="0" fontId="2" fillId="0" borderId="0" xfId="0" applyFont="1"/>
    <xf numFmtId="166" fontId="2" fillId="0" borderId="0" xfId="2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6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165" fontId="5" fillId="0" borderId="0" xfId="0" applyNumberFormat="1" applyFont="1"/>
    <xf numFmtId="166" fontId="6" fillId="0" borderId="0" xfId="2" applyNumberFormat="1" applyFont="1"/>
    <xf numFmtId="166" fontId="5" fillId="0" borderId="0" xfId="2" applyNumberFormat="1" applyFont="1"/>
    <xf numFmtId="0" fontId="7" fillId="0" borderId="0" xfId="0" applyFont="1"/>
    <xf numFmtId="164" fontId="7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8" xfId="0" applyFont="1" applyBorder="1" applyAlignment="1">
      <alignment vertical="center"/>
    </xf>
    <xf numFmtId="165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6" fillId="0" borderId="0" xfId="3" applyFont="1"/>
    <xf numFmtId="0" fontId="17" fillId="0" borderId="0" xfId="3" applyFont="1"/>
    <xf numFmtId="1" fontId="17" fillId="0" borderId="0" xfId="3" applyNumberFormat="1" applyFont="1" applyAlignment="1">
      <alignment horizontal="center"/>
    </xf>
    <xf numFmtId="165" fontId="17" fillId="0" borderId="0" xfId="3" applyNumberFormat="1" applyFont="1" applyAlignment="1">
      <alignment horizontal="center"/>
    </xf>
    <xf numFmtId="1" fontId="16" fillId="0" borderId="8" xfId="3" applyNumberFormat="1" applyFont="1" applyBorder="1" applyAlignment="1">
      <alignment horizontal="center" vertical="center" wrapText="1"/>
    </xf>
    <xf numFmtId="0" fontId="17" fillId="0" borderId="3" xfId="3" applyFont="1" applyBorder="1"/>
    <xf numFmtId="165" fontId="17" fillId="0" borderId="3" xfId="3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17" fillId="0" borderId="0" xfId="3" applyFont="1" applyBorder="1"/>
    <xf numFmtId="165" fontId="17" fillId="0" borderId="0" xfId="3" applyNumberFormat="1" applyFont="1" applyBorder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1" fontId="17" fillId="0" borderId="0" xfId="3" applyNumberFormat="1" applyFont="1" applyFill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0" fontId="16" fillId="0" borderId="10" xfId="3" applyFont="1" applyBorder="1"/>
    <xf numFmtId="165" fontId="16" fillId="0" borderId="10" xfId="3" applyNumberFormat="1" applyFont="1" applyBorder="1" applyAlignment="1">
      <alignment horizontal="center"/>
    </xf>
    <xf numFmtId="165" fontId="16" fillId="0" borderId="10" xfId="1" applyNumberFormat="1" applyFont="1" applyBorder="1" applyAlignment="1">
      <alignment horizontal="center"/>
    </xf>
    <xf numFmtId="1" fontId="17" fillId="0" borderId="10" xfId="3" applyNumberFormat="1" applyFont="1" applyBorder="1" applyAlignment="1">
      <alignment horizontal="center"/>
    </xf>
    <xf numFmtId="0" fontId="17" fillId="0" borderId="11" xfId="3" applyFont="1" applyBorder="1"/>
    <xf numFmtId="165" fontId="17" fillId="0" borderId="11" xfId="3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5" fontId="17" fillId="0" borderId="0" xfId="1" applyNumberFormat="1" applyFont="1" applyAlignment="1">
      <alignment horizontal="center"/>
    </xf>
    <xf numFmtId="0" fontId="16" fillId="0" borderId="2" xfId="3" applyFont="1" applyBorder="1"/>
    <xf numFmtId="165" fontId="5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16" fillId="0" borderId="8" xfId="3" applyFont="1" applyBorder="1"/>
    <xf numFmtId="1" fontId="16" fillId="0" borderId="8" xfId="3" applyNumberFormat="1" applyFont="1" applyBorder="1" applyAlignment="1">
      <alignment horizontal="center" wrapText="1"/>
    </xf>
    <xf numFmtId="1" fontId="16" fillId="0" borderId="0" xfId="3" applyNumberFormat="1" applyFont="1" applyBorder="1" applyAlignment="1">
      <alignment horizontal="center" wrapText="1"/>
    </xf>
    <xf numFmtId="0" fontId="17" fillId="0" borderId="3" xfId="3" applyFont="1" applyBorder="1" applyAlignment="1">
      <alignment horizontal="left" vertical="center"/>
    </xf>
    <xf numFmtId="9" fontId="6" fillId="0" borderId="0" xfId="2" applyFont="1" applyBorder="1" applyAlignment="1">
      <alignment horizontal="center"/>
    </xf>
    <xf numFmtId="0" fontId="17" fillId="0" borderId="0" xfId="3" applyFont="1" applyBorder="1" applyAlignment="1">
      <alignment horizontal="left" vertical="center"/>
    </xf>
    <xf numFmtId="9" fontId="5" fillId="0" borderId="2" xfId="2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2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5" fontId="6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6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165" fontId="5" fillId="0" borderId="16" xfId="1" applyNumberFormat="1" applyFont="1" applyBorder="1" applyAlignment="1">
      <alignment horizontal="center" vertical="center"/>
    </xf>
    <xf numFmtId="165" fontId="5" fillId="0" borderId="13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9" xfId="3" applyFont="1" applyBorder="1"/>
    <xf numFmtId="0" fontId="16" fillId="0" borderId="9" xfId="3" applyFont="1" applyBorder="1" applyAlignment="1">
      <alignment horizontal="center"/>
    </xf>
    <xf numFmtId="165" fontId="16" fillId="0" borderId="0" xfId="3" applyNumberFormat="1" applyFont="1" applyBorder="1" applyAlignment="1">
      <alignment horizontal="center"/>
    </xf>
    <xf numFmtId="0" fontId="17" fillId="0" borderId="10" xfId="3" applyFont="1" applyBorder="1"/>
    <xf numFmtId="165" fontId="17" fillId="0" borderId="10" xfId="3" applyNumberFormat="1" applyFont="1" applyBorder="1" applyAlignment="1">
      <alignment horizontal="center"/>
    </xf>
    <xf numFmtId="0" fontId="17" fillId="0" borderId="2" xfId="3" applyFont="1" applyBorder="1"/>
    <xf numFmtId="165" fontId="17" fillId="0" borderId="2" xfId="3" applyNumberFormat="1" applyFont="1" applyBorder="1" applyAlignment="1">
      <alignment horizontal="center"/>
    </xf>
    <xf numFmtId="165" fontId="16" fillId="0" borderId="2" xfId="3" applyNumberFormat="1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left" wrapText="1"/>
    </xf>
    <xf numFmtId="165" fontId="5" fillId="0" borderId="13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 wrapText="1"/>
    </xf>
    <xf numFmtId="165" fontId="5" fillId="0" borderId="18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165" fontId="6" fillId="0" borderId="0" xfId="0" applyNumberFormat="1" applyFont="1"/>
    <xf numFmtId="0" fontId="6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3" fontId="6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2" fontId="6" fillId="0" borderId="0" xfId="2" applyNumberFormat="1" applyFont="1"/>
    <xf numFmtId="165" fontId="5" fillId="0" borderId="0" xfId="0" applyNumberFormat="1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166" fontId="19" fillId="0" borderId="0" xfId="2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7" fillId="0" borderId="0" xfId="3" applyFont="1" applyBorder="1" applyAlignment="1">
      <alignment horizontal="left" vertical="center" wrapText="1"/>
    </xf>
    <xf numFmtId="0" fontId="17" fillId="0" borderId="10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/>
    </xf>
    <xf numFmtId="0" fontId="17" fillId="0" borderId="0" xfId="3" applyFont="1" applyBorder="1" applyAlignment="1">
      <alignment horizontal="left" vertical="center"/>
    </xf>
    <xf numFmtId="0" fontId="17" fillId="0" borderId="10" xfId="3" applyFont="1" applyBorder="1" applyAlignment="1">
      <alignment horizontal="left" vertical="center"/>
    </xf>
    <xf numFmtId="0" fontId="17" fillId="0" borderId="2" xfId="3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6" fillId="0" borderId="3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1" fontId="17" fillId="0" borderId="3" xfId="3" applyNumberFormat="1" applyFont="1" applyBorder="1" applyAlignment="1">
      <alignment horizontal="center"/>
    </xf>
    <xf numFmtId="1" fontId="17" fillId="0" borderId="2" xfId="3" applyNumberFormat="1" applyFont="1" applyBorder="1" applyAlignment="1">
      <alignment horizontal="center"/>
    </xf>
    <xf numFmtId="1" fontId="16" fillId="0" borderId="3" xfId="3" applyNumberFormat="1" applyFont="1" applyBorder="1" applyAlignment="1">
      <alignment horizontal="center" vertical="center" wrapText="1"/>
    </xf>
    <xf numFmtId="1" fontId="16" fillId="0" borderId="2" xfId="3" applyNumberFormat="1" applyFont="1" applyBorder="1" applyAlignment="1">
      <alignment horizontal="center" vertical="center" wrapText="1"/>
    </xf>
    <xf numFmtId="1" fontId="7" fillId="2" borderId="8" xfId="3" applyNumberFormat="1" applyFont="1" applyFill="1" applyBorder="1" applyAlignment="1">
      <alignment horizontal="center"/>
    </xf>
    <xf numFmtId="0" fontId="17" fillId="0" borderId="3" xfId="3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9" fontId="6" fillId="0" borderId="0" xfId="2" applyFont="1"/>
    <xf numFmtId="9" fontId="17" fillId="0" borderId="0" xfId="2" applyFont="1"/>
    <xf numFmtId="166" fontId="17" fillId="0" borderId="0" xfId="2" applyNumberFormat="1" applyFont="1"/>
    <xf numFmtId="166" fontId="6" fillId="0" borderId="0" xfId="0" applyNumberFormat="1" applyFont="1"/>
    <xf numFmtId="166" fontId="17" fillId="0" borderId="0" xfId="2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't2.2'!$B$25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't2.2'!$A$26:$A$45</c:f>
              <c:strCache>
                <c:ptCount val="20"/>
                <c:pt idx="0">
                  <c:v>Tuberculosis</c:v>
                </c:pt>
                <c:pt idx="1">
                  <c:v>Other respiratory</c:v>
                </c:pt>
                <c:pt idx="2">
                  <c:v>Ulcers</c:v>
                </c:pt>
                <c:pt idx="3">
                  <c:v>Gynaecological</c:v>
                </c:pt>
                <c:pt idx="4">
                  <c:v>Cancer</c:v>
                </c:pt>
                <c:pt idx="5">
                  <c:v>Psycho-emotional disorders</c:v>
                </c:pt>
                <c:pt idx="6">
                  <c:v>Other hepatic, biliary</c:v>
                </c:pt>
                <c:pt idx="7">
                  <c:v>Gallstones</c:v>
                </c:pt>
                <c:pt idx="8">
                  <c:v>Asthma</c:v>
                </c:pt>
                <c:pt idx="9">
                  <c:v>Allergy</c:v>
                </c:pt>
                <c:pt idx="10">
                  <c:v>Neurological disorder</c:v>
                </c:pt>
                <c:pt idx="11">
                  <c:v>Eye chronic diseases</c:v>
                </c:pt>
                <c:pt idx="12">
                  <c:v>Other gastrointestinal</c:v>
                </c:pt>
                <c:pt idx="13">
                  <c:v>Goitre</c:v>
                </c:pt>
                <c:pt idx="14">
                  <c:v>Rheumatism, arthritis</c:v>
                </c:pt>
                <c:pt idx="15">
                  <c:v>Diabetes</c:v>
                </c:pt>
                <c:pt idx="16">
                  <c:v>Other musculo-skeletal</c:v>
                </c:pt>
                <c:pt idx="17">
                  <c:v>Other chronic diseases</c:v>
                </c:pt>
                <c:pt idx="18">
                  <c:v>Other heart or circulatory system</c:v>
                </c:pt>
                <c:pt idx="19">
                  <c:v>Hypertension</c:v>
                </c:pt>
              </c:strCache>
            </c:strRef>
          </c:cat>
          <c:val>
            <c:numRef>
              <c:f>'t2.2'!$B$26:$B$45</c:f>
              <c:numCache>
                <c:formatCode>0.0</c:formatCode>
                <c:ptCount val="20"/>
                <c:pt idx="0">
                  <c:v>0.5</c:v>
                </c:pt>
                <c:pt idx="1">
                  <c:v>2.2000000000000002</c:v>
                </c:pt>
                <c:pt idx="2">
                  <c:v>1.9</c:v>
                </c:pt>
                <c:pt idx="3">
                  <c:v>2.7</c:v>
                </c:pt>
                <c:pt idx="4">
                  <c:v>1.2</c:v>
                </c:pt>
                <c:pt idx="5">
                  <c:v>1.1000000000000001</c:v>
                </c:pt>
                <c:pt idx="6">
                  <c:v>4.7</c:v>
                </c:pt>
                <c:pt idx="7">
                  <c:v>1.8</c:v>
                </c:pt>
                <c:pt idx="8">
                  <c:v>2.1</c:v>
                </c:pt>
                <c:pt idx="9">
                  <c:v>1.9</c:v>
                </c:pt>
                <c:pt idx="10">
                  <c:v>4.9000000000000004</c:v>
                </c:pt>
                <c:pt idx="11">
                  <c:v>4.5</c:v>
                </c:pt>
                <c:pt idx="12">
                  <c:v>5.7</c:v>
                </c:pt>
                <c:pt idx="13">
                  <c:v>3.3</c:v>
                </c:pt>
                <c:pt idx="14">
                  <c:v>8.9</c:v>
                </c:pt>
                <c:pt idx="15">
                  <c:v>3.6</c:v>
                </c:pt>
                <c:pt idx="16">
                  <c:v>6.9</c:v>
                </c:pt>
                <c:pt idx="17">
                  <c:v>10.1</c:v>
                </c:pt>
                <c:pt idx="18">
                  <c:v>12.9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9-4149-BE25-470225E7641C}"/>
            </c:ext>
          </c:extLst>
        </c:ser>
        <c:ser>
          <c:idx val="3"/>
          <c:order val="3"/>
          <c:tx>
            <c:strRef>
              <c:f>'t2.2'!$E$25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't2.2'!$A$26:$A$45</c:f>
              <c:strCache>
                <c:ptCount val="20"/>
                <c:pt idx="0">
                  <c:v>Tuberculosis</c:v>
                </c:pt>
                <c:pt idx="1">
                  <c:v>Other respiratory</c:v>
                </c:pt>
                <c:pt idx="2">
                  <c:v>Ulcers</c:v>
                </c:pt>
                <c:pt idx="3">
                  <c:v>Gynaecological</c:v>
                </c:pt>
                <c:pt idx="4">
                  <c:v>Cancer</c:v>
                </c:pt>
                <c:pt idx="5">
                  <c:v>Psycho-emotional disorders</c:v>
                </c:pt>
                <c:pt idx="6">
                  <c:v>Other hepatic, biliary</c:v>
                </c:pt>
                <c:pt idx="7">
                  <c:v>Gallstones</c:v>
                </c:pt>
                <c:pt idx="8">
                  <c:v>Asthma</c:v>
                </c:pt>
                <c:pt idx="9">
                  <c:v>Allergy</c:v>
                </c:pt>
                <c:pt idx="10">
                  <c:v>Neurological disorder</c:v>
                </c:pt>
                <c:pt idx="11">
                  <c:v>Eye chronic diseases</c:v>
                </c:pt>
                <c:pt idx="12">
                  <c:v>Other gastrointestinal</c:v>
                </c:pt>
                <c:pt idx="13">
                  <c:v>Goitre</c:v>
                </c:pt>
                <c:pt idx="14">
                  <c:v>Rheumatism, arthritis</c:v>
                </c:pt>
                <c:pt idx="15">
                  <c:v>Diabetes</c:v>
                </c:pt>
                <c:pt idx="16">
                  <c:v>Other musculo-skeletal</c:v>
                </c:pt>
                <c:pt idx="17">
                  <c:v>Other chronic diseases</c:v>
                </c:pt>
                <c:pt idx="18">
                  <c:v>Other heart or circulatory system</c:v>
                </c:pt>
                <c:pt idx="19">
                  <c:v>Hypertension</c:v>
                </c:pt>
              </c:strCache>
            </c:strRef>
          </c:cat>
          <c:val>
            <c:numRef>
              <c:f>'t2.2'!$E$26:$E$45</c:f>
              <c:numCache>
                <c:formatCode>0.0</c:formatCode>
                <c:ptCount val="20"/>
                <c:pt idx="0">
                  <c:v>0.22</c:v>
                </c:pt>
                <c:pt idx="1">
                  <c:v>1.21</c:v>
                </c:pt>
                <c:pt idx="2">
                  <c:v>1.54</c:v>
                </c:pt>
                <c:pt idx="3">
                  <c:v>1.6</c:v>
                </c:pt>
                <c:pt idx="4">
                  <c:v>1.66</c:v>
                </c:pt>
                <c:pt idx="5">
                  <c:v>1.72</c:v>
                </c:pt>
                <c:pt idx="6">
                  <c:v>1.9</c:v>
                </c:pt>
                <c:pt idx="7">
                  <c:v>1.93</c:v>
                </c:pt>
                <c:pt idx="8">
                  <c:v>2.14</c:v>
                </c:pt>
                <c:pt idx="9">
                  <c:v>2.56</c:v>
                </c:pt>
                <c:pt idx="10">
                  <c:v>3.58</c:v>
                </c:pt>
                <c:pt idx="11">
                  <c:v>3.96</c:v>
                </c:pt>
                <c:pt idx="12">
                  <c:v>4.49</c:v>
                </c:pt>
                <c:pt idx="13">
                  <c:v>4.84</c:v>
                </c:pt>
                <c:pt idx="14">
                  <c:v>5.71</c:v>
                </c:pt>
                <c:pt idx="15">
                  <c:v>6.93</c:v>
                </c:pt>
                <c:pt idx="16">
                  <c:v>8.02</c:v>
                </c:pt>
                <c:pt idx="17">
                  <c:v>8.42</c:v>
                </c:pt>
                <c:pt idx="18">
                  <c:v>14.72</c:v>
                </c:pt>
                <c:pt idx="19">
                  <c:v>22.87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99-4149-BE25-470225E7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5155567"/>
        <c:axId val="8190204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't2.2'!$C$25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't2.2'!$A$26:$A$45</c15:sqref>
                        </c15:formulaRef>
                      </c:ext>
                    </c:extLst>
                    <c:strCache>
                      <c:ptCount val="20"/>
                      <c:pt idx="0">
                        <c:v>Tuberculosis</c:v>
                      </c:pt>
                      <c:pt idx="1">
                        <c:v>Other respiratory</c:v>
                      </c:pt>
                      <c:pt idx="2">
                        <c:v>Ulcers</c:v>
                      </c:pt>
                      <c:pt idx="3">
                        <c:v>Gynaecological</c:v>
                      </c:pt>
                      <c:pt idx="4">
                        <c:v>Cancer</c:v>
                      </c:pt>
                      <c:pt idx="5">
                        <c:v>Psycho-emotional disorders</c:v>
                      </c:pt>
                      <c:pt idx="6">
                        <c:v>Other hepatic, biliary</c:v>
                      </c:pt>
                      <c:pt idx="7">
                        <c:v>Gallstones</c:v>
                      </c:pt>
                      <c:pt idx="8">
                        <c:v>Asthma</c:v>
                      </c:pt>
                      <c:pt idx="9">
                        <c:v>Allergy</c:v>
                      </c:pt>
                      <c:pt idx="10">
                        <c:v>Neurological disorder</c:v>
                      </c:pt>
                      <c:pt idx="11">
                        <c:v>Eye chronic diseases</c:v>
                      </c:pt>
                      <c:pt idx="12">
                        <c:v>Other gastrointestinal</c:v>
                      </c:pt>
                      <c:pt idx="13">
                        <c:v>Goitre</c:v>
                      </c:pt>
                      <c:pt idx="14">
                        <c:v>Rheumatism, arthritis</c:v>
                      </c:pt>
                      <c:pt idx="15">
                        <c:v>Diabetes</c:v>
                      </c:pt>
                      <c:pt idx="16">
                        <c:v>Other musculo-skeletal</c:v>
                      </c:pt>
                      <c:pt idx="17">
                        <c:v>Other chronic diseases</c:v>
                      </c:pt>
                      <c:pt idx="18">
                        <c:v>Other heart or circulatory system</c:v>
                      </c:pt>
                      <c:pt idx="19">
                        <c:v>Hypertension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't2.2'!$C$26:$C$45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0.4</c:v>
                      </c:pt>
                      <c:pt idx="1">
                        <c:v>2</c:v>
                      </c:pt>
                      <c:pt idx="2">
                        <c:v>1.1000000000000001</c:v>
                      </c:pt>
                      <c:pt idx="3">
                        <c:v>2.6</c:v>
                      </c:pt>
                      <c:pt idx="4">
                        <c:v>1.2</c:v>
                      </c:pt>
                      <c:pt idx="5">
                        <c:v>1.1000000000000001</c:v>
                      </c:pt>
                      <c:pt idx="6">
                        <c:v>4.7</c:v>
                      </c:pt>
                      <c:pt idx="7">
                        <c:v>1.3</c:v>
                      </c:pt>
                      <c:pt idx="8">
                        <c:v>2</c:v>
                      </c:pt>
                      <c:pt idx="9">
                        <c:v>2.2999999999999998</c:v>
                      </c:pt>
                      <c:pt idx="10">
                        <c:v>4.9000000000000004</c:v>
                      </c:pt>
                      <c:pt idx="11">
                        <c:v>4.4000000000000004</c:v>
                      </c:pt>
                      <c:pt idx="12">
                        <c:v>5.5</c:v>
                      </c:pt>
                      <c:pt idx="13">
                        <c:v>2.9</c:v>
                      </c:pt>
                      <c:pt idx="14">
                        <c:v>7.4</c:v>
                      </c:pt>
                      <c:pt idx="15">
                        <c:v>3.9</c:v>
                      </c:pt>
                      <c:pt idx="16">
                        <c:v>6.3</c:v>
                      </c:pt>
                      <c:pt idx="17">
                        <c:v>11.2</c:v>
                      </c:pt>
                      <c:pt idx="18">
                        <c:v>13.8</c:v>
                      </c:pt>
                      <c:pt idx="19">
                        <c:v>20.8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699-4149-BE25-470225E7641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't2.2'!$D$25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't2.2'!$A$26:$A$45</c15:sqref>
                        </c15:formulaRef>
                      </c:ext>
                    </c:extLst>
                    <c:strCache>
                      <c:ptCount val="20"/>
                      <c:pt idx="0">
                        <c:v>Tuberculosis</c:v>
                      </c:pt>
                      <c:pt idx="1">
                        <c:v>Other respiratory</c:v>
                      </c:pt>
                      <c:pt idx="2">
                        <c:v>Ulcers</c:v>
                      </c:pt>
                      <c:pt idx="3">
                        <c:v>Gynaecological</c:v>
                      </c:pt>
                      <c:pt idx="4">
                        <c:v>Cancer</c:v>
                      </c:pt>
                      <c:pt idx="5">
                        <c:v>Psycho-emotional disorders</c:v>
                      </c:pt>
                      <c:pt idx="6">
                        <c:v>Other hepatic, biliary</c:v>
                      </c:pt>
                      <c:pt idx="7">
                        <c:v>Gallstones</c:v>
                      </c:pt>
                      <c:pt idx="8">
                        <c:v>Asthma</c:v>
                      </c:pt>
                      <c:pt idx="9">
                        <c:v>Allergy</c:v>
                      </c:pt>
                      <c:pt idx="10">
                        <c:v>Neurological disorder</c:v>
                      </c:pt>
                      <c:pt idx="11">
                        <c:v>Eye chronic diseases</c:v>
                      </c:pt>
                      <c:pt idx="12">
                        <c:v>Other gastrointestinal</c:v>
                      </c:pt>
                      <c:pt idx="13">
                        <c:v>Goitre</c:v>
                      </c:pt>
                      <c:pt idx="14">
                        <c:v>Rheumatism, arthritis</c:v>
                      </c:pt>
                      <c:pt idx="15">
                        <c:v>Diabetes</c:v>
                      </c:pt>
                      <c:pt idx="16">
                        <c:v>Other musculo-skeletal</c:v>
                      </c:pt>
                      <c:pt idx="17">
                        <c:v>Other chronic diseases</c:v>
                      </c:pt>
                      <c:pt idx="18">
                        <c:v>Other heart or circulatory system</c:v>
                      </c:pt>
                      <c:pt idx="19">
                        <c:v>Hypertension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't2.2'!$D$26:$D$45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0.4</c:v>
                      </c:pt>
                      <c:pt idx="1">
                        <c:v>1.9</c:v>
                      </c:pt>
                      <c:pt idx="2">
                        <c:v>1.2</c:v>
                      </c:pt>
                      <c:pt idx="3">
                        <c:v>1.7</c:v>
                      </c:pt>
                      <c:pt idx="4">
                        <c:v>1.3</c:v>
                      </c:pt>
                      <c:pt idx="5">
                        <c:v>1.4</c:v>
                      </c:pt>
                      <c:pt idx="6">
                        <c:v>3.5</c:v>
                      </c:pt>
                      <c:pt idx="7">
                        <c:v>1.1000000000000001</c:v>
                      </c:pt>
                      <c:pt idx="8">
                        <c:v>1.5</c:v>
                      </c:pt>
                      <c:pt idx="9">
                        <c:v>2</c:v>
                      </c:pt>
                      <c:pt idx="10">
                        <c:v>4.2</c:v>
                      </c:pt>
                      <c:pt idx="11">
                        <c:v>4.8</c:v>
                      </c:pt>
                      <c:pt idx="12">
                        <c:v>5.0999999999999996</c:v>
                      </c:pt>
                      <c:pt idx="13">
                        <c:v>3.8</c:v>
                      </c:pt>
                      <c:pt idx="14">
                        <c:v>7.5</c:v>
                      </c:pt>
                      <c:pt idx="15">
                        <c:v>6.1</c:v>
                      </c:pt>
                      <c:pt idx="16">
                        <c:v>8.6999999999999993</c:v>
                      </c:pt>
                      <c:pt idx="17">
                        <c:v>8.6</c:v>
                      </c:pt>
                      <c:pt idx="18">
                        <c:v>14</c:v>
                      </c:pt>
                      <c:pt idx="19">
                        <c:v>21.1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699-4149-BE25-470225E7641C}"/>
                  </c:ext>
                </c:extLst>
              </c15:ser>
            </c15:filteredBarSeries>
          </c:ext>
        </c:extLst>
      </c:barChart>
      <c:catAx>
        <c:axId val="73515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020479"/>
        <c:crosses val="autoZero"/>
        <c:auto val="1"/>
        <c:lblAlgn val="ctr"/>
        <c:lblOffset val="100"/>
        <c:noMultiLvlLbl val="0"/>
      </c:catAx>
      <c:valAx>
        <c:axId val="81902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occurrences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15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't2.3'!$B$20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't2.3'!$A$21:$A$35</c:f>
              <c:strCache>
                <c:ptCount val="15"/>
                <c:pt idx="0">
                  <c:v>Harm Purposely Inflicted By Others</c:v>
                </c:pt>
                <c:pt idx="1">
                  <c:v>Car Accident</c:v>
                </c:pt>
                <c:pt idx="2">
                  <c:v>Pregnancy-Related Problems</c:v>
                </c:pt>
                <c:pt idx="3">
                  <c:v>Psychological/Mental Problems</c:v>
                </c:pt>
                <c:pt idx="4">
                  <c:v>Other Infectious Diseases</c:v>
                </c:pt>
                <c:pt idx="5">
                  <c:v>Poisoning/Intoxication</c:v>
                </c:pt>
                <c:pt idx="6">
                  <c:v>Skin Problems</c:v>
                </c:pt>
                <c:pt idx="7">
                  <c:v>Urogenital</c:v>
                </c:pt>
                <c:pt idx="8">
                  <c:v>Other Trauma/Injury</c:v>
                </c:pt>
                <c:pt idx="9">
                  <c:v>Abdominal</c:v>
                </c:pt>
                <c:pt idx="10">
                  <c:v>Neurological</c:v>
                </c:pt>
                <c:pt idx="11">
                  <c:v>Dental Care (Curative)</c:v>
                </c:pt>
                <c:pt idx="12">
                  <c:v>Other Acute Illness</c:v>
                </c:pt>
                <c:pt idx="13">
                  <c:v>Cardiovascular</c:v>
                </c:pt>
                <c:pt idx="14">
                  <c:v>Respiratory</c:v>
                </c:pt>
              </c:strCache>
            </c:strRef>
          </c:cat>
          <c:val>
            <c:numRef>
              <c:f>'t2.3'!$B$21:$B$35</c:f>
              <c:numCache>
                <c:formatCode>0.0</c:formatCode>
                <c:ptCount val="15"/>
                <c:pt idx="0">
                  <c:v>0</c:v>
                </c:pt>
                <c:pt idx="1">
                  <c:v>0.2</c:v>
                </c:pt>
                <c:pt idx="2">
                  <c:v>0.3</c:v>
                </c:pt>
                <c:pt idx="3">
                  <c:v>1.6</c:v>
                </c:pt>
                <c:pt idx="4">
                  <c:v>0.9</c:v>
                </c:pt>
                <c:pt idx="5">
                  <c:v>1</c:v>
                </c:pt>
                <c:pt idx="6">
                  <c:v>1.8</c:v>
                </c:pt>
                <c:pt idx="7">
                  <c:v>5.7</c:v>
                </c:pt>
                <c:pt idx="8">
                  <c:v>3.8</c:v>
                </c:pt>
                <c:pt idx="9">
                  <c:v>5.9</c:v>
                </c:pt>
                <c:pt idx="10">
                  <c:v>4.9000000000000004</c:v>
                </c:pt>
                <c:pt idx="11">
                  <c:v>7.5</c:v>
                </c:pt>
                <c:pt idx="12">
                  <c:v>8.6999999999999993</c:v>
                </c:pt>
                <c:pt idx="13">
                  <c:v>16.2</c:v>
                </c:pt>
                <c:pt idx="14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5-48C8-AEB2-C83CACCE842E}"/>
            </c:ext>
          </c:extLst>
        </c:ser>
        <c:ser>
          <c:idx val="3"/>
          <c:order val="3"/>
          <c:tx>
            <c:strRef>
              <c:f>'t2.3'!$E$20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't2.3'!$A$21:$A$35</c:f>
              <c:strCache>
                <c:ptCount val="15"/>
                <c:pt idx="0">
                  <c:v>Harm Purposely Inflicted By Others</c:v>
                </c:pt>
                <c:pt idx="1">
                  <c:v>Car Accident</c:v>
                </c:pt>
                <c:pt idx="2">
                  <c:v>Pregnancy-Related Problems</c:v>
                </c:pt>
                <c:pt idx="3">
                  <c:v>Psychological/Mental Problems</c:v>
                </c:pt>
                <c:pt idx="4">
                  <c:v>Other Infectious Diseases</c:v>
                </c:pt>
                <c:pt idx="5">
                  <c:v>Poisoning/Intoxication</c:v>
                </c:pt>
                <c:pt idx="6">
                  <c:v>Skin Problems</c:v>
                </c:pt>
                <c:pt idx="7">
                  <c:v>Urogenital</c:v>
                </c:pt>
                <c:pt idx="8">
                  <c:v>Other Trauma/Injury</c:v>
                </c:pt>
                <c:pt idx="9">
                  <c:v>Abdominal</c:v>
                </c:pt>
                <c:pt idx="10">
                  <c:v>Neurological</c:v>
                </c:pt>
                <c:pt idx="11">
                  <c:v>Dental Care (Curative)</c:v>
                </c:pt>
                <c:pt idx="12">
                  <c:v>Other Acute Illness</c:v>
                </c:pt>
                <c:pt idx="13">
                  <c:v>Cardiovascular</c:v>
                </c:pt>
                <c:pt idx="14">
                  <c:v>Respiratory</c:v>
                </c:pt>
              </c:strCache>
            </c:strRef>
          </c:cat>
          <c:val>
            <c:numRef>
              <c:f>'t2.3'!$E$21:$E$35</c:f>
              <c:numCache>
                <c:formatCode>0.0</c:formatCode>
                <c:ptCount val="15"/>
                <c:pt idx="0">
                  <c:v>0.09</c:v>
                </c:pt>
                <c:pt idx="1">
                  <c:v>0.12</c:v>
                </c:pt>
                <c:pt idx="2">
                  <c:v>0.45</c:v>
                </c:pt>
                <c:pt idx="3">
                  <c:v>1.21</c:v>
                </c:pt>
                <c:pt idx="4">
                  <c:v>1.43</c:v>
                </c:pt>
                <c:pt idx="5">
                  <c:v>1.5</c:v>
                </c:pt>
                <c:pt idx="6">
                  <c:v>3.31</c:v>
                </c:pt>
                <c:pt idx="7">
                  <c:v>4.76</c:v>
                </c:pt>
                <c:pt idx="8">
                  <c:v>4.93</c:v>
                </c:pt>
                <c:pt idx="9">
                  <c:v>7.28</c:v>
                </c:pt>
                <c:pt idx="10">
                  <c:v>8.6</c:v>
                </c:pt>
                <c:pt idx="11">
                  <c:v>10.81</c:v>
                </c:pt>
                <c:pt idx="12">
                  <c:v>11.6</c:v>
                </c:pt>
                <c:pt idx="13">
                  <c:v>13.58</c:v>
                </c:pt>
                <c:pt idx="14">
                  <c:v>30.35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5-48C8-AEB2-C83CACCE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5155567"/>
        <c:axId val="8190204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't2.3'!$C$20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't2.3'!$A$21:$A$35</c15:sqref>
                        </c15:formulaRef>
                      </c:ext>
                    </c:extLst>
                    <c:strCache>
                      <c:ptCount val="15"/>
                      <c:pt idx="0">
                        <c:v>Harm Purposely Inflicted By Others</c:v>
                      </c:pt>
                      <c:pt idx="1">
                        <c:v>Car Accident</c:v>
                      </c:pt>
                      <c:pt idx="2">
                        <c:v>Pregnancy-Related Problems</c:v>
                      </c:pt>
                      <c:pt idx="3">
                        <c:v>Psychological/Mental Problems</c:v>
                      </c:pt>
                      <c:pt idx="4">
                        <c:v>Other Infectious Diseases</c:v>
                      </c:pt>
                      <c:pt idx="5">
                        <c:v>Poisoning/Intoxication</c:v>
                      </c:pt>
                      <c:pt idx="6">
                        <c:v>Skin Problems</c:v>
                      </c:pt>
                      <c:pt idx="7">
                        <c:v>Urogenital</c:v>
                      </c:pt>
                      <c:pt idx="8">
                        <c:v>Other Trauma/Injury</c:v>
                      </c:pt>
                      <c:pt idx="9">
                        <c:v>Abdominal</c:v>
                      </c:pt>
                      <c:pt idx="10">
                        <c:v>Neurological</c:v>
                      </c:pt>
                      <c:pt idx="11">
                        <c:v>Dental Care (Curative)</c:v>
                      </c:pt>
                      <c:pt idx="12">
                        <c:v>Other Acute Illness</c:v>
                      </c:pt>
                      <c:pt idx="13">
                        <c:v>Cardiovascular</c:v>
                      </c:pt>
                      <c:pt idx="14">
                        <c:v>Respiratory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't2.3'!$C$21:$C$35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0.1</c:v>
                      </c:pt>
                      <c:pt idx="1">
                        <c:v>0.1</c:v>
                      </c:pt>
                      <c:pt idx="2">
                        <c:v>0.2</c:v>
                      </c:pt>
                      <c:pt idx="3">
                        <c:v>0.8</c:v>
                      </c:pt>
                      <c:pt idx="4">
                        <c:v>0.9</c:v>
                      </c:pt>
                      <c:pt idx="5">
                        <c:v>0.9</c:v>
                      </c:pt>
                      <c:pt idx="6">
                        <c:v>1.6</c:v>
                      </c:pt>
                      <c:pt idx="7">
                        <c:v>5.7</c:v>
                      </c:pt>
                      <c:pt idx="8">
                        <c:v>4</c:v>
                      </c:pt>
                      <c:pt idx="9">
                        <c:v>6.7</c:v>
                      </c:pt>
                      <c:pt idx="10">
                        <c:v>7.1</c:v>
                      </c:pt>
                      <c:pt idx="11">
                        <c:v>6.4</c:v>
                      </c:pt>
                      <c:pt idx="12">
                        <c:v>11.6</c:v>
                      </c:pt>
                      <c:pt idx="13">
                        <c:v>14.2</c:v>
                      </c:pt>
                      <c:pt idx="14">
                        <c:v>39.9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805-48C8-AEB2-C83CACCE842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't2.3'!$D$20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't2.3'!$A$21:$A$35</c15:sqref>
                        </c15:formulaRef>
                      </c:ext>
                    </c:extLst>
                    <c:strCache>
                      <c:ptCount val="15"/>
                      <c:pt idx="0">
                        <c:v>Harm Purposely Inflicted By Others</c:v>
                      </c:pt>
                      <c:pt idx="1">
                        <c:v>Car Accident</c:v>
                      </c:pt>
                      <c:pt idx="2">
                        <c:v>Pregnancy-Related Problems</c:v>
                      </c:pt>
                      <c:pt idx="3">
                        <c:v>Psychological/Mental Problems</c:v>
                      </c:pt>
                      <c:pt idx="4">
                        <c:v>Other Infectious Diseases</c:v>
                      </c:pt>
                      <c:pt idx="5">
                        <c:v>Poisoning/Intoxication</c:v>
                      </c:pt>
                      <c:pt idx="6">
                        <c:v>Skin Problems</c:v>
                      </c:pt>
                      <c:pt idx="7">
                        <c:v>Urogenital</c:v>
                      </c:pt>
                      <c:pt idx="8">
                        <c:v>Other Trauma/Injury</c:v>
                      </c:pt>
                      <c:pt idx="9">
                        <c:v>Abdominal</c:v>
                      </c:pt>
                      <c:pt idx="10">
                        <c:v>Neurological</c:v>
                      </c:pt>
                      <c:pt idx="11">
                        <c:v>Dental Care (Curative)</c:v>
                      </c:pt>
                      <c:pt idx="12">
                        <c:v>Other Acute Illness</c:v>
                      </c:pt>
                      <c:pt idx="13">
                        <c:v>Cardiovascular</c:v>
                      </c:pt>
                      <c:pt idx="14">
                        <c:v>Respiratory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't2.3'!$D$21:$D$35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0</c:v>
                      </c:pt>
                      <c:pt idx="1">
                        <c:v>0.1</c:v>
                      </c:pt>
                      <c:pt idx="2">
                        <c:v>0.3</c:v>
                      </c:pt>
                      <c:pt idx="3">
                        <c:v>0.9</c:v>
                      </c:pt>
                      <c:pt idx="4">
                        <c:v>0.3</c:v>
                      </c:pt>
                      <c:pt idx="5">
                        <c:v>2.5</c:v>
                      </c:pt>
                      <c:pt idx="6">
                        <c:v>3.5</c:v>
                      </c:pt>
                      <c:pt idx="7">
                        <c:v>7.9</c:v>
                      </c:pt>
                      <c:pt idx="8">
                        <c:v>5.7</c:v>
                      </c:pt>
                      <c:pt idx="9">
                        <c:v>9.9</c:v>
                      </c:pt>
                      <c:pt idx="10">
                        <c:v>8.1</c:v>
                      </c:pt>
                      <c:pt idx="11">
                        <c:v>8.3000000000000007</c:v>
                      </c:pt>
                      <c:pt idx="12">
                        <c:v>13.6</c:v>
                      </c:pt>
                      <c:pt idx="13">
                        <c:v>13.6</c:v>
                      </c:pt>
                      <c:pt idx="14">
                        <c:v>25.3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805-48C8-AEB2-C83CACCE842E}"/>
                  </c:ext>
                </c:extLst>
              </c15:ser>
            </c15:filteredBarSeries>
          </c:ext>
        </c:extLst>
      </c:barChart>
      <c:catAx>
        <c:axId val="73515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020479"/>
        <c:crosses val="autoZero"/>
        <c:auto val="1"/>
        <c:lblAlgn val="ctr"/>
        <c:lblOffset val="100"/>
        <c:noMultiLvlLbl val="0"/>
      </c:catAx>
      <c:valAx>
        <c:axId val="81902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occurrences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15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't2.4'!$D$2</c:f>
              <c:strCache>
                <c:ptCount val="1"/>
                <c:pt idx="0">
                  <c:v>0-4 years</c:v>
                </c:pt>
              </c:strCache>
            </c:strRef>
          </c:tx>
          <c:invertIfNegative val="0"/>
          <c:cat>
            <c:multiLvlStrRef>
              <c:f>'t2.4'!$B$3:$C$10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't2.4'!$D$3:$D$10</c:f>
              <c:numCache>
                <c:formatCode>0.0</c:formatCode>
                <c:ptCount val="8"/>
                <c:pt idx="0">
                  <c:v>19.600000000000001</c:v>
                </c:pt>
                <c:pt idx="1">
                  <c:v>20.3</c:v>
                </c:pt>
                <c:pt idx="2">
                  <c:v>21.2</c:v>
                </c:pt>
                <c:pt idx="3">
                  <c:v>15.7</c:v>
                </c:pt>
                <c:pt idx="4">
                  <c:v>10.1</c:v>
                </c:pt>
                <c:pt idx="5">
                  <c:v>12.5</c:v>
                </c:pt>
                <c:pt idx="6">
                  <c:v>12.8</c:v>
                </c:pt>
                <c:pt idx="7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9-4C1C-8F7A-FFC50462702E}"/>
            </c:ext>
          </c:extLst>
        </c:ser>
        <c:ser>
          <c:idx val="1"/>
          <c:order val="1"/>
          <c:tx>
            <c:strRef>
              <c:f>'t2.4'!$E$2</c:f>
              <c:strCache>
                <c:ptCount val="1"/>
                <c:pt idx="0">
                  <c:v>5-14 years</c:v>
                </c:pt>
              </c:strCache>
            </c:strRef>
          </c:tx>
          <c:invertIfNegative val="0"/>
          <c:cat>
            <c:multiLvlStrRef>
              <c:f>'t2.4'!$B$3:$C$10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't2.4'!$E$3:$E$10</c:f>
              <c:numCache>
                <c:formatCode>0.0</c:formatCode>
                <c:ptCount val="8"/>
                <c:pt idx="0">
                  <c:v>15.7</c:v>
                </c:pt>
                <c:pt idx="1">
                  <c:v>11.9</c:v>
                </c:pt>
                <c:pt idx="2">
                  <c:v>10</c:v>
                </c:pt>
                <c:pt idx="3">
                  <c:v>9</c:v>
                </c:pt>
                <c:pt idx="4">
                  <c:v>6.7</c:v>
                </c:pt>
                <c:pt idx="5">
                  <c:v>7.7</c:v>
                </c:pt>
                <c:pt idx="6">
                  <c:v>9.5</c:v>
                </c:pt>
                <c:pt idx="7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9-4C1C-8F7A-FFC50462702E}"/>
            </c:ext>
          </c:extLst>
        </c:ser>
        <c:ser>
          <c:idx val="2"/>
          <c:order val="2"/>
          <c:tx>
            <c:strRef>
              <c:f>'t2.4'!$F$2</c:f>
              <c:strCache>
                <c:ptCount val="1"/>
                <c:pt idx="0">
                  <c:v>15-40 years</c:v>
                </c:pt>
              </c:strCache>
            </c:strRef>
          </c:tx>
          <c:invertIfNegative val="0"/>
          <c:cat>
            <c:multiLvlStrRef>
              <c:f>'t2.4'!$B$3:$C$10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't2.4'!$F$3:$F$10</c:f>
              <c:numCache>
                <c:formatCode>0.0</c:formatCode>
                <c:ptCount val="8"/>
                <c:pt idx="0">
                  <c:v>9.9</c:v>
                </c:pt>
                <c:pt idx="1">
                  <c:v>14.5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5.0999999999999996</c:v>
                </c:pt>
                <c:pt idx="5">
                  <c:v>6.8</c:v>
                </c:pt>
                <c:pt idx="6">
                  <c:v>5.9</c:v>
                </c:pt>
                <c:pt idx="7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9-4C1C-8F7A-FFC50462702E}"/>
            </c:ext>
          </c:extLst>
        </c:ser>
        <c:ser>
          <c:idx val="3"/>
          <c:order val="3"/>
          <c:tx>
            <c:strRef>
              <c:f>'t2.4'!$G$2</c:f>
              <c:strCache>
                <c:ptCount val="1"/>
                <c:pt idx="0">
                  <c:v>41-60 years</c:v>
                </c:pt>
              </c:strCache>
            </c:strRef>
          </c:tx>
          <c:invertIfNegative val="0"/>
          <c:cat>
            <c:multiLvlStrRef>
              <c:f>'t2.4'!$B$3:$C$10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't2.4'!$G$3:$G$10</c:f>
              <c:numCache>
                <c:formatCode>0.0</c:formatCode>
                <c:ptCount val="8"/>
                <c:pt idx="0">
                  <c:v>15.4</c:v>
                </c:pt>
                <c:pt idx="1">
                  <c:v>19.3</c:v>
                </c:pt>
                <c:pt idx="2">
                  <c:v>11.4</c:v>
                </c:pt>
                <c:pt idx="3">
                  <c:v>12.8</c:v>
                </c:pt>
                <c:pt idx="4">
                  <c:v>8.5</c:v>
                </c:pt>
                <c:pt idx="5">
                  <c:v>9.6999999999999993</c:v>
                </c:pt>
                <c:pt idx="6">
                  <c:v>7.6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9-4C1C-8F7A-FFC50462702E}"/>
            </c:ext>
          </c:extLst>
        </c:ser>
        <c:ser>
          <c:idx val="4"/>
          <c:order val="4"/>
          <c:tx>
            <c:strRef>
              <c:f>'t2.4'!$H$2</c:f>
              <c:strCache>
                <c:ptCount val="1"/>
                <c:pt idx="0">
                  <c:v>60+ years</c:v>
                </c:pt>
              </c:strCache>
            </c:strRef>
          </c:tx>
          <c:invertIfNegative val="0"/>
          <c:cat>
            <c:multiLvlStrRef>
              <c:f>'t2.4'!$B$3:$C$10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't2.4'!$H$3:$H$10</c:f>
              <c:numCache>
                <c:formatCode>0.0</c:formatCode>
                <c:ptCount val="8"/>
                <c:pt idx="0">
                  <c:v>19.2</c:v>
                </c:pt>
                <c:pt idx="1">
                  <c:v>21.8</c:v>
                </c:pt>
                <c:pt idx="2">
                  <c:v>15.2</c:v>
                </c:pt>
                <c:pt idx="3">
                  <c:v>18.5</c:v>
                </c:pt>
                <c:pt idx="4">
                  <c:v>9.9</c:v>
                </c:pt>
                <c:pt idx="5">
                  <c:v>12.8</c:v>
                </c:pt>
                <c:pt idx="6">
                  <c:v>10.8</c:v>
                </c:pt>
                <c:pt idx="7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9-4C1C-8F7A-FFC50462702E}"/>
            </c:ext>
          </c:extLst>
        </c:ser>
        <c:ser>
          <c:idx val="5"/>
          <c:order val="5"/>
          <c:tx>
            <c:strRef>
              <c:f>'t2.4'!$I$2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multiLvlStrRef>
              <c:f>'t2.4'!$B$3:$C$10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't2.4'!$I$3:$I$10</c:f>
              <c:numCache>
                <c:formatCode>0.0</c:formatCode>
                <c:ptCount val="8"/>
                <c:pt idx="0">
                  <c:v>14.2</c:v>
                </c:pt>
                <c:pt idx="1">
                  <c:v>17.3</c:v>
                </c:pt>
                <c:pt idx="2">
                  <c:v>11.8</c:v>
                </c:pt>
                <c:pt idx="3">
                  <c:v>12.7</c:v>
                </c:pt>
                <c:pt idx="4">
                  <c:v>7.4</c:v>
                </c:pt>
                <c:pt idx="5">
                  <c:v>9.5</c:v>
                </c:pt>
                <c:pt idx="6">
                  <c:v>8.3000000000000007</c:v>
                </c:pt>
                <c:pt idx="7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09-4C1C-8F7A-FFC50462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20222464"/>
        <c:axId val="120224000"/>
      </c:barChart>
      <c:catAx>
        <c:axId val="1202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0224000"/>
        <c:crosses val="autoZero"/>
        <c:auto val="1"/>
        <c:lblAlgn val="ctr"/>
        <c:lblOffset val="100"/>
        <c:noMultiLvlLbl val="0"/>
      </c:catAx>
      <c:valAx>
        <c:axId val="1202240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% </a:t>
                </a:r>
              </a:p>
            </c:rich>
          </c:tx>
          <c:layout>
            <c:manualLayout>
              <c:xMode val="edge"/>
              <c:yMode val="edge"/>
              <c:x val="1.4534159561415769E-2"/>
              <c:y val="0.415561530605778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02224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't2.4'!$D$2</c:f>
              <c:strCache>
                <c:ptCount val="1"/>
                <c:pt idx="0">
                  <c:v>0-4 years</c:v>
                </c:pt>
              </c:strCache>
            </c:strRef>
          </c:tx>
          <c:invertIfNegative val="0"/>
          <c:cat>
            <c:multiLvlStrRef>
              <c:f>'t2.4'!$B$11:$C$18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't2.4'!$D$11:$D$18</c:f>
              <c:numCache>
                <c:formatCode>0.0</c:formatCode>
                <c:ptCount val="8"/>
                <c:pt idx="0">
                  <c:v>9</c:v>
                </c:pt>
                <c:pt idx="1">
                  <c:v>6.9</c:v>
                </c:pt>
                <c:pt idx="2">
                  <c:v>9</c:v>
                </c:pt>
                <c:pt idx="3">
                  <c:v>4.5</c:v>
                </c:pt>
                <c:pt idx="4">
                  <c:v>5.4</c:v>
                </c:pt>
                <c:pt idx="5">
                  <c:v>5.5</c:v>
                </c:pt>
                <c:pt idx="6">
                  <c:v>5.6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9-4DDD-8D2B-861F15DC7AE5}"/>
            </c:ext>
          </c:extLst>
        </c:ser>
        <c:ser>
          <c:idx val="1"/>
          <c:order val="1"/>
          <c:tx>
            <c:strRef>
              <c:f>'t2.4'!$E$2</c:f>
              <c:strCache>
                <c:ptCount val="1"/>
                <c:pt idx="0">
                  <c:v>5-14 years</c:v>
                </c:pt>
              </c:strCache>
            </c:strRef>
          </c:tx>
          <c:invertIfNegative val="0"/>
          <c:cat>
            <c:multiLvlStrRef>
              <c:f>'t2.4'!$B$11:$C$18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't2.4'!$E$11:$E$18</c:f>
              <c:numCache>
                <c:formatCode>0.0</c:formatCode>
                <c:ptCount val="8"/>
                <c:pt idx="0">
                  <c:v>9.3000000000000007</c:v>
                </c:pt>
                <c:pt idx="1">
                  <c:v>9.9</c:v>
                </c:pt>
                <c:pt idx="2">
                  <c:v>11.3</c:v>
                </c:pt>
                <c:pt idx="3">
                  <c:v>12.7</c:v>
                </c:pt>
                <c:pt idx="4">
                  <c:v>8.5</c:v>
                </c:pt>
                <c:pt idx="5">
                  <c:v>6.7</c:v>
                </c:pt>
                <c:pt idx="6">
                  <c:v>9.6</c:v>
                </c:pt>
                <c:pt idx="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9-4DDD-8D2B-861F15DC7AE5}"/>
            </c:ext>
          </c:extLst>
        </c:ser>
        <c:ser>
          <c:idx val="2"/>
          <c:order val="2"/>
          <c:tx>
            <c:strRef>
              <c:f>'t2.4'!$F$2</c:f>
              <c:strCache>
                <c:ptCount val="1"/>
                <c:pt idx="0">
                  <c:v>15-40 years</c:v>
                </c:pt>
              </c:strCache>
            </c:strRef>
          </c:tx>
          <c:invertIfNegative val="0"/>
          <c:cat>
            <c:multiLvlStrRef>
              <c:f>'t2.4'!$B$11:$C$18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't2.4'!$F$11:$F$18</c:f>
              <c:numCache>
                <c:formatCode>0.0</c:formatCode>
                <c:ptCount val="8"/>
                <c:pt idx="0">
                  <c:v>17.3</c:v>
                </c:pt>
                <c:pt idx="1">
                  <c:v>20.6</c:v>
                </c:pt>
                <c:pt idx="2">
                  <c:v>20.100000000000001</c:v>
                </c:pt>
                <c:pt idx="3">
                  <c:v>21.4</c:v>
                </c:pt>
                <c:pt idx="4">
                  <c:v>14</c:v>
                </c:pt>
                <c:pt idx="5">
                  <c:v>15.9</c:v>
                </c:pt>
                <c:pt idx="6">
                  <c:v>13.3</c:v>
                </c:pt>
                <c:pt idx="7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9-4DDD-8D2B-861F15DC7AE5}"/>
            </c:ext>
          </c:extLst>
        </c:ser>
        <c:ser>
          <c:idx val="3"/>
          <c:order val="3"/>
          <c:tx>
            <c:strRef>
              <c:f>'t2.4'!$G$2</c:f>
              <c:strCache>
                <c:ptCount val="1"/>
                <c:pt idx="0">
                  <c:v>41-60 years</c:v>
                </c:pt>
              </c:strCache>
            </c:strRef>
          </c:tx>
          <c:invertIfNegative val="0"/>
          <c:cat>
            <c:multiLvlStrRef>
              <c:f>'t2.4'!$B$11:$C$18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't2.4'!$G$11:$G$18</c:f>
              <c:numCache>
                <c:formatCode>0.0</c:formatCode>
                <c:ptCount val="8"/>
                <c:pt idx="0">
                  <c:v>42.6</c:v>
                </c:pt>
                <c:pt idx="1">
                  <c:v>59.3</c:v>
                </c:pt>
                <c:pt idx="2">
                  <c:v>51.2</c:v>
                </c:pt>
                <c:pt idx="3">
                  <c:v>63.4</c:v>
                </c:pt>
                <c:pt idx="4">
                  <c:v>39.700000000000003</c:v>
                </c:pt>
                <c:pt idx="5">
                  <c:v>48.9</c:v>
                </c:pt>
                <c:pt idx="6">
                  <c:v>40.700000000000003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9-4DDD-8D2B-861F15DC7AE5}"/>
            </c:ext>
          </c:extLst>
        </c:ser>
        <c:ser>
          <c:idx val="4"/>
          <c:order val="4"/>
          <c:tx>
            <c:strRef>
              <c:f>'t2.4'!$H$2</c:f>
              <c:strCache>
                <c:ptCount val="1"/>
                <c:pt idx="0">
                  <c:v>60+ years</c:v>
                </c:pt>
              </c:strCache>
            </c:strRef>
          </c:tx>
          <c:invertIfNegative val="0"/>
          <c:cat>
            <c:multiLvlStrRef>
              <c:f>'t2.4'!$B$11:$C$18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't2.4'!$H$11:$H$18</c:f>
              <c:numCache>
                <c:formatCode>0.0</c:formatCode>
                <c:ptCount val="8"/>
                <c:pt idx="0">
                  <c:v>71.3</c:v>
                </c:pt>
                <c:pt idx="1">
                  <c:v>81.3</c:v>
                </c:pt>
                <c:pt idx="2">
                  <c:v>74.5</c:v>
                </c:pt>
                <c:pt idx="3">
                  <c:v>85.6</c:v>
                </c:pt>
                <c:pt idx="4">
                  <c:v>69.400000000000006</c:v>
                </c:pt>
                <c:pt idx="5">
                  <c:v>82.2</c:v>
                </c:pt>
                <c:pt idx="6">
                  <c:v>70.400000000000006</c:v>
                </c:pt>
                <c:pt idx="7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B9-4DDD-8D2B-861F15DC7AE5}"/>
            </c:ext>
          </c:extLst>
        </c:ser>
        <c:ser>
          <c:idx val="5"/>
          <c:order val="5"/>
          <c:tx>
            <c:strRef>
              <c:f>'t2.4'!$I$2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multiLvlStrRef>
              <c:f>'t2.4'!$B$11:$C$18</c:f>
              <c:multiLvlStrCache>
                <c:ptCount val="8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</c:lvl>
                <c:lvl>
                  <c:pt idx="0">
                    <c:v>2007</c:v>
                  </c:pt>
                  <c:pt idx="2">
                    <c:v>2010</c:v>
                  </c:pt>
                  <c:pt idx="4">
                    <c:v>2014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't2.4'!$I$11:$I$18</c:f>
              <c:numCache>
                <c:formatCode>0.0</c:formatCode>
                <c:ptCount val="8"/>
                <c:pt idx="0">
                  <c:v>31.2</c:v>
                </c:pt>
                <c:pt idx="1">
                  <c:v>42.1</c:v>
                </c:pt>
                <c:pt idx="2">
                  <c:v>36</c:v>
                </c:pt>
                <c:pt idx="3">
                  <c:v>45.8</c:v>
                </c:pt>
                <c:pt idx="4">
                  <c:v>30.1</c:v>
                </c:pt>
                <c:pt idx="5">
                  <c:v>40.200000000000003</c:v>
                </c:pt>
                <c:pt idx="6">
                  <c:v>31.2</c:v>
                </c:pt>
                <c:pt idx="7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B9-4DDD-8D2B-861F15DC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36636672"/>
        <c:axId val="136675328"/>
      </c:barChart>
      <c:catAx>
        <c:axId val="13663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6675328"/>
        <c:crosses val="autoZero"/>
        <c:auto val="1"/>
        <c:lblAlgn val="ctr"/>
        <c:lblOffset val="100"/>
        <c:noMultiLvlLbl val="0"/>
      </c:catAx>
      <c:valAx>
        <c:axId val="136675328"/>
        <c:scaling>
          <c:orientation val="minMax"/>
          <c:max val="1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% </a:t>
                </a:r>
              </a:p>
            </c:rich>
          </c:tx>
          <c:layout>
            <c:manualLayout>
              <c:xMode val="edge"/>
              <c:yMode val="edge"/>
              <c:x val="1.8478932736958175E-2"/>
              <c:y val="0.411852677339403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6636672"/>
        <c:crosses val="autoZero"/>
        <c:crossBetween val="between"/>
        <c:majorUnit val="20"/>
      </c:valAx>
    </c:plotArea>
    <c:legend>
      <c:legendPos val="t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't3.2'!$C$25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't3.2'!$A$26:$A$29</c:f>
              <c:strCache>
                <c:ptCount val="4"/>
                <c:pt idx="0">
                  <c:v>Recurrent expenditure for chronic conditions</c:v>
                </c:pt>
                <c:pt idx="1">
                  <c:v>Expenditure for self-treatment</c:v>
                </c:pt>
                <c:pt idx="2">
                  <c:v>Expenditure for outpatient services</c:v>
                </c:pt>
                <c:pt idx="3">
                  <c:v>Expenditure for inpatient services</c:v>
                </c:pt>
              </c:strCache>
            </c:strRef>
          </c:cat>
          <c:val>
            <c:numRef>
              <c:f>'t3.2'!$C$26:$C$29</c:f>
              <c:numCache>
                <c:formatCode>0.0</c:formatCode>
                <c:ptCount val="4"/>
                <c:pt idx="0">
                  <c:v>74.703999999999994</c:v>
                </c:pt>
                <c:pt idx="1">
                  <c:v>11.03</c:v>
                </c:pt>
                <c:pt idx="2">
                  <c:v>103.57800000000002</c:v>
                </c:pt>
                <c:pt idx="3">
                  <c:v>22.928000000000001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4-4151-9DD4-6F9AC21BB4F8}"/>
            </c:ext>
          </c:extLst>
        </c:ser>
        <c:ser>
          <c:idx val="2"/>
          <c:order val="1"/>
          <c:tx>
            <c:strRef>
              <c:f>'t3.2'!$D$25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't3.2'!$D$26:$D$29</c:f>
              <c:numCache>
                <c:formatCode>0.0</c:formatCode>
                <c:ptCount val="4"/>
                <c:pt idx="0">
                  <c:v>102.94441929534293</c:v>
                </c:pt>
                <c:pt idx="1">
                  <c:v>10.400819637198564</c:v>
                </c:pt>
                <c:pt idx="2">
                  <c:v>112.74284908992499</c:v>
                </c:pt>
                <c:pt idx="3">
                  <c:v>40.216613841829393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94-4151-9DD4-6F9AC21BB4F8}"/>
            </c:ext>
          </c:extLst>
        </c:ser>
        <c:ser>
          <c:idx val="3"/>
          <c:order val="2"/>
          <c:tx>
            <c:strRef>
              <c:f>'t3.2'!$E$25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't3.2'!$E$26:$E$29</c:f>
              <c:numCache>
                <c:formatCode>0.0</c:formatCode>
                <c:ptCount val="4"/>
                <c:pt idx="0">
                  <c:v>79.466742885916489</c:v>
                </c:pt>
                <c:pt idx="1">
                  <c:v>5.7657640206820151</c:v>
                </c:pt>
                <c:pt idx="2">
                  <c:v>73.349841641767298</c:v>
                </c:pt>
                <c:pt idx="3">
                  <c:v>21.688020877900758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94-4151-9DD4-6F9AC21BB4F8}"/>
            </c:ext>
          </c:extLst>
        </c:ser>
        <c:ser>
          <c:idx val="1"/>
          <c:order val="3"/>
          <c:tx>
            <c:strRef>
              <c:f>'t3.2'!$F$25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't3.2'!$A$26:$A$29</c:f>
              <c:strCache>
                <c:ptCount val="4"/>
                <c:pt idx="0">
                  <c:v>Recurrent expenditure for chronic conditions</c:v>
                </c:pt>
                <c:pt idx="1">
                  <c:v>Expenditure for self-treatment</c:v>
                </c:pt>
                <c:pt idx="2">
                  <c:v>Expenditure for outpatient services</c:v>
                </c:pt>
                <c:pt idx="3">
                  <c:v>Expenditure for inpatient services</c:v>
                </c:pt>
              </c:strCache>
            </c:strRef>
          </c:cat>
          <c:val>
            <c:numRef>
              <c:f>'t3.2'!$F$26:$F$29</c:f>
              <c:numCache>
                <c:formatCode>0.0</c:formatCode>
                <c:ptCount val="4"/>
                <c:pt idx="0">
                  <c:v>154.24891574019722</c:v>
                </c:pt>
                <c:pt idx="1">
                  <c:v>4.6456460873302525</c:v>
                </c:pt>
                <c:pt idx="2">
                  <c:v>98.703147304726812</c:v>
                </c:pt>
                <c:pt idx="3">
                  <c:v>46.523789077466724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94-4151-9DD4-6F9AC21B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571727"/>
        <c:axId val="733470687"/>
      </c:barChart>
      <c:catAx>
        <c:axId val="44857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470687"/>
        <c:crosses val="autoZero"/>
        <c:auto val="1"/>
        <c:lblAlgn val="ctr"/>
        <c:lblOffset val="100"/>
        <c:noMultiLvlLbl val="0"/>
      </c:catAx>
      <c:valAx>
        <c:axId val="73347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571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't3.2'!$A$26</c:f>
              <c:strCache>
                <c:ptCount val="1"/>
                <c:pt idx="0">
                  <c:v>Recurrent expenditure for chronic conditions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't3.2'!$C$25:$F$25</c:f>
              <c:numCache>
                <c:formatCode>0</c:formatCode>
                <c:ptCount val="4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2017</c:v>
                </c:pt>
              </c:numCache>
            </c:numRef>
          </c:cat>
          <c:val>
            <c:numRef>
              <c:f>'t3.2'!$C$26:$F$26</c:f>
              <c:numCache>
                <c:formatCode>0.0</c:formatCode>
                <c:ptCount val="4"/>
                <c:pt idx="0">
                  <c:v>74.703999999999994</c:v>
                </c:pt>
                <c:pt idx="1">
                  <c:v>102.94441929534293</c:v>
                </c:pt>
                <c:pt idx="2">
                  <c:v>79.466742885916489</c:v>
                </c:pt>
                <c:pt idx="3">
                  <c:v>154.24891574019722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1-4D2F-894E-A3162DC2FB59}"/>
            </c:ext>
          </c:extLst>
        </c:ser>
        <c:ser>
          <c:idx val="1"/>
          <c:order val="1"/>
          <c:tx>
            <c:strRef>
              <c:f>'t3.2'!$A$27</c:f>
              <c:strCache>
                <c:ptCount val="1"/>
                <c:pt idx="0">
                  <c:v>Expenditure for self-treatment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't3.2'!$C$25:$F$25</c:f>
              <c:numCache>
                <c:formatCode>0</c:formatCode>
                <c:ptCount val="4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2017</c:v>
                </c:pt>
              </c:numCache>
            </c:numRef>
          </c:cat>
          <c:val>
            <c:numRef>
              <c:f>'t3.2'!$C$27:$F$27</c:f>
              <c:numCache>
                <c:formatCode>0.0</c:formatCode>
                <c:ptCount val="4"/>
                <c:pt idx="0">
                  <c:v>11.03</c:v>
                </c:pt>
                <c:pt idx="1">
                  <c:v>10.400819637198564</c:v>
                </c:pt>
                <c:pt idx="2">
                  <c:v>5.7657640206820151</c:v>
                </c:pt>
                <c:pt idx="3">
                  <c:v>4.6456460873302525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1-4D2F-894E-A3162DC2FB59}"/>
            </c:ext>
          </c:extLst>
        </c:ser>
        <c:ser>
          <c:idx val="2"/>
          <c:order val="2"/>
          <c:tx>
            <c:strRef>
              <c:f>'t3.2'!$A$28</c:f>
              <c:strCache>
                <c:ptCount val="1"/>
                <c:pt idx="0">
                  <c:v>Expenditure for outpatient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't3.2'!$C$25:$F$25</c:f>
              <c:numCache>
                <c:formatCode>0</c:formatCode>
                <c:ptCount val="4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2017</c:v>
                </c:pt>
              </c:numCache>
            </c:numRef>
          </c:cat>
          <c:val>
            <c:numRef>
              <c:f>'t3.2'!$C$28:$F$28</c:f>
              <c:numCache>
                <c:formatCode>0.0</c:formatCode>
                <c:ptCount val="4"/>
                <c:pt idx="0">
                  <c:v>103.57800000000002</c:v>
                </c:pt>
                <c:pt idx="1">
                  <c:v>112.74284908992499</c:v>
                </c:pt>
                <c:pt idx="2">
                  <c:v>73.349841641767298</c:v>
                </c:pt>
                <c:pt idx="3">
                  <c:v>98.703147304726812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1-4D2F-894E-A3162DC2FB59}"/>
            </c:ext>
          </c:extLst>
        </c:ser>
        <c:ser>
          <c:idx val="3"/>
          <c:order val="3"/>
          <c:tx>
            <c:strRef>
              <c:f>'t3.2'!$A$29</c:f>
              <c:strCache>
                <c:ptCount val="1"/>
                <c:pt idx="0">
                  <c:v>Expenditure for inpatient 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't3.2'!$C$25:$F$25</c:f>
              <c:numCache>
                <c:formatCode>0</c:formatCode>
                <c:ptCount val="4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2017</c:v>
                </c:pt>
              </c:numCache>
            </c:numRef>
          </c:cat>
          <c:val>
            <c:numRef>
              <c:f>'t3.2'!$C$29:$F$29</c:f>
              <c:numCache>
                <c:formatCode>0.0</c:formatCode>
                <c:ptCount val="4"/>
                <c:pt idx="0">
                  <c:v>22.928000000000001</c:v>
                </c:pt>
                <c:pt idx="1">
                  <c:v>40.216613841829393</c:v>
                </c:pt>
                <c:pt idx="2">
                  <c:v>21.688020877900758</c:v>
                </c:pt>
                <c:pt idx="3">
                  <c:v>46.523789077466724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1-4D2F-894E-A3162DC2F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5167631"/>
        <c:axId val="738186959"/>
      </c:barChart>
      <c:catAx>
        <c:axId val="73516763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186959"/>
        <c:crosses val="autoZero"/>
        <c:auto val="1"/>
        <c:lblAlgn val="ctr"/>
        <c:lblOffset val="100"/>
        <c:noMultiLvlLbl val="0"/>
      </c:catAx>
      <c:valAx>
        <c:axId val="73818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16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4B-4BAF-9E3E-2A25D1F704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4B-4BAF-9E3E-2A25D1F704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4B-4BAF-9E3E-2A25D1F704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4B-4BAF-9E3E-2A25D1F704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4B-4BAF-9E3E-2A25D1F704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E4B-4BAF-9E3E-2A25D1F7044A}"/>
              </c:ext>
            </c:extLst>
          </c:dPt>
          <c:dLbls>
            <c:dLbl>
              <c:idx val="3"/>
              <c:layout>
                <c:manualLayout>
                  <c:x val="-2.1440533751114283E-2"/>
                  <c:y val="-2.67000382104877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4B-4BAF-9E3E-2A25D1F7044A}"/>
                </c:ext>
              </c:extLst>
            </c:dLbl>
            <c:dLbl>
              <c:idx val="4"/>
              <c:layout>
                <c:manualLayout>
                  <c:x val="4.0201000783339186E-2"/>
                  <c:y val="-2.67000382104877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4B-4BAF-9E3E-2A25D1F7044A}"/>
                </c:ext>
              </c:extLst>
            </c:dLbl>
            <c:dLbl>
              <c:idx val="5"/>
              <c:layout>
                <c:manualLayout>
                  <c:x val="8.8442201723346214E-2"/>
                  <c:y val="3.33750477631096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4B-4BAF-9E3E-2A25D1F7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'f2.3'!$K$4:$K$9</c:f>
              <c:strCache>
                <c:ptCount val="6"/>
                <c:pt idx="0">
                  <c:v>UHC beneficiary</c:v>
                </c:pt>
                <c:pt idx="1">
                  <c:v>Military medical insurance</c:v>
                </c:pt>
                <c:pt idx="2">
                  <c:v>Corporate private health insurance</c:v>
                </c:pt>
                <c:pt idx="3">
                  <c:v>Individual private insurance</c:v>
                </c:pt>
                <c:pt idx="4">
                  <c:v>More than one insurance</c:v>
                </c:pt>
                <c:pt idx="5">
                  <c:v>None</c:v>
                </c:pt>
              </c:strCache>
            </c:strRef>
          </c:cat>
          <c:val>
            <c:numRef>
              <c:f>'f2.3'!$N$4:$N$9</c:f>
              <c:numCache>
                <c:formatCode>0.0%</c:formatCode>
                <c:ptCount val="6"/>
                <c:pt idx="0">
                  <c:v>0.90280000000000005</c:v>
                </c:pt>
                <c:pt idx="1">
                  <c:v>1.0500000000000001E-2</c:v>
                </c:pt>
                <c:pt idx="2">
                  <c:v>6.3100000000000003E-2</c:v>
                </c:pt>
                <c:pt idx="3">
                  <c:v>5.1999999999999998E-3</c:v>
                </c:pt>
                <c:pt idx="4">
                  <c:v>1.41E-2</c:v>
                </c:pt>
                <c:pt idx="5">
                  <c:v>4.3E-3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4B-4BAF-9E3E-2A25D1F704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25</xdr:row>
      <xdr:rowOff>138111</xdr:rowOff>
    </xdr:from>
    <xdr:to>
      <xdr:col>15</xdr:col>
      <xdr:colOff>342900</xdr:colOff>
      <xdr:row>58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28C232-A3EC-42E8-A8B5-D7F241788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18</xdr:row>
      <xdr:rowOff>114300</xdr:rowOff>
    </xdr:from>
    <xdr:to>
      <xdr:col>14</xdr:col>
      <xdr:colOff>561975</xdr:colOff>
      <xdr:row>51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471DE3-1620-40E7-83C8-96546C817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38100</xdr:rowOff>
    </xdr:from>
    <xdr:to>
      <xdr:col>5</xdr:col>
      <xdr:colOff>514350</xdr:colOff>
      <xdr:row>38</xdr:row>
      <xdr:rowOff>33339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B3B0C3-D2CD-49FC-B38F-D821864C6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104775</xdr:rowOff>
    </xdr:from>
    <xdr:to>
      <xdr:col>5</xdr:col>
      <xdr:colOff>457200</xdr:colOff>
      <xdr:row>58</xdr:row>
      <xdr:rowOff>100014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FED0D0-08C0-4257-A44A-D092124B5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219077</xdr:colOff>
      <xdr:row>4</xdr:row>
      <xdr:rowOff>57152</xdr:rowOff>
    </xdr:from>
    <xdr:to>
      <xdr:col>6</xdr:col>
      <xdr:colOff>76200</xdr:colOff>
      <xdr:row>4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A9892B9-C2E1-43EE-8E0D-29B61FFDCB3A}"/>
            </a:ext>
          </a:extLst>
        </xdr:cNvPr>
        <xdr:cNvCxnSpPr/>
      </xdr:nvCxnSpPr>
      <xdr:spPr>
        <a:xfrm flipH="1" flipV="1">
          <a:off x="5276852" y="819152"/>
          <a:ext cx="1076323" cy="95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23</xdr:row>
      <xdr:rowOff>9525</xdr:rowOff>
    </xdr:from>
    <xdr:to>
      <xdr:col>9</xdr:col>
      <xdr:colOff>0</xdr:colOff>
      <xdr:row>36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7807004-4755-4B1F-9707-358D8366993A}"/>
            </a:ext>
          </a:extLst>
        </xdr:cNvPr>
        <xdr:cNvCxnSpPr/>
      </xdr:nvCxnSpPr>
      <xdr:spPr>
        <a:xfrm flipH="1">
          <a:off x="9267825" y="4305300"/>
          <a:ext cx="1295400" cy="2457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161925</xdr:rowOff>
    </xdr:from>
    <xdr:to>
      <xdr:col>16</xdr:col>
      <xdr:colOff>161925</xdr:colOff>
      <xdr:row>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A8B66A-797F-4A55-A8C2-F57CCEE17B26}"/>
            </a:ext>
          </a:extLst>
        </xdr:cNvPr>
        <xdr:cNvSpPr txBox="1"/>
      </xdr:nvSpPr>
      <xdr:spPr>
        <a:xfrm>
          <a:off x="12201525" y="161925"/>
          <a:ext cx="40767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hospitalizations from </a:t>
          </a:r>
          <a:r>
            <a:rPr lang="en-US" sz="1100" u="sng"/>
            <a:t>module</a:t>
          </a:r>
          <a:r>
            <a:rPr lang="en-US" sz="1100" u="sng" baseline="0"/>
            <a:t> F</a:t>
          </a:r>
          <a:r>
            <a:rPr lang="en-US" sz="1100" u="none" baseline="0"/>
            <a:t> (</a:t>
          </a:r>
          <a:r>
            <a:rPr lang="en-US" sz="1100" baseline="0"/>
            <a:t>past 30 days): </a:t>
          </a:r>
          <a:r>
            <a:rPr lang="en-US" sz="1100" b="1" baseline="0"/>
            <a:t>117</a:t>
          </a:r>
          <a:r>
            <a:rPr lang="en-US" sz="1100" baseline="0"/>
            <a:t> (out of which: 88 in general hospital, 7 in maternity hospital, 6 in children's hospital, 3 in TB hospital, 13 in other specialist hospital)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hospitalizations from </a:t>
          </a:r>
          <a:r>
            <a:rPr lang="en-US" sz="1100" u="sng" baseline="0"/>
            <a:t>module G</a:t>
          </a:r>
          <a:r>
            <a:rPr lang="en-US" sz="1100" baseline="0"/>
            <a:t> (past 12 months): </a:t>
          </a:r>
          <a:r>
            <a:rPr lang="en-US" sz="1100" b="1" baseline="0"/>
            <a:t>803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(out of which: 517 in general hospital, 95 in maternity hospital, 47 in children's hospital, 12 in TB hospital, 123 in other specialist hospital, 2 abroad, 7 other)</a:t>
          </a:r>
          <a:endParaRPr lang="en-US">
            <a:effectLst/>
          </a:endParaRPr>
        </a:p>
        <a:p>
          <a:endParaRPr lang="en-US" sz="1100" b="1"/>
        </a:p>
      </xdr:txBody>
    </xdr:sp>
    <xdr:clientData/>
  </xdr:twoCellAnchor>
  <xdr:twoCellAnchor>
    <xdr:from>
      <xdr:col>7</xdr:col>
      <xdr:colOff>781050</xdr:colOff>
      <xdr:row>2</xdr:row>
      <xdr:rowOff>57150</xdr:rowOff>
    </xdr:from>
    <xdr:to>
      <xdr:col>9</xdr:col>
      <xdr:colOff>323850</xdr:colOff>
      <xdr:row>2</xdr:row>
      <xdr:rowOff>228600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D090206-F09C-4652-AB3A-C31F22A48B8C}"/>
            </a:ext>
          </a:extLst>
        </xdr:cNvPr>
        <xdr:cNvCxnSpPr/>
      </xdr:nvCxnSpPr>
      <xdr:spPr>
        <a:xfrm flipH="1">
          <a:off x="10229850" y="628650"/>
          <a:ext cx="19431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5</xdr:row>
      <xdr:rowOff>66676</xdr:rowOff>
    </xdr:from>
    <xdr:to>
      <xdr:col>20</xdr:col>
      <xdr:colOff>30480</xdr:colOff>
      <xdr:row>7</xdr:row>
      <xdr:rowOff>9526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84C5B14-7DED-4339-A56E-C3F1AF53027D}"/>
            </a:ext>
          </a:extLst>
        </xdr:cNvPr>
        <xdr:cNvSpPr txBox="1"/>
      </xdr:nvSpPr>
      <xdr:spPr>
        <a:xfrm>
          <a:off x="12527280" y="1240156"/>
          <a:ext cx="6560820" cy="445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ambulances from </a:t>
          </a:r>
          <a:r>
            <a:rPr lang="en-US" sz="1100" u="sng"/>
            <a:t>module</a:t>
          </a:r>
          <a:r>
            <a:rPr lang="en-US" sz="1100" u="sng" baseline="0"/>
            <a:t> F</a:t>
          </a:r>
          <a:r>
            <a:rPr lang="en-US" sz="1100" u="none" baseline="0"/>
            <a:t> (past </a:t>
          </a:r>
          <a:r>
            <a:rPr lang="en-US" sz="1100" baseline="0"/>
            <a:t>30 days): </a:t>
          </a:r>
          <a:r>
            <a:rPr lang="en-US" sz="1100" b="1" baseline="0"/>
            <a:t>146</a:t>
          </a:r>
          <a:r>
            <a:rPr lang="en-US" sz="1100" baseline="0"/>
            <a:t>, out of which: 40 (treated only there) + 106 (to travel to facility)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ambulances from </a:t>
          </a:r>
          <a:r>
            <a:rPr lang="en-US" sz="1100" u="sng" baseline="0"/>
            <a:t>module G</a:t>
          </a:r>
          <a:r>
            <a:rPr lang="en-US" sz="1100" baseline="0"/>
            <a:t> (past 12 months): </a:t>
          </a:r>
          <a:r>
            <a:rPr lang="en-US" sz="1100" b="1" baseline="0"/>
            <a:t>286</a:t>
          </a:r>
          <a:endParaRPr lang="en-US" sz="1100" b="1"/>
        </a:p>
      </xdr:txBody>
    </xdr:sp>
    <xdr:clientData/>
  </xdr:twoCellAnchor>
  <xdr:twoCellAnchor>
    <xdr:from>
      <xdr:col>7</xdr:col>
      <xdr:colOff>904875</xdr:colOff>
      <xdr:row>5</xdr:row>
      <xdr:rowOff>257175</xdr:rowOff>
    </xdr:from>
    <xdr:to>
      <xdr:col>9</xdr:col>
      <xdr:colOff>342900</xdr:colOff>
      <xdr:row>6</xdr:row>
      <xdr:rowOff>209550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F59997A3-5991-4A66-8BCC-B3539A9F4B3F}"/>
            </a:ext>
          </a:extLst>
        </xdr:cNvPr>
        <xdr:cNvCxnSpPr/>
      </xdr:nvCxnSpPr>
      <xdr:spPr>
        <a:xfrm flipH="1" flipV="1">
          <a:off x="10353675" y="1943100"/>
          <a:ext cx="18383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7</xdr:row>
      <xdr:rowOff>76200</xdr:rowOff>
    </xdr:from>
    <xdr:to>
      <xdr:col>16</xdr:col>
      <xdr:colOff>152400</xdr:colOff>
      <xdr:row>8</xdr:row>
      <xdr:rowOff>133350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3BC1EBA-F2D7-4737-BD4A-147BEC8AAC70}"/>
            </a:ext>
          </a:extLst>
        </xdr:cNvPr>
        <xdr:cNvSpPr txBox="1"/>
      </xdr:nvSpPr>
      <xdr:spPr>
        <a:xfrm>
          <a:off x="12192000" y="2505075"/>
          <a:ext cx="40767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module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 of 5508</a:t>
          </a:r>
          <a:r>
            <a:rPr lang="en-US"/>
            <a:t> chronic conditions,</a:t>
          </a:r>
          <a:r>
            <a:rPr lang="en-US" baseline="0"/>
            <a:t> 5426 have recurrent expenditures &gt; 0 </a:t>
          </a:r>
          <a:endParaRPr lang="en-US" sz="1100" b="1"/>
        </a:p>
      </xdr:txBody>
    </xdr:sp>
    <xdr:clientData/>
  </xdr:twoCellAnchor>
  <xdr:twoCellAnchor>
    <xdr:from>
      <xdr:col>7</xdr:col>
      <xdr:colOff>895350</xdr:colOff>
      <xdr:row>6</xdr:row>
      <xdr:rowOff>266700</xdr:rowOff>
    </xdr:from>
    <xdr:to>
      <xdr:col>9</xdr:col>
      <xdr:colOff>333375</xdr:colOff>
      <xdr:row>7</xdr:row>
      <xdr:rowOff>219075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3118523A-B323-4C52-B763-F40166FC436C}"/>
            </a:ext>
          </a:extLst>
        </xdr:cNvPr>
        <xdr:cNvCxnSpPr/>
      </xdr:nvCxnSpPr>
      <xdr:spPr>
        <a:xfrm flipH="1" flipV="1">
          <a:off x="10344150" y="2324100"/>
          <a:ext cx="18383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9</xdr:row>
      <xdr:rowOff>28575</xdr:rowOff>
    </xdr:from>
    <xdr:to>
      <xdr:col>16</xdr:col>
      <xdr:colOff>171450</xdr:colOff>
      <xdr:row>10</xdr:row>
      <xdr:rowOff>104775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D87F8C6-4CAF-4934-B9F2-B7529AA0056E}"/>
            </a:ext>
          </a:extLst>
        </xdr:cNvPr>
        <xdr:cNvSpPr txBox="1"/>
      </xdr:nvSpPr>
      <xdr:spPr>
        <a:xfrm>
          <a:off x="12211050" y="3028950"/>
          <a:ext cx="40767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module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 for chronic conditions, 216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acute </a:t>
          </a:r>
        </a:p>
        <a:p>
          <a:endParaRPr lang="en-US" sz="1100" b="1"/>
        </a:p>
      </xdr:txBody>
    </xdr:sp>
    <xdr:clientData/>
  </xdr:twoCellAnchor>
  <xdr:twoCellAnchor>
    <xdr:from>
      <xdr:col>7</xdr:col>
      <xdr:colOff>904875</xdr:colOff>
      <xdr:row>7</xdr:row>
      <xdr:rowOff>257175</xdr:rowOff>
    </xdr:from>
    <xdr:to>
      <xdr:col>9</xdr:col>
      <xdr:colOff>342900</xdr:colOff>
      <xdr:row>8</xdr:row>
      <xdr:rowOff>209550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927C430E-36D7-4FF8-AF81-A76C8AAD74F6}"/>
            </a:ext>
          </a:extLst>
        </xdr:cNvPr>
        <xdr:cNvCxnSpPr/>
      </xdr:nvCxnSpPr>
      <xdr:spPr>
        <a:xfrm flipH="1" flipV="1">
          <a:off x="10353675" y="1943100"/>
          <a:ext cx="18383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23</xdr:row>
      <xdr:rowOff>180974</xdr:rowOff>
    </xdr:from>
    <xdr:to>
      <xdr:col>11</xdr:col>
      <xdr:colOff>219075</xdr:colOff>
      <xdr:row>36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5278F-4D69-4B41-9BAE-DF2D3C59C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23</xdr:row>
      <xdr:rowOff>100012</xdr:rowOff>
    </xdr:from>
    <xdr:to>
      <xdr:col>20</xdr:col>
      <xdr:colOff>409576</xdr:colOff>
      <xdr:row>39</xdr:row>
      <xdr:rowOff>133351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3C34C1-9E39-4680-A5D4-D18B299A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34291</xdr:colOff>
      <xdr:row>17</xdr:row>
      <xdr:rowOff>78105</xdr:rowOff>
    </xdr:from>
    <xdr:to>
      <xdr:col>4</xdr:col>
      <xdr:colOff>617221</xdr:colOff>
      <xdr:row>20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F0F8B8-F73B-45D4-ADE1-CCAE5745D3D2}"/>
            </a:ext>
          </a:extLst>
        </xdr:cNvPr>
        <xdr:cNvSpPr txBox="1"/>
      </xdr:nvSpPr>
      <xdr:spPr>
        <a:xfrm>
          <a:off x="2983231" y="3385185"/>
          <a:ext cx="213741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Suspicious increase,</a:t>
          </a:r>
          <a:r>
            <a:rPr lang="en-US" sz="1100" baseline="0">
              <a:solidFill>
                <a:srgbClr val="FF0000"/>
              </a:solidFill>
            </a:rPr>
            <a:t> need to check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190500</xdr:colOff>
      <xdr:row>13</xdr:row>
      <xdr:rowOff>0</xdr:rowOff>
    </xdr:from>
    <xdr:to>
      <xdr:col>3</xdr:col>
      <xdr:colOff>304800</xdr:colOff>
      <xdr:row>16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9B2BEE2-DFD6-4C67-B1FB-E52FE41F405F}"/>
            </a:ext>
          </a:extLst>
        </xdr:cNvPr>
        <xdr:cNvCxnSpPr/>
      </xdr:nvCxnSpPr>
      <xdr:spPr>
        <a:xfrm flipV="1">
          <a:off x="3916680" y="2606040"/>
          <a:ext cx="114300" cy="678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123825</xdr:rowOff>
    </xdr:from>
    <xdr:to>
      <xdr:col>8</xdr:col>
      <xdr:colOff>451939</xdr:colOff>
      <xdr:row>20</xdr:row>
      <xdr:rowOff>70407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F687C0-5361-4910-8CB0-FE9B1840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04800"/>
          <a:ext cx="5243014" cy="3499407"/>
        </a:xfrm>
        <a:prstGeom prst="rect">
          <a:avLst/>
        </a:prstGeom>
      </xdr:spPr>
    </xdr:pic>
    <xdr:clientData/>
  </xdr:twoCellAnchor>
  <xdr:twoCellAnchor>
    <xdr:from>
      <xdr:col>7</xdr:col>
      <xdr:colOff>42862</xdr:colOff>
      <xdr:row>11</xdr:row>
      <xdr:rowOff>80962</xdr:rowOff>
    </xdr:from>
    <xdr:to>
      <xdr:col>14</xdr:col>
      <xdr:colOff>514350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F4091F-D87A-4C93-B039-A8BB9BF2F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/>
  </sheetPr>
  <dimension ref="A1:O9"/>
  <sheetViews>
    <sheetView tabSelected="1" workbookViewId="0">
      <selection activeCell="K5" sqref="K5"/>
    </sheetView>
  </sheetViews>
  <sheetFormatPr defaultColWidth="9.109375" defaultRowHeight="13.2" x14ac:dyDescent="0.25"/>
  <cols>
    <col min="1" max="1" width="25" style="7" customWidth="1"/>
    <col min="2" max="9" width="11.5546875" style="6" customWidth="1"/>
    <col min="10" max="16384" width="9.109375" style="7"/>
  </cols>
  <sheetData>
    <row r="1" spans="1:15" ht="13.8" thickBot="1" x14ac:dyDescent="0.3">
      <c r="A1" s="31" t="s">
        <v>537</v>
      </c>
    </row>
    <row r="2" spans="1:15" ht="13.8" thickTop="1" x14ac:dyDescent="0.25">
      <c r="A2" s="196"/>
      <c r="B2" s="215">
        <v>2007</v>
      </c>
      <c r="C2" s="215"/>
      <c r="D2" s="216">
        <v>2010</v>
      </c>
      <c r="E2" s="216"/>
      <c r="F2" s="216">
        <v>2014</v>
      </c>
      <c r="G2" s="216"/>
      <c r="H2" s="216">
        <v>2017</v>
      </c>
      <c r="I2" s="216"/>
    </row>
    <row r="3" spans="1:15" ht="13.8" thickBot="1" x14ac:dyDescent="0.3">
      <c r="A3" s="197"/>
      <c r="B3" s="153" t="s">
        <v>128</v>
      </c>
      <c r="C3" s="153" t="s">
        <v>129</v>
      </c>
      <c r="D3" s="44" t="s">
        <v>128</v>
      </c>
      <c r="E3" s="44" t="s">
        <v>129</v>
      </c>
      <c r="F3" s="44" t="s">
        <v>128</v>
      </c>
      <c r="G3" s="44" t="s">
        <v>129</v>
      </c>
      <c r="H3" s="44" t="s">
        <v>128</v>
      </c>
      <c r="I3" s="44" t="s">
        <v>129</v>
      </c>
    </row>
    <row r="4" spans="1:15" ht="13.2" customHeight="1" x14ac:dyDescent="0.25">
      <c r="A4" s="45" t="s">
        <v>130</v>
      </c>
      <c r="B4" s="206">
        <v>3218</v>
      </c>
      <c r="C4" s="207">
        <f>B4/B$7</f>
        <v>0.94786450662739319</v>
      </c>
      <c r="D4" s="208">
        <v>3127</v>
      </c>
      <c r="E4" s="207">
        <f t="shared" ref="C4:E5" si="0">D4/D$7</f>
        <v>0.89342857142857146</v>
      </c>
      <c r="F4" s="208">
        <v>3168</v>
      </c>
      <c r="G4" s="207">
        <f>F4/F$7</f>
        <v>0.90514285714285714</v>
      </c>
      <c r="H4" s="208">
        <v>3094</v>
      </c>
      <c r="I4" s="207">
        <f t="shared" ref="I4:I5" si="1">H4/H$7</f>
        <v>0.88400000000000001</v>
      </c>
      <c r="K4" s="59"/>
      <c r="L4" s="59"/>
      <c r="M4" s="59"/>
      <c r="N4" s="59"/>
      <c r="O4" s="59"/>
    </row>
    <row r="5" spans="1:15" ht="14.25" customHeight="1" x14ac:dyDescent="0.25">
      <c r="A5" s="45" t="s">
        <v>131</v>
      </c>
      <c r="B5" s="209">
        <v>65</v>
      </c>
      <c r="C5" s="207">
        <f t="shared" si="0"/>
        <v>1.9145802650957292E-2</v>
      </c>
      <c r="D5" s="210">
        <v>41</v>
      </c>
      <c r="E5" s="207">
        <f t="shared" si="0"/>
        <v>1.1714285714285714E-2</v>
      </c>
      <c r="F5" s="210">
        <v>152</v>
      </c>
      <c r="G5" s="207">
        <f>F5/F$7</f>
        <v>4.3428571428571427E-2</v>
      </c>
      <c r="H5" s="210">
        <v>38</v>
      </c>
      <c r="I5" s="207">
        <f t="shared" si="1"/>
        <v>1.0857142857142857E-2</v>
      </c>
      <c r="K5" s="59"/>
      <c r="L5" s="59"/>
      <c r="M5" s="59"/>
      <c r="N5" s="59"/>
      <c r="O5" s="59"/>
    </row>
    <row r="6" spans="1:15" ht="13.8" thickBot="1" x14ac:dyDescent="0.3">
      <c r="A6" s="45" t="s">
        <v>132</v>
      </c>
      <c r="B6" s="209">
        <v>112</v>
      </c>
      <c r="C6" s="207">
        <f>B6/B$7</f>
        <v>3.2989690721649485E-2</v>
      </c>
      <c r="D6" s="210">
        <v>332</v>
      </c>
      <c r="E6" s="207">
        <f>D6/D$7</f>
        <v>9.4857142857142862E-2</v>
      </c>
      <c r="F6" s="208">
        <v>180</v>
      </c>
      <c r="G6" s="207">
        <f>F6/F$7</f>
        <v>5.1428571428571428E-2</v>
      </c>
      <c r="H6" s="208">
        <f>H7-H4-H5</f>
        <v>368</v>
      </c>
      <c r="I6" s="207">
        <f>H6/H$7</f>
        <v>0.10514285714285715</v>
      </c>
      <c r="K6" s="59"/>
      <c r="L6" s="59"/>
      <c r="M6" s="59"/>
      <c r="N6" s="59"/>
      <c r="O6" s="59"/>
    </row>
    <row r="7" spans="1:15" ht="13.8" thickBot="1" x14ac:dyDescent="0.3">
      <c r="A7" s="198" t="s">
        <v>1</v>
      </c>
      <c r="B7" s="211">
        <v>3395</v>
      </c>
      <c r="C7" s="212">
        <f>SUM(C4:C6)</f>
        <v>1</v>
      </c>
      <c r="D7" s="213">
        <v>3500</v>
      </c>
      <c r="E7" s="212">
        <f>SUM(E4:E6)</f>
        <v>1</v>
      </c>
      <c r="F7" s="213">
        <v>3500</v>
      </c>
      <c r="G7" s="212">
        <f>SUM(G4:G6)</f>
        <v>1</v>
      </c>
      <c r="H7" s="213">
        <v>3500</v>
      </c>
      <c r="I7" s="212">
        <f>SUM(I4:I6)</f>
        <v>1</v>
      </c>
      <c r="K7" s="59"/>
      <c r="L7" s="59"/>
      <c r="M7" s="59"/>
      <c r="N7" s="59"/>
      <c r="O7" s="59"/>
    </row>
    <row r="8" spans="1:15" ht="13.8" thickTop="1" x14ac:dyDescent="0.25">
      <c r="K8" s="59"/>
      <c r="L8" s="59"/>
      <c r="M8" s="59"/>
      <c r="N8" s="59"/>
      <c r="O8" s="59"/>
    </row>
    <row r="9" spans="1:15" x14ac:dyDescent="0.25">
      <c r="F9" s="199"/>
    </row>
  </sheetData>
  <mergeCells count="4">
    <mergeCell ref="B2:C2"/>
    <mergeCell ref="D2:E2"/>
    <mergeCell ref="F2:G2"/>
    <mergeCell ref="H2:I2"/>
  </mergeCell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</sheetPr>
  <dimension ref="A1:Q43"/>
  <sheetViews>
    <sheetView zoomScale="85" zoomScaleNormal="85" workbookViewId="0">
      <selection activeCell="M1" sqref="M1:Q39"/>
    </sheetView>
  </sheetViews>
  <sheetFormatPr defaultColWidth="9.109375" defaultRowHeight="15" customHeight="1" x14ac:dyDescent="0.25"/>
  <cols>
    <col min="1" max="1" width="48.44140625" style="45" customWidth="1"/>
    <col min="2" max="2" width="9.109375" style="6"/>
    <col min="3" max="3" width="9.109375" style="6" customWidth="1"/>
    <col min="4" max="5" width="9.109375" style="6"/>
    <col min="6" max="7" width="9.109375" style="7"/>
    <col min="8" max="8" width="9.109375" style="6" customWidth="1"/>
    <col min="9" max="10" width="9.109375" style="6"/>
    <col min="11" max="12" width="9.109375" style="7"/>
    <col min="13" max="13" width="48.44140625" style="45" customWidth="1"/>
    <col min="14" max="17" width="9.109375" style="6"/>
    <col min="18" max="16384" width="9.109375" style="7"/>
  </cols>
  <sheetData>
    <row r="1" spans="1:17" ht="15" customHeight="1" thickBot="1" x14ac:dyDescent="0.3">
      <c r="A1" s="108" t="s">
        <v>86</v>
      </c>
      <c r="M1" s="108" t="s">
        <v>86</v>
      </c>
    </row>
    <row r="2" spans="1:17" ht="15" customHeight="1" thickTop="1" thickBot="1" x14ac:dyDescent="0.3">
      <c r="A2" s="131" t="s">
        <v>36</v>
      </c>
      <c r="B2" s="132" t="s">
        <v>0</v>
      </c>
      <c r="C2" s="132" t="s">
        <v>28</v>
      </c>
      <c r="D2" s="132" t="s">
        <v>29</v>
      </c>
      <c r="E2" s="132" t="s">
        <v>27</v>
      </c>
      <c r="H2" s="42"/>
      <c r="I2" s="42"/>
      <c r="J2" s="42"/>
      <c r="K2" s="42"/>
      <c r="L2" s="42"/>
      <c r="M2" s="131" t="s">
        <v>36</v>
      </c>
      <c r="N2" s="132" t="s">
        <v>0</v>
      </c>
      <c r="O2" s="132" t="s">
        <v>28</v>
      </c>
      <c r="P2" s="132" t="s">
        <v>29</v>
      </c>
      <c r="Q2" s="132" t="s">
        <v>27</v>
      </c>
    </row>
    <row r="3" spans="1:17" ht="15" customHeight="1" thickTop="1" x14ac:dyDescent="0.25">
      <c r="A3" s="243" t="s">
        <v>76</v>
      </c>
      <c r="B3" s="133">
        <v>2007</v>
      </c>
      <c r="C3" s="134"/>
      <c r="D3" s="134"/>
      <c r="E3" s="134"/>
      <c r="G3" s="242" t="s">
        <v>378</v>
      </c>
      <c r="H3" s="242"/>
      <c r="I3" s="242"/>
      <c r="J3" s="242"/>
      <c r="K3" s="242"/>
      <c r="L3" s="42"/>
      <c r="M3" s="221" t="s">
        <v>77</v>
      </c>
      <c r="N3" s="114">
        <v>2007</v>
      </c>
      <c r="O3" s="135">
        <v>14.2</v>
      </c>
      <c r="P3" s="135">
        <v>16.399999999999999</v>
      </c>
      <c r="Q3" s="135">
        <v>15.1</v>
      </c>
    </row>
    <row r="4" spans="1:17" ht="15" customHeight="1" x14ac:dyDescent="0.25">
      <c r="A4" s="217"/>
      <c r="B4" s="112">
        <v>2010</v>
      </c>
      <c r="C4" s="121"/>
      <c r="D4" s="121"/>
      <c r="E4" s="121"/>
      <c r="G4" s="242"/>
      <c r="H4" s="242"/>
      <c r="I4" s="242"/>
      <c r="J4" s="242"/>
      <c r="K4" s="242"/>
      <c r="L4" s="42"/>
      <c r="M4" s="217"/>
      <c r="N4" s="112">
        <v>2010</v>
      </c>
      <c r="O4" s="136">
        <v>14.3</v>
      </c>
      <c r="P4" s="136">
        <v>18.899999999999999</v>
      </c>
      <c r="Q4" s="136">
        <v>16.7</v>
      </c>
    </row>
    <row r="5" spans="1:17" ht="15" customHeight="1" x14ac:dyDescent="0.25">
      <c r="A5" s="217"/>
      <c r="B5" s="112">
        <v>2014</v>
      </c>
      <c r="C5" s="21"/>
      <c r="D5" s="21"/>
      <c r="E5" s="21"/>
      <c r="G5" s="242"/>
      <c r="H5" s="242"/>
      <c r="I5" s="242"/>
      <c r="J5" s="242"/>
      <c r="K5" s="242"/>
      <c r="L5" s="42"/>
      <c r="M5" s="217"/>
      <c r="N5" s="112">
        <v>2014</v>
      </c>
      <c r="O5" s="21" t="s">
        <v>278</v>
      </c>
      <c r="P5" s="21" t="s">
        <v>169</v>
      </c>
      <c r="Q5" s="21" t="s">
        <v>431</v>
      </c>
    </row>
    <row r="6" spans="1:17" ht="15" customHeight="1" x14ac:dyDescent="0.25">
      <c r="A6" s="220"/>
      <c r="B6" s="113">
        <v>2017</v>
      </c>
      <c r="C6" s="60">
        <v>99.4</v>
      </c>
      <c r="D6" s="60">
        <v>99.75</v>
      </c>
      <c r="E6" s="60">
        <v>99.57</v>
      </c>
      <c r="G6" s="242"/>
      <c r="H6" s="242"/>
      <c r="I6" s="242"/>
      <c r="J6" s="242"/>
      <c r="K6" s="242"/>
      <c r="L6" s="42"/>
      <c r="M6" s="220"/>
      <c r="N6" s="137">
        <v>2017</v>
      </c>
      <c r="O6" s="60" t="s">
        <v>462</v>
      </c>
      <c r="P6" s="60" t="s">
        <v>463</v>
      </c>
      <c r="Q6" s="60" t="s">
        <v>464</v>
      </c>
    </row>
    <row r="7" spans="1:17" ht="15" customHeight="1" x14ac:dyDescent="0.25">
      <c r="A7" s="221" t="s">
        <v>77</v>
      </c>
      <c r="B7" s="114">
        <v>2007</v>
      </c>
      <c r="C7" s="135">
        <v>14.2</v>
      </c>
      <c r="D7" s="135">
        <v>16.399999999999999</v>
      </c>
      <c r="E7" s="135">
        <v>15.1</v>
      </c>
      <c r="G7" s="242"/>
      <c r="H7" s="242"/>
      <c r="I7" s="242"/>
      <c r="J7" s="242"/>
      <c r="K7" s="242"/>
      <c r="M7" s="221" t="s">
        <v>78</v>
      </c>
      <c r="N7" s="114">
        <v>2007</v>
      </c>
      <c r="O7" s="115" t="s">
        <v>354</v>
      </c>
      <c r="P7" s="115" t="s">
        <v>355</v>
      </c>
      <c r="Q7" s="115" t="s">
        <v>353</v>
      </c>
    </row>
    <row r="8" spans="1:17" ht="15" customHeight="1" x14ac:dyDescent="0.25">
      <c r="A8" s="217"/>
      <c r="B8" s="112">
        <v>2010</v>
      </c>
      <c r="C8" s="136">
        <v>14.3</v>
      </c>
      <c r="D8" s="136">
        <v>18.899999999999999</v>
      </c>
      <c r="E8" s="136">
        <v>16.7</v>
      </c>
      <c r="M8" s="217"/>
      <c r="N8" s="112">
        <v>2010</v>
      </c>
      <c r="O8" s="18" t="s">
        <v>200</v>
      </c>
      <c r="P8" s="18" t="s">
        <v>270</v>
      </c>
      <c r="Q8" s="18" t="s">
        <v>356</v>
      </c>
    </row>
    <row r="9" spans="1:17" ht="15" customHeight="1" x14ac:dyDescent="0.25">
      <c r="A9" s="217"/>
      <c r="B9" s="112">
        <v>2014</v>
      </c>
      <c r="C9" s="21" t="s">
        <v>278</v>
      </c>
      <c r="D9" s="21" t="s">
        <v>169</v>
      </c>
      <c r="E9" s="21" t="s">
        <v>431</v>
      </c>
      <c r="M9" s="217"/>
      <c r="N9" s="112">
        <v>2014</v>
      </c>
      <c r="O9" s="18" t="s">
        <v>358</v>
      </c>
      <c r="P9" s="18" t="s">
        <v>359</v>
      </c>
      <c r="Q9" s="18" t="s">
        <v>357</v>
      </c>
    </row>
    <row r="10" spans="1:17" ht="15" customHeight="1" x14ac:dyDescent="0.25">
      <c r="A10" s="220"/>
      <c r="B10" s="137">
        <v>2017</v>
      </c>
      <c r="C10" s="60" t="s">
        <v>462</v>
      </c>
      <c r="D10" s="60" t="s">
        <v>463</v>
      </c>
      <c r="E10" s="60" t="s">
        <v>464</v>
      </c>
      <c r="M10" s="220"/>
      <c r="N10" s="113">
        <v>2017</v>
      </c>
      <c r="O10" s="84">
        <v>75.599999999999994</v>
      </c>
      <c r="P10" s="84">
        <v>82.8</v>
      </c>
      <c r="Q10" s="84">
        <v>78.900000000000006</v>
      </c>
    </row>
    <row r="11" spans="1:17" ht="15" customHeight="1" x14ac:dyDescent="0.25">
      <c r="A11" s="221" t="s">
        <v>78</v>
      </c>
      <c r="B11" s="114">
        <v>2007</v>
      </c>
      <c r="C11" s="115" t="s">
        <v>354</v>
      </c>
      <c r="D11" s="115" t="s">
        <v>355</v>
      </c>
      <c r="E11" s="115" t="s">
        <v>353</v>
      </c>
      <c r="M11" s="221" t="s">
        <v>79</v>
      </c>
      <c r="N11" s="48">
        <v>2007</v>
      </c>
      <c r="O11" s="6" t="s">
        <v>298</v>
      </c>
      <c r="P11" s="6" t="s">
        <v>298</v>
      </c>
      <c r="Q11" s="6" t="s">
        <v>298</v>
      </c>
    </row>
    <row r="12" spans="1:17" ht="15" customHeight="1" x14ac:dyDescent="0.25">
      <c r="A12" s="217"/>
      <c r="B12" s="112">
        <v>2010</v>
      </c>
      <c r="C12" s="18" t="s">
        <v>200</v>
      </c>
      <c r="D12" s="18" t="s">
        <v>270</v>
      </c>
      <c r="E12" s="18" t="s">
        <v>356</v>
      </c>
      <c r="M12" s="217"/>
      <c r="N12" s="48">
        <v>2010</v>
      </c>
      <c r="O12" s="6" t="s">
        <v>299</v>
      </c>
      <c r="P12" s="6" t="s">
        <v>303</v>
      </c>
      <c r="Q12" s="6" t="s">
        <v>302</v>
      </c>
    </row>
    <row r="13" spans="1:17" ht="15" customHeight="1" x14ac:dyDescent="0.25">
      <c r="A13" s="217"/>
      <c r="B13" s="112">
        <v>2014</v>
      </c>
      <c r="C13" s="18" t="s">
        <v>358</v>
      </c>
      <c r="D13" s="18" t="s">
        <v>359</v>
      </c>
      <c r="E13" s="18" t="s">
        <v>357</v>
      </c>
      <c r="M13" s="217"/>
      <c r="N13" s="48">
        <v>2014</v>
      </c>
      <c r="O13" s="6" t="s">
        <v>154</v>
      </c>
      <c r="P13" s="6" t="s">
        <v>307</v>
      </c>
      <c r="Q13" s="6" t="s">
        <v>306</v>
      </c>
    </row>
    <row r="14" spans="1:17" ht="15" customHeight="1" x14ac:dyDescent="0.25">
      <c r="A14" s="220"/>
      <c r="B14" s="113">
        <v>2017</v>
      </c>
      <c r="C14" s="84">
        <v>75.599999999999994</v>
      </c>
      <c r="D14" s="84">
        <v>82.8</v>
      </c>
      <c r="E14" s="84">
        <v>78.900000000000006</v>
      </c>
      <c r="M14" s="220"/>
      <c r="N14" s="113">
        <v>2017</v>
      </c>
      <c r="O14" s="60">
        <v>7.8</v>
      </c>
      <c r="P14" s="60">
        <v>11.7</v>
      </c>
      <c r="Q14" s="60">
        <v>9.6</v>
      </c>
    </row>
    <row r="15" spans="1:17" ht="15" customHeight="1" x14ac:dyDescent="0.25">
      <c r="A15" s="221" t="s">
        <v>79</v>
      </c>
      <c r="B15" s="48">
        <v>2007</v>
      </c>
      <c r="C15" s="6" t="s">
        <v>298</v>
      </c>
      <c r="D15" s="6" t="s">
        <v>298</v>
      </c>
      <c r="E15" s="6" t="s">
        <v>298</v>
      </c>
      <c r="M15" s="221" t="s">
        <v>80</v>
      </c>
      <c r="N15" s="114">
        <v>2007</v>
      </c>
      <c r="O15" s="115" t="s">
        <v>361</v>
      </c>
      <c r="P15" s="115" t="s">
        <v>362</v>
      </c>
      <c r="Q15" s="115" t="s">
        <v>360</v>
      </c>
    </row>
    <row r="16" spans="1:17" ht="15" customHeight="1" x14ac:dyDescent="0.25">
      <c r="A16" s="217"/>
      <c r="B16" s="48">
        <v>2010</v>
      </c>
      <c r="C16" s="6" t="s">
        <v>299</v>
      </c>
      <c r="D16" s="6" t="s">
        <v>303</v>
      </c>
      <c r="E16" s="6" t="s">
        <v>302</v>
      </c>
      <c r="H16" s="7"/>
      <c r="I16" s="7"/>
      <c r="J16" s="7"/>
      <c r="M16" s="217"/>
      <c r="N16" s="112">
        <v>2010</v>
      </c>
      <c r="O16" s="18" t="s">
        <v>362</v>
      </c>
      <c r="P16" s="18" t="s">
        <v>364</v>
      </c>
      <c r="Q16" s="18" t="s">
        <v>363</v>
      </c>
    </row>
    <row r="17" spans="1:17" ht="15" customHeight="1" x14ac:dyDescent="0.25">
      <c r="A17" s="217"/>
      <c r="B17" s="48">
        <v>2014</v>
      </c>
      <c r="C17" s="6" t="s">
        <v>154</v>
      </c>
      <c r="D17" s="6" t="s">
        <v>307</v>
      </c>
      <c r="E17" s="6" t="s">
        <v>306</v>
      </c>
      <c r="H17" s="7"/>
      <c r="I17" s="7"/>
      <c r="J17" s="7"/>
      <c r="M17" s="217"/>
      <c r="N17" s="112">
        <v>2014</v>
      </c>
      <c r="O17" s="18" t="s">
        <v>366</v>
      </c>
      <c r="P17" s="18" t="s">
        <v>367</v>
      </c>
      <c r="Q17" s="18" t="s">
        <v>365</v>
      </c>
    </row>
    <row r="18" spans="1:17" ht="15" customHeight="1" x14ac:dyDescent="0.25">
      <c r="A18" s="220"/>
      <c r="B18" s="113">
        <v>2017</v>
      </c>
      <c r="C18" s="60">
        <v>7.8</v>
      </c>
      <c r="D18" s="60">
        <v>11.7</v>
      </c>
      <c r="E18" s="60">
        <v>9.6</v>
      </c>
      <c r="H18" s="7"/>
      <c r="I18" s="7"/>
      <c r="J18" s="7"/>
      <c r="M18" s="220"/>
      <c r="N18" s="113">
        <v>2017</v>
      </c>
      <c r="O18" s="84">
        <v>53.6</v>
      </c>
      <c r="P18" s="84" t="s">
        <v>465</v>
      </c>
      <c r="Q18" s="84" t="s">
        <v>466</v>
      </c>
    </row>
    <row r="19" spans="1:17" ht="15" customHeight="1" x14ac:dyDescent="0.25">
      <c r="A19" s="221" t="s">
        <v>80</v>
      </c>
      <c r="B19" s="114">
        <v>2007</v>
      </c>
      <c r="C19" s="115" t="s">
        <v>361</v>
      </c>
      <c r="D19" s="115" t="s">
        <v>362</v>
      </c>
      <c r="E19" s="115" t="s">
        <v>360</v>
      </c>
      <c r="H19" s="7"/>
      <c r="I19" s="7"/>
      <c r="J19" s="7"/>
      <c r="M19" s="217" t="s">
        <v>81</v>
      </c>
      <c r="N19" s="48">
        <v>2007</v>
      </c>
      <c r="O19" s="6" t="s">
        <v>312</v>
      </c>
      <c r="P19" s="6" t="s">
        <v>313</v>
      </c>
      <c r="Q19" s="6" t="s">
        <v>311</v>
      </c>
    </row>
    <row r="20" spans="1:17" ht="15" customHeight="1" x14ac:dyDescent="0.25">
      <c r="A20" s="217"/>
      <c r="B20" s="112">
        <v>2010</v>
      </c>
      <c r="C20" s="18" t="s">
        <v>362</v>
      </c>
      <c r="D20" s="18" t="s">
        <v>364</v>
      </c>
      <c r="E20" s="18" t="s">
        <v>363</v>
      </c>
      <c r="H20" s="7"/>
      <c r="I20" s="7"/>
      <c r="J20" s="7"/>
      <c r="M20" s="217"/>
      <c r="N20" s="48">
        <v>2010</v>
      </c>
      <c r="O20" s="6" t="s">
        <v>316</v>
      </c>
      <c r="P20" s="6" t="s">
        <v>315</v>
      </c>
      <c r="Q20" s="6" t="s">
        <v>284</v>
      </c>
    </row>
    <row r="21" spans="1:17" ht="15" customHeight="1" x14ac:dyDescent="0.25">
      <c r="A21" s="217"/>
      <c r="B21" s="112">
        <v>2014</v>
      </c>
      <c r="C21" s="18" t="s">
        <v>366</v>
      </c>
      <c r="D21" s="18" t="s">
        <v>367</v>
      </c>
      <c r="E21" s="18" t="s">
        <v>365</v>
      </c>
      <c r="H21" s="7"/>
      <c r="I21" s="7"/>
      <c r="J21" s="7"/>
      <c r="M21" s="217"/>
      <c r="N21" s="112">
        <v>2014</v>
      </c>
      <c r="O21" s="18" t="s">
        <v>291</v>
      </c>
      <c r="P21" s="18" t="s">
        <v>321</v>
      </c>
      <c r="Q21" s="18" t="s">
        <v>320</v>
      </c>
    </row>
    <row r="22" spans="1:17" ht="15" customHeight="1" x14ac:dyDescent="0.25">
      <c r="A22" s="220"/>
      <c r="B22" s="113">
        <v>2017</v>
      </c>
      <c r="C22" s="84">
        <v>53.6</v>
      </c>
      <c r="D22" s="84" t="s">
        <v>465</v>
      </c>
      <c r="E22" s="84" t="s">
        <v>466</v>
      </c>
      <c r="H22" s="7"/>
      <c r="I22" s="7"/>
      <c r="J22" s="7"/>
      <c r="M22" s="220"/>
      <c r="N22" s="113">
        <v>2017</v>
      </c>
      <c r="O22" s="84">
        <v>2.1</v>
      </c>
      <c r="P22" s="84" t="s">
        <v>467</v>
      </c>
      <c r="Q22" s="84" t="s">
        <v>468</v>
      </c>
    </row>
    <row r="23" spans="1:17" ht="15" customHeight="1" x14ac:dyDescent="0.25">
      <c r="A23" s="217" t="s">
        <v>81</v>
      </c>
      <c r="B23" s="48">
        <v>2007</v>
      </c>
      <c r="C23" s="6" t="s">
        <v>312</v>
      </c>
      <c r="D23" s="6" t="s">
        <v>313</v>
      </c>
      <c r="E23" s="6" t="s">
        <v>311</v>
      </c>
      <c r="H23" s="7"/>
      <c r="I23" s="7"/>
      <c r="J23" s="7"/>
      <c r="M23" s="221" t="s">
        <v>82</v>
      </c>
      <c r="N23" s="48">
        <v>2007</v>
      </c>
      <c r="O23" s="6">
        <v>3.7</v>
      </c>
      <c r="P23" s="6">
        <v>5.3</v>
      </c>
      <c r="Q23" s="6" t="s">
        <v>325</v>
      </c>
    </row>
    <row r="24" spans="1:17" ht="15" customHeight="1" x14ac:dyDescent="0.25">
      <c r="A24" s="217"/>
      <c r="B24" s="48">
        <v>2010</v>
      </c>
      <c r="C24" s="6" t="s">
        <v>316</v>
      </c>
      <c r="D24" s="6" t="s">
        <v>315</v>
      </c>
      <c r="E24" s="6" t="s">
        <v>284</v>
      </c>
      <c r="H24" s="7"/>
      <c r="I24" s="7"/>
      <c r="J24" s="7"/>
      <c r="M24" s="217"/>
      <c r="N24" s="48">
        <v>2010</v>
      </c>
      <c r="O24" s="6" t="s">
        <v>323</v>
      </c>
      <c r="P24" s="6" t="s">
        <v>330</v>
      </c>
      <c r="Q24" s="6" t="s">
        <v>329</v>
      </c>
    </row>
    <row r="25" spans="1:17" ht="15" customHeight="1" x14ac:dyDescent="0.25">
      <c r="A25" s="217"/>
      <c r="B25" s="112">
        <v>2014</v>
      </c>
      <c r="C25" s="18" t="s">
        <v>291</v>
      </c>
      <c r="D25" s="18" t="s">
        <v>321</v>
      </c>
      <c r="E25" s="18" t="s">
        <v>320</v>
      </c>
      <c r="H25" s="7"/>
      <c r="I25" s="7"/>
      <c r="J25" s="7"/>
      <c r="M25" s="217"/>
      <c r="N25" s="48">
        <v>2014</v>
      </c>
      <c r="O25" s="6" t="s">
        <v>290</v>
      </c>
      <c r="P25" s="6" t="s">
        <v>334</v>
      </c>
      <c r="Q25" s="6" t="s">
        <v>432</v>
      </c>
    </row>
    <row r="26" spans="1:17" ht="15" customHeight="1" x14ac:dyDescent="0.25">
      <c r="A26" s="220"/>
      <c r="B26" s="113">
        <v>2017</v>
      </c>
      <c r="C26" s="84">
        <v>2.1</v>
      </c>
      <c r="D26" s="84" t="s">
        <v>467</v>
      </c>
      <c r="E26" s="84" t="s">
        <v>468</v>
      </c>
      <c r="H26" s="7"/>
      <c r="I26" s="7"/>
      <c r="J26" s="7"/>
      <c r="M26" s="220"/>
      <c r="N26" s="113">
        <v>2017</v>
      </c>
      <c r="O26" s="84" t="s">
        <v>469</v>
      </c>
      <c r="P26" s="84" t="s">
        <v>236</v>
      </c>
      <c r="Q26" s="84" t="s">
        <v>456</v>
      </c>
    </row>
    <row r="27" spans="1:17" ht="15" customHeight="1" x14ac:dyDescent="0.25">
      <c r="A27" s="221" t="s">
        <v>82</v>
      </c>
      <c r="B27" s="48">
        <v>2007</v>
      </c>
      <c r="C27" s="6">
        <v>3.7</v>
      </c>
      <c r="D27" s="6">
        <v>5.3</v>
      </c>
      <c r="E27" s="6" t="s">
        <v>325</v>
      </c>
      <c r="M27" s="221" t="s">
        <v>83</v>
      </c>
      <c r="N27" s="48">
        <v>2007</v>
      </c>
      <c r="O27" s="6" t="s">
        <v>280</v>
      </c>
      <c r="P27" s="6" t="s">
        <v>281</v>
      </c>
      <c r="Q27" s="6">
        <v>4</v>
      </c>
    </row>
    <row r="28" spans="1:17" ht="15" customHeight="1" x14ac:dyDescent="0.25">
      <c r="A28" s="217"/>
      <c r="B28" s="48">
        <v>2010</v>
      </c>
      <c r="C28" s="6" t="s">
        <v>323</v>
      </c>
      <c r="D28" s="6" t="s">
        <v>330</v>
      </c>
      <c r="E28" s="6" t="s">
        <v>329</v>
      </c>
      <c r="M28" s="217"/>
      <c r="N28" s="48">
        <v>2010</v>
      </c>
      <c r="O28" s="6" t="s">
        <v>287</v>
      </c>
      <c r="P28" s="6" t="s">
        <v>288</v>
      </c>
      <c r="Q28" s="6" t="s">
        <v>286</v>
      </c>
    </row>
    <row r="29" spans="1:17" ht="15" customHeight="1" x14ac:dyDescent="0.25">
      <c r="A29" s="217"/>
      <c r="B29" s="48">
        <v>2014</v>
      </c>
      <c r="C29" s="6" t="s">
        <v>290</v>
      </c>
      <c r="D29" s="6" t="s">
        <v>334</v>
      </c>
      <c r="E29" s="6" t="s">
        <v>432</v>
      </c>
      <c r="M29" s="217"/>
      <c r="N29" s="112">
        <v>2014</v>
      </c>
      <c r="O29" s="18" t="s">
        <v>235</v>
      </c>
      <c r="P29" s="18" t="s">
        <v>294</v>
      </c>
      <c r="Q29" s="18" t="s">
        <v>293</v>
      </c>
    </row>
    <row r="30" spans="1:17" ht="15" customHeight="1" x14ac:dyDescent="0.25">
      <c r="A30" s="220"/>
      <c r="B30" s="113">
        <v>2017</v>
      </c>
      <c r="C30" s="84" t="s">
        <v>469</v>
      </c>
      <c r="D30" s="84" t="s">
        <v>236</v>
      </c>
      <c r="E30" s="84" t="s">
        <v>456</v>
      </c>
      <c r="M30" s="220"/>
      <c r="N30" s="113">
        <v>2017</v>
      </c>
      <c r="O30" s="84" t="s">
        <v>434</v>
      </c>
      <c r="P30" s="84" t="s">
        <v>233</v>
      </c>
      <c r="Q30" s="84" t="s">
        <v>296</v>
      </c>
    </row>
    <row r="31" spans="1:17" ht="15" customHeight="1" x14ac:dyDescent="0.25">
      <c r="A31" s="221" t="s">
        <v>83</v>
      </c>
      <c r="B31" s="48">
        <v>2007</v>
      </c>
      <c r="C31" s="6" t="s">
        <v>280</v>
      </c>
      <c r="D31" s="6" t="s">
        <v>281</v>
      </c>
      <c r="E31" s="6">
        <v>4</v>
      </c>
      <c r="M31" s="221" t="s">
        <v>84</v>
      </c>
      <c r="N31" s="48">
        <v>2007</v>
      </c>
      <c r="O31" s="6" t="s">
        <v>338</v>
      </c>
      <c r="P31" s="6" t="s">
        <v>339</v>
      </c>
      <c r="Q31" s="6" t="s">
        <v>215</v>
      </c>
    </row>
    <row r="32" spans="1:17" ht="15" customHeight="1" x14ac:dyDescent="0.25">
      <c r="A32" s="217"/>
      <c r="B32" s="48">
        <v>2010</v>
      </c>
      <c r="C32" s="6" t="s">
        <v>287</v>
      </c>
      <c r="D32" s="6" t="s">
        <v>288</v>
      </c>
      <c r="E32" s="6" t="s">
        <v>286</v>
      </c>
      <c r="M32" s="217"/>
      <c r="N32" s="48">
        <v>2010</v>
      </c>
      <c r="O32" s="6" t="s">
        <v>265</v>
      </c>
      <c r="P32" s="6" t="s">
        <v>341</v>
      </c>
      <c r="Q32" s="6" t="s">
        <v>340</v>
      </c>
    </row>
    <row r="33" spans="1:17" ht="15" customHeight="1" x14ac:dyDescent="0.25">
      <c r="A33" s="217"/>
      <c r="B33" s="112">
        <v>2014</v>
      </c>
      <c r="C33" s="18" t="s">
        <v>235</v>
      </c>
      <c r="D33" s="18" t="s">
        <v>294</v>
      </c>
      <c r="E33" s="18" t="s">
        <v>293</v>
      </c>
      <c r="M33" s="217"/>
      <c r="N33" s="48">
        <v>2014</v>
      </c>
      <c r="O33" s="6" t="s">
        <v>343</v>
      </c>
      <c r="P33" s="6" t="s">
        <v>344</v>
      </c>
      <c r="Q33" s="6" t="s">
        <v>342</v>
      </c>
    </row>
    <row r="34" spans="1:17" ht="15" customHeight="1" x14ac:dyDescent="0.25">
      <c r="A34" s="220"/>
      <c r="B34" s="113">
        <v>2017</v>
      </c>
      <c r="C34" s="84" t="s">
        <v>434</v>
      </c>
      <c r="D34" s="84" t="s">
        <v>233</v>
      </c>
      <c r="E34" s="84" t="s">
        <v>296</v>
      </c>
      <c r="M34" s="220"/>
      <c r="N34" s="113">
        <v>2017</v>
      </c>
      <c r="O34" s="60" t="s">
        <v>470</v>
      </c>
      <c r="P34" s="60" t="s">
        <v>471</v>
      </c>
      <c r="Q34" s="60">
        <v>34.5</v>
      </c>
    </row>
    <row r="35" spans="1:17" ht="15" customHeight="1" x14ac:dyDescent="0.25">
      <c r="A35" s="221" t="s">
        <v>84</v>
      </c>
      <c r="B35" s="48">
        <v>2007</v>
      </c>
      <c r="C35" s="6" t="s">
        <v>338</v>
      </c>
      <c r="D35" s="6" t="s">
        <v>339</v>
      </c>
      <c r="E35" s="6" t="s">
        <v>215</v>
      </c>
      <c r="M35" s="221" t="s">
        <v>85</v>
      </c>
      <c r="N35" s="114">
        <v>2007</v>
      </c>
      <c r="O35" s="115">
        <v>42.1</v>
      </c>
      <c r="P35" s="115" t="s">
        <v>346</v>
      </c>
      <c r="Q35" s="115" t="s">
        <v>345</v>
      </c>
    </row>
    <row r="36" spans="1:17" ht="15" customHeight="1" x14ac:dyDescent="0.25">
      <c r="A36" s="217"/>
      <c r="B36" s="48">
        <v>2010</v>
      </c>
      <c r="C36" s="6" t="s">
        <v>265</v>
      </c>
      <c r="D36" s="6" t="s">
        <v>341</v>
      </c>
      <c r="E36" s="6" t="s">
        <v>340</v>
      </c>
      <c r="M36" s="217"/>
      <c r="N36" s="112">
        <v>2010</v>
      </c>
      <c r="O36" s="18" t="s">
        <v>348</v>
      </c>
      <c r="P36" s="18" t="s">
        <v>349</v>
      </c>
      <c r="Q36" s="18" t="s">
        <v>347</v>
      </c>
    </row>
    <row r="37" spans="1:17" ht="15" customHeight="1" x14ac:dyDescent="0.25">
      <c r="A37" s="217"/>
      <c r="B37" s="48">
        <v>2014</v>
      </c>
      <c r="C37" s="6" t="s">
        <v>343</v>
      </c>
      <c r="D37" s="6" t="s">
        <v>344</v>
      </c>
      <c r="E37" s="6" t="s">
        <v>342</v>
      </c>
      <c r="M37" s="217"/>
      <c r="N37" s="112">
        <v>2014</v>
      </c>
      <c r="O37" s="18" t="s">
        <v>433</v>
      </c>
      <c r="P37" s="18" t="s">
        <v>351</v>
      </c>
      <c r="Q37" s="18" t="s">
        <v>350</v>
      </c>
    </row>
    <row r="38" spans="1:17" ht="15" customHeight="1" thickBot="1" x14ac:dyDescent="0.3">
      <c r="A38" s="220"/>
      <c r="B38" s="113">
        <v>2017</v>
      </c>
      <c r="C38" s="60" t="s">
        <v>470</v>
      </c>
      <c r="D38" s="60" t="s">
        <v>471</v>
      </c>
      <c r="E38" s="60">
        <v>34.5</v>
      </c>
      <c r="M38" s="218"/>
      <c r="N38" s="105">
        <v>2017</v>
      </c>
      <c r="O38" s="88" t="s">
        <v>472</v>
      </c>
      <c r="P38" s="88" t="s">
        <v>352</v>
      </c>
      <c r="Q38" s="88" t="s">
        <v>392</v>
      </c>
    </row>
    <row r="39" spans="1:17" ht="15" customHeight="1" x14ac:dyDescent="0.25">
      <c r="A39" s="221" t="s">
        <v>85</v>
      </c>
      <c r="B39" s="114">
        <v>2007</v>
      </c>
      <c r="C39" s="115">
        <v>42.1</v>
      </c>
      <c r="D39" s="115" t="s">
        <v>346</v>
      </c>
      <c r="E39" s="115" t="s">
        <v>345</v>
      </c>
      <c r="M39" s="24" t="s">
        <v>423</v>
      </c>
    </row>
    <row r="40" spans="1:17" ht="15" customHeight="1" x14ac:dyDescent="0.25">
      <c r="A40" s="217"/>
      <c r="B40" s="112">
        <v>2010</v>
      </c>
      <c r="C40" s="18" t="s">
        <v>348</v>
      </c>
      <c r="D40" s="18" t="s">
        <v>349</v>
      </c>
      <c r="E40" s="18" t="s">
        <v>347</v>
      </c>
    </row>
    <row r="41" spans="1:17" ht="15" customHeight="1" x14ac:dyDescent="0.25">
      <c r="A41" s="217"/>
      <c r="B41" s="112">
        <v>2014</v>
      </c>
      <c r="C41" s="18" t="s">
        <v>433</v>
      </c>
      <c r="D41" s="18" t="s">
        <v>351</v>
      </c>
      <c r="E41" s="18" t="s">
        <v>350</v>
      </c>
    </row>
    <row r="42" spans="1:17" ht="15" customHeight="1" thickBot="1" x14ac:dyDescent="0.3">
      <c r="A42" s="218"/>
      <c r="B42" s="105">
        <v>2017</v>
      </c>
      <c r="C42" s="88" t="s">
        <v>472</v>
      </c>
      <c r="D42" s="88" t="s">
        <v>352</v>
      </c>
      <c r="E42" s="88" t="s">
        <v>392</v>
      </c>
    </row>
    <row r="43" spans="1:17" ht="15" customHeight="1" x14ac:dyDescent="0.25">
      <c r="A43" s="24" t="s">
        <v>423</v>
      </c>
    </row>
  </sheetData>
  <mergeCells count="20">
    <mergeCell ref="M31:M34"/>
    <mergeCell ref="M35:M38"/>
    <mergeCell ref="M3:M6"/>
    <mergeCell ref="M7:M10"/>
    <mergeCell ref="M11:M14"/>
    <mergeCell ref="M15:M18"/>
    <mergeCell ref="A27:A30"/>
    <mergeCell ref="M19:M22"/>
    <mergeCell ref="M23:M26"/>
    <mergeCell ref="M27:M30"/>
    <mergeCell ref="A31:A34"/>
    <mergeCell ref="A35:A38"/>
    <mergeCell ref="A39:A42"/>
    <mergeCell ref="G3:K7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7"/>
  </sheetPr>
  <dimension ref="A1:V43"/>
  <sheetViews>
    <sheetView topLeftCell="A2" zoomScale="85" zoomScaleNormal="85" workbookViewId="0">
      <selection activeCell="F23" sqref="F23"/>
    </sheetView>
  </sheetViews>
  <sheetFormatPr defaultColWidth="9.109375" defaultRowHeight="13.2" x14ac:dyDescent="0.25"/>
  <cols>
    <col min="1" max="1" width="85.33203125" style="7" customWidth="1"/>
    <col min="2" max="7" width="9.109375" style="6"/>
    <col min="8" max="9" width="9.109375" style="7"/>
    <col min="10" max="15" width="9.109375" style="6"/>
    <col min="16" max="16" width="67.88671875" style="6" customWidth="1"/>
    <col min="17" max="17" width="9.109375" style="6"/>
    <col min="18" max="16384" width="9.109375" style="7"/>
  </cols>
  <sheetData>
    <row r="1" spans="1:22" ht="13.8" thickBot="1" x14ac:dyDescent="0.3">
      <c r="A1" s="118" t="s">
        <v>373</v>
      </c>
      <c r="P1" s="118" t="s">
        <v>373</v>
      </c>
      <c r="R1" s="6"/>
      <c r="S1" s="6"/>
      <c r="T1" s="6"/>
      <c r="U1" s="6"/>
      <c r="V1" s="6"/>
    </row>
    <row r="2" spans="1:22" ht="13.8" thickTop="1" x14ac:dyDescent="0.25">
      <c r="A2" s="216" t="s">
        <v>36</v>
      </c>
      <c r="B2" s="216" t="s">
        <v>0</v>
      </c>
      <c r="C2" s="216" t="s">
        <v>167</v>
      </c>
      <c r="D2" s="216" t="s">
        <v>88</v>
      </c>
      <c r="E2" s="216" t="s">
        <v>89</v>
      </c>
      <c r="F2" s="216" t="s">
        <v>90</v>
      </c>
      <c r="G2" s="216" t="s">
        <v>168</v>
      </c>
      <c r="P2" s="216" t="s">
        <v>36</v>
      </c>
      <c r="Q2" s="216" t="s">
        <v>0</v>
      </c>
      <c r="R2" s="216" t="s">
        <v>167</v>
      </c>
      <c r="S2" s="216" t="s">
        <v>88</v>
      </c>
      <c r="T2" s="216" t="s">
        <v>89</v>
      </c>
      <c r="U2" s="216" t="s">
        <v>90</v>
      </c>
      <c r="V2" s="216" t="s">
        <v>168</v>
      </c>
    </row>
    <row r="3" spans="1:22" ht="15.75" customHeight="1" thickBot="1" x14ac:dyDescent="0.3">
      <c r="A3" s="244"/>
      <c r="B3" s="244"/>
      <c r="C3" s="244"/>
      <c r="D3" s="244"/>
      <c r="E3" s="244"/>
      <c r="F3" s="244"/>
      <c r="G3" s="244" t="s">
        <v>87</v>
      </c>
      <c r="P3" s="244"/>
      <c r="Q3" s="244"/>
      <c r="R3" s="244"/>
      <c r="S3" s="244"/>
      <c r="T3" s="244"/>
      <c r="U3" s="244"/>
      <c r="V3" s="244" t="s">
        <v>87</v>
      </c>
    </row>
    <row r="4" spans="1:22" ht="14.25" customHeight="1" x14ac:dyDescent="0.25">
      <c r="A4" s="241" t="s">
        <v>40</v>
      </c>
      <c r="B4" s="111">
        <v>2007</v>
      </c>
      <c r="C4" s="120" t="s">
        <v>189</v>
      </c>
      <c r="D4" s="120" t="s">
        <v>190</v>
      </c>
      <c r="E4" s="120" t="s">
        <v>191</v>
      </c>
      <c r="F4" s="120" t="s">
        <v>192</v>
      </c>
      <c r="G4" s="120" t="s">
        <v>193</v>
      </c>
      <c r="I4" s="193">
        <f>G4-C4</f>
        <v>4.7000000000000028</v>
      </c>
      <c r="P4" s="241" t="s">
        <v>40</v>
      </c>
      <c r="Q4" s="111">
        <v>2007</v>
      </c>
      <c r="R4" s="120" t="s">
        <v>189</v>
      </c>
      <c r="S4" s="120" t="s">
        <v>190</v>
      </c>
      <c r="T4" s="120" t="s">
        <v>191</v>
      </c>
      <c r="U4" s="120" t="s">
        <v>192</v>
      </c>
      <c r="V4" s="120" t="s">
        <v>193</v>
      </c>
    </row>
    <row r="5" spans="1:22" x14ac:dyDescent="0.25">
      <c r="A5" s="233"/>
      <c r="B5" s="112">
        <v>2010</v>
      </c>
      <c r="C5" s="121" t="s">
        <v>198</v>
      </c>
      <c r="D5" s="121" t="s">
        <v>188</v>
      </c>
      <c r="E5" s="121" t="s">
        <v>199</v>
      </c>
      <c r="F5" s="121" t="s">
        <v>200</v>
      </c>
      <c r="G5" s="121" t="s">
        <v>201</v>
      </c>
      <c r="I5" s="193">
        <f>81.9-70</f>
        <v>11.900000000000006</v>
      </c>
      <c r="P5" s="233"/>
      <c r="Q5" s="112">
        <v>2010</v>
      </c>
      <c r="R5" s="121" t="s">
        <v>198</v>
      </c>
      <c r="S5" s="121" t="s">
        <v>188</v>
      </c>
      <c r="T5" s="121" t="s">
        <v>199</v>
      </c>
      <c r="U5" s="121" t="s">
        <v>200</v>
      </c>
      <c r="V5" s="121" t="s">
        <v>201</v>
      </c>
    </row>
    <row r="6" spans="1:22" ht="14.25" customHeight="1" x14ac:dyDescent="0.25">
      <c r="A6" s="233"/>
      <c r="B6" s="112">
        <v>2014</v>
      </c>
      <c r="C6" s="121" t="s">
        <v>206</v>
      </c>
      <c r="D6" s="121" t="s">
        <v>433</v>
      </c>
      <c r="E6" s="121" t="s">
        <v>207</v>
      </c>
      <c r="F6" s="121" t="s">
        <v>208</v>
      </c>
      <c r="G6" s="121" t="s">
        <v>209</v>
      </c>
      <c r="I6" s="193">
        <f t="shared" ref="I5:I11" si="0">G6-C6</f>
        <v>12.799999999999997</v>
      </c>
      <c r="J6" s="122"/>
      <c r="K6" s="122"/>
      <c r="L6" s="122"/>
      <c r="M6" s="122"/>
      <c r="N6" s="122"/>
      <c r="O6" s="122"/>
      <c r="P6" s="233"/>
      <c r="Q6" s="112">
        <v>2014</v>
      </c>
      <c r="R6" s="121" t="s">
        <v>206</v>
      </c>
      <c r="S6" s="121" t="s">
        <v>433</v>
      </c>
      <c r="T6" s="121" t="s">
        <v>207</v>
      </c>
      <c r="U6" s="121" t="s">
        <v>208</v>
      </c>
      <c r="V6" s="121" t="s">
        <v>209</v>
      </c>
    </row>
    <row r="7" spans="1:22" x14ac:dyDescent="0.25">
      <c r="A7" s="234"/>
      <c r="B7" s="113">
        <v>2017</v>
      </c>
      <c r="C7" s="123" t="s">
        <v>627</v>
      </c>
      <c r="D7" s="123" t="s">
        <v>628</v>
      </c>
      <c r="E7" s="123" t="s">
        <v>566</v>
      </c>
      <c r="F7" s="123" t="s">
        <v>629</v>
      </c>
      <c r="G7" s="123">
        <v>84.4</v>
      </c>
      <c r="I7" s="193">
        <f>84.4-77.8</f>
        <v>6.6000000000000085</v>
      </c>
      <c r="J7" s="122"/>
      <c r="K7" s="122"/>
      <c r="L7" s="122"/>
      <c r="M7" s="122"/>
      <c r="N7" s="122"/>
      <c r="O7" s="122"/>
      <c r="P7" s="234"/>
      <c r="Q7" s="113">
        <v>2017</v>
      </c>
      <c r="R7" s="123" t="s">
        <v>627</v>
      </c>
      <c r="S7" s="123" t="s">
        <v>628</v>
      </c>
      <c r="T7" s="123" t="s">
        <v>566</v>
      </c>
      <c r="U7" s="123" t="s">
        <v>629</v>
      </c>
      <c r="V7" s="123">
        <v>84.4</v>
      </c>
    </row>
    <row r="8" spans="1:22" ht="14.25" customHeight="1" x14ac:dyDescent="0.25">
      <c r="A8" s="232" t="s">
        <v>41</v>
      </c>
      <c r="B8" s="114">
        <v>2007</v>
      </c>
      <c r="C8" s="124" t="s">
        <v>214</v>
      </c>
      <c r="D8" s="124" t="s">
        <v>215</v>
      </c>
      <c r="E8" s="124" t="s">
        <v>216</v>
      </c>
      <c r="F8" s="124" t="s">
        <v>217</v>
      </c>
      <c r="G8" s="124" t="s">
        <v>218</v>
      </c>
      <c r="I8" s="193">
        <f t="shared" si="0"/>
        <v>2.9000000000000057</v>
      </c>
      <c r="J8" s="122"/>
      <c r="K8" s="122"/>
      <c r="L8" s="122"/>
      <c r="M8" s="122"/>
      <c r="N8" s="122"/>
      <c r="O8" s="122"/>
      <c r="P8" s="232" t="s">
        <v>41</v>
      </c>
      <c r="Q8" s="114">
        <v>2007</v>
      </c>
      <c r="R8" s="124" t="s">
        <v>214</v>
      </c>
      <c r="S8" s="124" t="s">
        <v>215</v>
      </c>
      <c r="T8" s="124" t="s">
        <v>216</v>
      </c>
      <c r="U8" s="124" t="s">
        <v>217</v>
      </c>
      <c r="V8" s="124" t="s">
        <v>218</v>
      </c>
    </row>
    <row r="9" spans="1:22" x14ac:dyDescent="0.25">
      <c r="A9" s="233"/>
      <c r="B9" s="112">
        <v>2010</v>
      </c>
      <c r="C9" s="121" t="s">
        <v>222</v>
      </c>
      <c r="D9" s="121" t="s">
        <v>223</v>
      </c>
      <c r="E9" s="121" t="s">
        <v>224</v>
      </c>
      <c r="F9" s="121" t="s">
        <v>210</v>
      </c>
      <c r="G9" s="121" t="s">
        <v>225</v>
      </c>
      <c r="I9" s="193" t="e">
        <f t="shared" si="0"/>
        <v>#VALUE!</v>
      </c>
      <c r="P9" s="233"/>
      <c r="Q9" s="112">
        <v>2010</v>
      </c>
      <c r="R9" s="121" t="s">
        <v>222</v>
      </c>
      <c r="S9" s="121" t="s">
        <v>223</v>
      </c>
      <c r="T9" s="121" t="s">
        <v>224</v>
      </c>
      <c r="U9" s="121" t="s">
        <v>210</v>
      </c>
      <c r="V9" s="121" t="s">
        <v>225</v>
      </c>
    </row>
    <row r="10" spans="1:22" x14ac:dyDescent="0.25">
      <c r="A10" s="233"/>
      <c r="B10" s="112">
        <v>2014</v>
      </c>
      <c r="C10" s="121" t="s">
        <v>229</v>
      </c>
      <c r="D10" s="121" t="s">
        <v>230</v>
      </c>
      <c r="E10" s="121">
        <v>74</v>
      </c>
      <c r="F10" s="121" t="s">
        <v>436</v>
      </c>
      <c r="G10" s="121" t="s">
        <v>226</v>
      </c>
      <c r="I10" s="193">
        <f t="shared" si="0"/>
        <v>10.099999999999994</v>
      </c>
      <c r="J10" s="7"/>
      <c r="K10" s="7"/>
      <c r="L10" s="7"/>
      <c r="M10" s="7"/>
      <c r="N10" s="7"/>
      <c r="O10" s="7"/>
      <c r="P10" s="233"/>
      <c r="Q10" s="112">
        <v>2014</v>
      </c>
      <c r="R10" s="121" t="s">
        <v>229</v>
      </c>
      <c r="S10" s="121" t="s">
        <v>230</v>
      </c>
      <c r="T10" s="121">
        <v>74</v>
      </c>
      <c r="U10" s="121" t="s">
        <v>436</v>
      </c>
      <c r="V10" s="121" t="s">
        <v>226</v>
      </c>
    </row>
    <row r="11" spans="1:22" x14ac:dyDescent="0.25">
      <c r="A11" s="233"/>
      <c r="B11" s="113">
        <v>2017</v>
      </c>
      <c r="C11" s="125">
        <v>75.2</v>
      </c>
      <c r="D11" s="125">
        <v>80.3</v>
      </c>
      <c r="E11" s="125">
        <v>74.8</v>
      </c>
      <c r="F11" s="125" t="s">
        <v>474</v>
      </c>
      <c r="G11" s="125">
        <v>86.2</v>
      </c>
      <c r="I11" s="193">
        <f t="shared" si="0"/>
        <v>11</v>
      </c>
      <c r="J11" s="7"/>
      <c r="K11" s="7"/>
      <c r="L11" s="7"/>
      <c r="M11" s="7"/>
      <c r="N11" s="7"/>
      <c r="O11" s="7"/>
      <c r="P11" s="233"/>
      <c r="Q11" s="113">
        <v>2017</v>
      </c>
      <c r="R11" s="125">
        <v>75.2</v>
      </c>
      <c r="S11" s="125">
        <v>80.3</v>
      </c>
      <c r="T11" s="125">
        <v>74.8</v>
      </c>
      <c r="U11" s="125" t="s">
        <v>474</v>
      </c>
      <c r="V11" s="125">
        <v>86.2</v>
      </c>
    </row>
    <row r="12" spans="1:22" ht="14.25" customHeight="1" x14ac:dyDescent="0.25">
      <c r="A12" s="232" t="s">
        <v>42</v>
      </c>
      <c r="B12" s="114">
        <v>2007</v>
      </c>
      <c r="C12" s="124">
        <v>1.262</v>
      </c>
      <c r="D12" s="124">
        <v>1.419</v>
      </c>
      <c r="E12" s="124">
        <v>1.647</v>
      </c>
      <c r="F12" s="124">
        <v>1.627</v>
      </c>
      <c r="G12" s="124">
        <v>1.837</v>
      </c>
      <c r="J12" s="7"/>
      <c r="K12" s="7"/>
      <c r="L12" s="7"/>
      <c r="M12" s="7"/>
      <c r="N12" s="7"/>
      <c r="O12" s="7"/>
      <c r="P12" s="232" t="s">
        <v>42</v>
      </c>
      <c r="Q12" s="114">
        <v>2007</v>
      </c>
      <c r="R12" s="124">
        <v>1.262</v>
      </c>
      <c r="S12" s="124">
        <v>1.419</v>
      </c>
      <c r="T12" s="124">
        <v>1.647</v>
      </c>
      <c r="U12" s="124">
        <v>1.627</v>
      </c>
      <c r="V12" s="124">
        <v>1.837</v>
      </c>
    </row>
    <row r="13" spans="1:22" x14ac:dyDescent="0.25">
      <c r="A13" s="233"/>
      <c r="B13" s="112">
        <v>2010</v>
      </c>
      <c r="C13" s="121">
        <v>1.248</v>
      </c>
      <c r="D13" s="121">
        <v>1.252</v>
      </c>
      <c r="E13" s="121">
        <v>1.4239999999999999</v>
      </c>
      <c r="F13" s="121">
        <v>1.4770000000000001</v>
      </c>
      <c r="G13" s="121">
        <v>1.627</v>
      </c>
      <c r="J13" s="7"/>
      <c r="K13" s="7"/>
      <c r="L13" s="7"/>
      <c r="M13" s="7"/>
      <c r="N13" s="7"/>
      <c r="O13" s="7"/>
      <c r="P13" s="233"/>
      <c r="Q13" s="112">
        <v>2010</v>
      </c>
      <c r="R13" s="121">
        <v>1.248</v>
      </c>
      <c r="S13" s="121">
        <v>1.252</v>
      </c>
      <c r="T13" s="121">
        <v>1.4239999999999999</v>
      </c>
      <c r="U13" s="121">
        <v>1.4770000000000001</v>
      </c>
      <c r="V13" s="121">
        <v>1.627</v>
      </c>
    </row>
    <row r="14" spans="1:22" x14ac:dyDescent="0.25">
      <c r="A14" s="233"/>
      <c r="B14" s="112">
        <v>2014</v>
      </c>
      <c r="C14" s="121" t="s">
        <v>234</v>
      </c>
      <c r="D14" s="121" t="s">
        <v>233</v>
      </c>
      <c r="E14" s="121" t="s">
        <v>234</v>
      </c>
      <c r="F14" s="121" t="s">
        <v>233</v>
      </c>
      <c r="G14" s="121">
        <v>1.4</v>
      </c>
      <c r="J14" s="7"/>
      <c r="K14" s="7"/>
      <c r="L14" s="7"/>
      <c r="M14" s="7"/>
      <c r="N14" s="7"/>
      <c r="O14" s="7"/>
      <c r="P14" s="233"/>
      <c r="Q14" s="112">
        <v>2014</v>
      </c>
      <c r="R14" s="121" t="s">
        <v>234</v>
      </c>
      <c r="S14" s="121" t="s">
        <v>233</v>
      </c>
      <c r="T14" s="121" t="s">
        <v>234</v>
      </c>
      <c r="U14" s="121" t="s">
        <v>233</v>
      </c>
      <c r="V14" s="121">
        <v>1.4</v>
      </c>
    </row>
    <row r="15" spans="1:22" x14ac:dyDescent="0.25">
      <c r="A15" s="233"/>
      <c r="B15" s="113">
        <v>2017</v>
      </c>
      <c r="C15" s="126" t="s">
        <v>294</v>
      </c>
      <c r="D15" s="126" t="s">
        <v>294</v>
      </c>
      <c r="E15" s="126" t="s">
        <v>187</v>
      </c>
      <c r="F15" s="126" t="s">
        <v>290</v>
      </c>
      <c r="G15" s="126" t="s">
        <v>473</v>
      </c>
      <c r="J15" s="7"/>
      <c r="K15" s="7"/>
      <c r="L15" s="7"/>
      <c r="M15" s="7"/>
      <c r="N15" s="7"/>
      <c r="O15" s="7"/>
      <c r="P15" s="233"/>
      <c r="Q15" s="113">
        <v>2017</v>
      </c>
      <c r="R15" s="126" t="s">
        <v>294</v>
      </c>
      <c r="S15" s="126" t="s">
        <v>294</v>
      </c>
      <c r="T15" s="126" t="s">
        <v>187</v>
      </c>
      <c r="U15" s="126" t="s">
        <v>290</v>
      </c>
      <c r="V15" s="126" t="s">
        <v>473</v>
      </c>
    </row>
    <row r="16" spans="1:22" ht="14.25" customHeight="1" x14ac:dyDescent="0.25">
      <c r="A16" s="232" t="s">
        <v>370</v>
      </c>
      <c r="B16" s="114">
        <v>2007</v>
      </c>
      <c r="C16" s="60">
        <v>18.2</v>
      </c>
      <c r="D16" s="60">
        <v>14.1</v>
      </c>
      <c r="E16" s="60">
        <v>19.8</v>
      </c>
      <c r="F16" s="60">
        <v>11.2</v>
      </c>
      <c r="G16" s="60">
        <v>11.8</v>
      </c>
      <c r="I16" s="7">
        <f>18.2-11.8</f>
        <v>6.3999999999999986</v>
      </c>
      <c r="J16" s="7"/>
      <c r="K16" s="7"/>
      <c r="L16" s="7"/>
      <c r="M16" s="7"/>
      <c r="N16" s="7"/>
      <c r="O16" s="7"/>
      <c r="P16" s="232" t="s">
        <v>370</v>
      </c>
      <c r="Q16" s="114">
        <v>2007</v>
      </c>
      <c r="R16" s="60">
        <v>18.2</v>
      </c>
      <c r="S16" s="60">
        <v>14.1</v>
      </c>
      <c r="T16" s="60">
        <v>19.8</v>
      </c>
      <c r="U16" s="60">
        <v>11.2</v>
      </c>
      <c r="V16" s="60">
        <v>11.8</v>
      </c>
    </row>
    <row r="17" spans="1:22" x14ac:dyDescent="0.25">
      <c r="A17" s="233"/>
      <c r="B17" s="112">
        <v>2010</v>
      </c>
      <c r="C17" s="60" t="s">
        <v>276</v>
      </c>
      <c r="D17" s="60">
        <v>17.7</v>
      </c>
      <c r="E17" s="60">
        <v>17.3</v>
      </c>
      <c r="F17" s="60">
        <v>16.7</v>
      </c>
      <c r="G17" s="60" t="s">
        <v>277</v>
      </c>
      <c r="J17" s="7"/>
      <c r="K17" s="7"/>
      <c r="L17" s="7"/>
      <c r="M17" s="7"/>
      <c r="N17" s="7"/>
      <c r="O17" s="7"/>
      <c r="P17" s="233"/>
      <c r="Q17" s="112">
        <v>2010</v>
      </c>
      <c r="R17" s="60" t="s">
        <v>276</v>
      </c>
      <c r="S17" s="60">
        <v>17.7</v>
      </c>
      <c r="T17" s="60">
        <v>17.3</v>
      </c>
      <c r="U17" s="60">
        <v>16.7</v>
      </c>
      <c r="V17" s="60" t="s">
        <v>277</v>
      </c>
    </row>
    <row r="18" spans="1:22" x14ac:dyDescent="0.25">
      <c r="A18" s="233"/>
      <c r="B18" s="112">
        <v>2014</v>
      </c>
      <c r="C18" s="60">
        <v>18.7</v>
      </c>
      <c r="D18" s="60">
        <v>10.8</v>
      </c>
      <c r="E18" s="60" t="s">
        <v>279</v>
      </c>
      <c r="F18" s="60">
        <v>9.9</v>
      </c>
      <c r="G18" s="60">
        <v>4.9000000000000004</v>
      </c>
      <c r="I18" s="193">
        <f>C18-G18</f>
        <v>13.799999999999999</v>
      </c>
      <c r="J18" s="7"/>
      <c r="K18" s="7"/>
      <c r="L18" s="7"/>
      <c r="M18" s="7"/>
      <c r="N18" s="7"/>
      <c r="O18" s="7"/>
      <c r="P18" s="233"/>
      <c r="Q18" s="112">
        <v>2014</v>
      </c>
      <c r="R18" s="60">
        <v>18.7</v>
      </c>
      <c r="S18" s="60">
        <v>10.8</v>
      </c>
      <c r="T18" s="60" t="s">
        <v>279</v>
      </c>
      <c r="U18" s="60">
        <v>9.9</v>
      </c>
      <c r="V18" s="60">
        <v>4.9000000000000004</v>
      </c>
    </row>
    <row r="19" spans="1:22" x14ac:dyDescent="0.25">
      <c r="A19" s="233"/>
      <c r="B19" s="113">
        <v>2017</v>
      </c>
      <c r="C19" s="125" t="s">
        <v>475</v>
      </c>
      <c r="D19" s="125" t="s">
        <v>476</v>
      </c>
      <c r="E19" s="125">
        <v>6.1</v>
      </c>
      <c r="F19" s="125" t="s">
        <v>477</v>
      </c>
      <c r="G19" s="125">
        <v>2.7</v>
      </c>
      <c r="I19" s="7">
        <f>12.3-2.7</f>
        <v>9.6000000000000014</v>
      </c>
      <c r="J19" s="7"/>
      <c r="K19" s="7"/>
      <c r="L19" s="7"/>
      <c r="M19" s="7"/>
      <c r="N19" s="7"/>
      <c r="O19" s="7"/>
      <c r="P19" s="233"/>
      <c r="Q19" s="113">
        <v>2017</v>
      </c>
      <c r="R19" s="125" t="s">
        <v>475</v>
      </c>
      <c r="S19" s="125" t="s">
        <v>476</v>
      </c>
      <c r="T19" s="125">
        <v>6.1</v>
      </c>
      <c r="U19" s="125" t="s">
        <v>477</v>
      </c>
      <c r="V19" s="125">
        <v>2.7</v>
      </c>
    </row>
    <row r="20" spans="1:22" ht="14.25" customHeight="1" x14ac:dyDescent="0.25">
      <c r="A20" s="232" t="s">
        <v>371</v>
      </c>
      <c r="B20" s="114">
        <v>2007</v>
      </c>
      <c r="C20" s="60">
        <v>15.7</v>
      </c>
      <c r="D20" s="60">
        <v>10.4</v>
      </c>
      <c r="E20" s="60">
        <v>12.6</v>
      </c>
      <c r="F20" s="60" t="s">
        <v>300</v>
      </c>
      <c r="G20" s="60" t="s">
        <v>301</v>
      </c>
      <c r="J20" s="7"/>
      <c r="K20" s="7"/>
      <c r="L20" s="7"/>
      <c r="M20" s="7"/>
      <c r="N20" s="7"/>
      <c r="O20" s="7"/>
      <c r="P20" s="232" t="s">
        <v>371</v>
      </c>
      <c r="Q20" s="114">
        <v>2007</v>
      </c>
      <c r="R20" s="60">
        <v>15.7</v>
      </c>
      <c r="S20" s="60">
        <v>10.4</v>
      </c>
      <c r="T20" s="60">
        <v>12.6</v>
      </c>
      <c r="U20" s="60" t="s">
        <v>300</v>
      </c>
      <c r="V20" s="60" t="s">
        <v>301</v>
      </c>
    </row>
    <row r="21" spans="1:22" x14ac:dyDescent="0.25">
      <c r="A21" s="233"/>
      <c r="B21" s="112">
        <v>2010</v>
      </c>
      <c r="C21" s="60" t="s">
        <v>92</v>
      </c>
      <c r="D21" s="60" t="s">
        <v>304</v>
      </c>
      <c r="E21" s="60" t="s">
        <v>142</v>
      </c>
      <c r="F21" s="60" t="s">
        <v>305</v>
      </c>
      <c r="G21" s="60" t="s">
        <v>93</v>
      </c>
      <c r="J21" s="7"/>
      <c r="K21" s="7"/>
      <c r="L21" s="7"/>
      <c r="M21" s="7"/>
      <c r="N21" s="7"/>
      <c r="O21" s="7"/>
      <c r="P21" s="233"/>
      <c r="Q21" s="112">
        <v>2010</v>
      </c>
      <c r="R21" s="60" t="s">
        <v>92</v>
      </c>
      <c r="S21" s="60" t="s">
        <v>304</v>
      </c>
      <c r="T21" s="60" t="s">
        <v>142</v>
      </c>
      <c r="U21" s="60" t="s">
        <v>305</v>
      </c>
      <c r="V21" s="60" t="s">
        <v>93</v>
      </c>
    </row>
    <row r="22" spans="1:22" x14ac:dyDescent="0.25">
      <c r="A22" s="233"/>
      <c r="B22" s="112">
        <v>2014</v>
      </c>
      <c r="C22" s="60" t="s">
        <v>308</v>
      </c>
      <c r="D22" s="60" t="s">
        <v>300</v>
      </c>
      <c r="E22" s="60" t="s">
        <v>164</v>
      </c>
      <c r="F22" s="60" t="s">
        <v>309</v>
      </c>
      <c r="G22" s="60" t="s">
        <v>310</v>
      </c>
      <c r="J22" s="242" t="s">
        <v>378</v>
      </c>
      <c r="K22" s="242"/>
      <c r="L22" s="242"/>
      <c r="M22" s="242"/>
      <c r="N22" s="242"/>
      <c r="P22" s="233"/>
      <c r="Q22" s="112">
        <v>2014</v>
      </c>
      <c r="R22" s="60" t="s">
        <v>308</v>
      </c>
      <c r="S22" s="60" t="s">
        <v>300</v>
      </c>
      <c r="T22" s="60" t="s">
        <v>164</v>
      </c>
      <c r="U22" s="60" t="s">
        <v>309</v>
      </c>
      <c r="V22" s="60" t="s">
        <v>310</v>
      </c>
    </row>
    <row r="23" spans="1:22" x14ac:dyDescent="0.25">
      <c r="A23" s="233"/>
      <c r="B23" s="113">
        <v>2017</v>
      </c>
      <c r="C23" s="125" t="s">
        <v>478</v>
      </c>
      <c r="D23" s="125" t="s">
        <v>479</v>
      </c>
      <c r="E23" s="125">
        <v>9.5</v>
      </c>
      <c r="F23" s="125">
        <v>7.8</v>
      </c>
      <c r="G23" s="125">
        <v>5.5</v>
      </c>
      <c r="J23" s="242"/>
      <c r="K23" s="242"/>
      <c r="L23" s="242"/>
      <c r="M23" s="242"/>
      <c r="N23" s="242"/>
      <c r="P23" s="233"/>
      <c r="Q23" s="113">
        <v>2017</v>
      </c>
      <c r="R23" s="125" t="s">
        <v>478</v>
      </c>
      <c r="S23" s="125" t="s">
        <v>479</v>
      </c>
      <c r="T23" s="125">
        <v>9.5</v>
      </c>
      <c r="U23" s="125">
        <v>7.8</v>
      </c>
      <c r="V23" s="125">
        <v>5.5</v>
      </c>
    </row>
    <row r="24" spans="1:22" ht="14.25" customHeight="1" x14ac:dyDescent="0.25">
      <c r="A24" s="232" t="s">
        <v>372</v>
      </c>
      <c r="B24" s="114">
        <v>2007</v>
      </c>
      <c r="C24" s="60" t="s">
        <v>314</v>
      </c>
      <c r="D24" s="60" t="s">
        <v>282</v>
      </c>
      <c r="E24" s="60" t="s">
        <v>315</v>
      </c>
      <c r="F24" s="60" t="s">
        <v>280</v>
      </c>
      <c r="G24" s="60" t="s">
        <v>282</v>
      </c>
      <c r="J24" s="242"/>
      <c r="K24" s="242"/>
      <c r="L24" s="242"/>
      <c r="M24" s="242"/>
      <c r="N24" s="242"/>
      <c r="P24" s="232" t="s">
        <v>372</v>
      </c>
      <c r="Q24" s="114">
        <v>2007</v>
      </c>
      <c r="R24" s="60" t="s">
        <v>314</v>
      </c>
      <c r="S24" s="60" t="s">
        <v>282</v>
      </c>
      <c r="T24" s="60" t="s">
        <v>315</v>
      </c>
      <c r="U24" s="60" t="s">
        <v>280</v>
      </c>
      <c r="V24" s="60" t="s">
        <v>282</v>
      </c>
    </row>
    <row r="25" spans="1:22" x14ac:dyDescent="0.25">
      <c r="A25" s="233"/>
      <c r="B25" s="112">
        <v>2010</v>
      </c>
      <c r="C25" s="60" t="s">
        <v>317</v>
      </c>
      <c r="D25" s="60">
        <v>4</v>
      </c>
      <c r="E25" s="60" t="s">
        <v>284</v>
      </c>
      <c r="F25" s="60" t="s">
        <v>284</v>
      </c>
      <c r="G25" s="60" t="s">
        <v>319</v>
      </c>
      <c r="J25" s="242"/>
      <c r="K25" s="242"/>
      <c r="L25" s="242"/>
      <c r="M25" s="242"/>
      <c r="N25" s="242"/>
      <c r="P25" s="233"/>
      <c r="Q25" s="112">
        <v>2010</v>
      </c>
      <c r="R25" s="60" t="s">
        <v>317</v>
      </c>
      <c r="S25" s="60">
        <v>4</v>
      </c>
      <c r="T25" s="60" t="s">
        <v>284</v>
      </c>
      <c r="U25" s="60" t="s">
        <v>284</v>
      </c>
      <c r="V25" s="60" t="s">
        <v>319</v>
      </c>
    </row>
    <row r="26" spans="1:22" x14ac:dyDescent="0.25">
      <c r="A26" s="233"/>
      <c r="B26" s="112">
        <v>2014</v>
      </c>
      <c r="C26" s="60" t="s">
        <v>322</v>
      </c>
      <c r="D26" s="60" t="s">
        <v>316</v>
      </c>
      <c r="E26" s="60" t="s">
        <v>323</v>
      </c>
      <c r="F26" s="60" t="s">
        <v>294</v>
      </c>
      <c r="G26" s="60" t="s">
        <v>324</v>
      </c>
      <c r="J26" s="242"/>
      <c r="K26" s="242"/>
      <c r="L26" s="242"/>
      <c r="M26" s="242"/>
      <c r="N26" s="242"/>
      <c r="P26" s="233"/>
      <c r="Q26" s="112">
        <v>2014</v>
      </c>
      <c r="R26" s="60" t="s">
        <v>322</v>
      </c>
      <c r="S26" s="60" t="s">
        <v>316</v>
      </c>
      <c r="T26" s="60" t="s">
        <v>323</v>
      </c>
      <c r="U26" s="60" t="s">
        <v>294</v>
      </c>
      <c r="V26" s="60" t="s">
        <v>324</v>
      </c>
    </row>
    <row r="27" spans="1:22" x14ac:dyDescent="0.25">
      <c r="A27" s="233"/>
      <c r="B27" s="113">
        <v>2017</v>
      </c>
      <c r="C27" s="125" t="s">
        <v>480</v>
      </c>
      <c r="D27" s="125">
        <v>3.1</v>
      </c>
      <c r="E27" s="125" t="s">
        <v>290</v>
      </c>
      <c r="F27" s="125" t="s">
        <v>481</v>
      </c>
      <c r="G27" s="125">
        <v>1.3</v>
      </c>
      <c r="P27" s="233"/>
      <c r="Q27" s="113">
        <v>2017</v>
      </c>
      <c r="R27" s="125" t="s">
        <v>480</v>
      </c>
      <c r="S27" s="125">
        <v>3.1</v>
      </c>
      <c r="T27" s="125" t="s">
        <v>290</v>
      </c>
      <c r="U27" s="125" t="s">
        <v>481</v>
      </c>
      <c r="V27" s="125">
        <v>1.3</v>
      </c>
    </row>
    <row r="28" spans="1:22" ht="14.25" customHeight="1" x14ac:dyDescent="0.25">
      <c r="A28" s="232" t="s">
        <v>82</v>
      </c>
      <c r="B28" s="114">
        <v>2007</v>
      </c>
      <c r="C28" s="60" t="s">
        <v>326</v>
      </c>
      <c r="D28" s="60" t="s">
        <v>327</v>
      </c>
      <c r="E28" s="60" t="s">
        <v>327</v>
      </c>
      <c r="F28" s="60" t="s">
        <v>328</v>
      </c>
      <c r="G28" s="60" t="s">
        <v>318</v>
      </c>
      <c r="P28" s="232" t="s">
        <v>82</v>
      </c>
      <c r="Q28" s="114">
        <v>2007</v>
      </c>
      <c r="R28" s="60" t="s">
        <v>326</v>
      </c>
      <c r="S28" s="60" t="s">
        <v>327</v>
      </c>
      <c r="T28" s="60" t="s">
        <v>327</v>
      </c>
      <c r="U28" s="60" t="s">
        <v>328</v>
      </c>
      <c r="V28" s="60" t="s">
        <v>318</v>
      </c>
    </row>
    <row r="29" spans="1:22" x14ac:dyDescent="0.25">
      <c r="A29" s="233"/>
      <c r="B29" s="112">
        <v>2010</v>
      </c>
      <c r="C29" s="60" t="s">
        <v>325</v>
      </c>
      <c r="D29" s="60" t="s">
        <v>331</v>
      </c>
      <c r="E29" s="60" t="s">
        <v>332</v>
      </c>
      <c r="F29" s="60" t="s">
        <v>333</v>
      </c>
      <c r="G29" s="60" t="s">
        <v>316</v>
      </c>
      <c r="P29" s="233"/>
      <c r="Q29" s="112">
        <v>2010</v>
      </c>
      <c r="R29" s="60" t="s">
        <v>325</v>
      </c>
      <c r="S29" s="60" t="s">
        <v>331</v>
      </c>
      <c r="T29" s="60" t="s">
        <v>332</v>
      </c>
      <c r="U29" s="60" t="s">
        <v>333</v>
      </c>
      <c r="V29" s="60" t="s">
        <v>316</v>
      </c>
    </row>
    <row r="30" spans="1:22" x14ac:dyDescent="0.25">
      <c r="A30" s="233"/>
      <c r="B30" s="112">
        <v>2014</v>
      </c>
      <c r="C30" s="60" t="s">
        <v>335</v>
      </c>
      <c r="D30" s="60" t="s">
        <v>336</v>
      </c>
      <c r="E30" s="60">
        <v>2</v>
      </c>
      <c r="F30" s="60" t="s">
        <v>187</v>
      </c>
      <c r="G30" s="60" t="s">
        <v>337</v>
      </c>
      <c r="P30" s="233"/>
      <c r="Q30" s="112">
        <v>2014</v>
      </c>
      <c r="R30" s="60" t="s">
        <v>335</v>
      </c>
      <c r="S30" s="60" t="s">
        <v>336</v>
      </c>
      <c r="T30" s="60">
        <v>2</v>
      </c>
      <c r="U30" s="60" t="s">
        <v>187</v>
      </c>
      <c r="V30" s="60" t="s">
        <v>337</v>
      </c>
    </row>
    <row r="31" spans="1:22" x14ac:dyDescent="0.25">
      <c r="A31" s="233"/>
      <c r="B31" s="113">
        <v>2017</v>
      </c>
      <c r="C31" s="125" t="s">
        <v>482</v>
      </c>
      <c r="D31" s="125" t="s">
        <v>186</v>
      </c>
      <c r="E31" s="125" t="s">
        <v>483</v>
      </c>
      <c r="F31" s="125">
        <v>1.5</v>
      </c>
      <c r="G31" s="125" t="s">
        <v>293</v>
      </c>
      <c r="P31" s="233"/>
      <c r="Q31" s="113">
        <v>2017</v>
      </c>
      <c r="R31" s="125" t="s">
        <v>482</v>
      </c>
      <c r="S31" s="125" t="s">
        <v>186</v>
      </c>
      <c r="T31" s="125" t="s">
        <v>483</v>
      </c>
      <c r="U31" s="125">
        <v>1.5</v>
      </c>
      <c r="V31" s="125" t="s">
        <v>293</v>
      </c>
    </row>
    <row r="32" spans="1:22" ht="14.25" customHeight="1" x14ac:dyDescent="0.25">
      <c r="A32" s="232" t="s">
        <v>83</v>
      </c>
      <c r="B32" s="114">
        <v>2007</v>
      </c>
      <c r="C32" s="60" t="s">
        <v>281</v>
      </c>
      <c r="D32" s="60" t="s">
        <v>282</v>
      </c>
      <c r="E32" s="60" t="s">
        <v>283</v>
      </c>
      <c r="F32" s="60" t="s">
        <v>284</v>
      </c>
      <c r="G32" s="60" t="s">
        <v>285</v>
      </c>
      <c r="P32" s="232" t="s">
        <v>83</v>
      </c>
      <c r="Q32" s="114">
        <v>2007</v>
      </c>
      <c r="R32" s="83" t="s">
        <v>281</v>
      </c>
      <c r="S32" s="83" t="s">
        <v>282</v>
      </c>
      <c r="T32" s="83" t="s">
        <v>283</v>
      </c>
      <c r="U32" s="83" t="s">
        <v>284</v>
      </c>
      <c r="V32" s="83" t="s">
        <v>285</v>
      </c>
    </row>
    <row r="33" spans="1:22" x14ac:dyDescent="0.25">
      <c r="A33" s="233"/>
      <c r="B33" s="112">
        <v>2010</v>
      </c>
      <c r="C33" s="60" t="s">
        <v>289</v>
      </c>
      <c r="D33" s="60" t="s">
        <v>290</v>
      </c>
      <c r="E33" s="60" t="s">
        <v>291</v>
      </c>
      <c r="F33" s="60" t="s">
        <v>292</v>
      </c>
      <c r="G33" s="60" t="s">
        <v>287</v>
      </c>
      <c r="P33" s="233"/>
      <c r="Q33" s="112">
        <v>2010</v>
      </c>
      <c r="R33" s="21" t="s">
        <v>289</v>
      </c>
      <c r="S33" s="21" t="s">
        <v>290</v>
      </c>
      <c r="T33" s="21" t="s">
        <v>291</v>
      </c>
      <c r="U33" s="21" t="s">
        <v>292</v>
      </c>
      <c r="V33" s="21" t="s">
        <v>287</v>
      </c>
    </row>
    <row r="34" spans="1:22" x14ac:dyDescent="0.25">
      <c r="A34" s="233"/>
      <c r="B34" s="112">
        <v>2014</v>
      </c>
      <c r="C34" s="60" t="s">
        <v>187</v>
      </c>
      <c r="D34" s="60" t="s">
        <v>295</v>
      </c>
      <c r="E34" s="60" t="s">
        <v>235</v>
      </c>
      <c r="F34" s="60" t="s">
        <v>296</v>
      </c>
      <c r="G34" s="60" t="s">
        <v>297</v>
      </c>
      <c r="P34" s="233"/>
      <c r="Q34" s="112">
        <v>2014</v>
      </c>
      <c r="R34" s="21" t="s">
        <v>187</v>
      </c>
      <c r="S34" s="21" t="s">
        <v>295</v>
      </c>
      <c r="T34" s="21" t="s">
        <v>235</v>
      </c>
      <c r="U34" s="21" t="s">
        <v>296</v>
      </c>
      <c r="V34" s="21" t="s">
        <v>297</v>
      </c>
    </row>
    <row r="35" spans="1:22" ht="13.8" thickBot="1" x14ac:dyDescent="0.3">
      <c r="A35" s="234"/>
      <c r="B35" s="113">
        <v>2017</v>
      </c>
      <c r="C35" s="125" t="s">
        <v>296</v>
      </c>
      <c r="D35" s="125" t="s">
        <v>234</v>
      </c>
      <c r="E35" s="125" t="s">
        <v>160</v>
      </c>
      <c r="F35" s="125">
        <v>0.8</v>
      </c>
      <c r="G35" s="125" t="s">
        <v>160</v>
      </c>
      <c r="P35" s="235"/>
      <c r="Q35" s="129">
        <v>2017</v>
      </c>
      <c r="R35" s="205" t="s">
        <v>296</v>
      </c>
      <c r="S35" s="205" t="s">
        <v>234</v>
      </c>
      <c r="T35" s="205" t="s">
        <v>160</v>
      </c>
      <c r="U35" s="205">
        <v>0.8</v>
      </c>
      <c r="V35" s="205" t="s">
        <v>160</v>
      </c>
    </row>
    <row r="36" spans="1:22" ht="14.25" customHeight="1" x14ac:dyDescent="0.25">
      <c r="A36" s="232" t="s">
        <v>369</v>
      </c>
      <c r="B36" s="48">
        <v>2007</v>
      </c>
      <c r="C36" s="127"/>
      <c r="D36" s="127"/>
      <c r="E36" s="127"/>
      <c r="F36" s="127"/>
      <c r="G36" s="127"/>
      <c r="P36" s="24" t="s">
        <v>423</v>
      </c>
      <c r="R36" s="6"/>
      <c r="S36" s="6"/>
      <c r="T36" s="6"/>
      <c r="U36" s="6"/>
      <c r="V36" s="6"/>
    </row>
    <row r="37" spans="1:22" x14ac:dyDescent="0.25">
      <c r="A37" s="233"/>
      <c r="B37" s="48">
        <v>2010</v>
      </c>
      <c r="C37" s="127"/>
      <c r="D37" s="127"/>
      <c r="E37" s="127"/>
      <c r="F37" s="127"/>
      <c r="G37" s="127"/>
    </row>
    <row r="38" spans="1:22" x14ac:dyDescent="0.25">
      <c r="A38" s="233"/>
      <c r="B38" s="48">
        <v>2014</v>
      </c>
      <c r="C38" s="128"/>
      <c r="D38" s="128"/>
      <c r="E38" s="128"/>
      <c r="F38" s="128"/>
      <c r="G38" s="128"/>
    </row>
    <row r="39" spans="1:22" ht="13.8" thickBot="1" x14ac:dyDescent="0.3">
      <c r="A39" s="235"/>
      <c r="B39" s="129">
        <v>2017</v>
      </c>
      <c r="C39" s="130">
        <v>99.89</v>
      </c>
      <c r="D39" s="130">
        <v>99.66</v>
      </c>
      <c r="E39" s="130">
        <v>99.78</v>
      </c>
      <c r="F39" s="130">
        <v>99.45</v>
      </c>
      <c r="G39" s="130">
        <v>99.48</v>
      </c>
    </row>
    <row r="40" spans="1:22" ht="14.25" customHeight="1" x14ac:dyDescent="0.25">
      <c r="A40" s="24" t="s">
        <v>423</v>
      </c>
    </row>
    <row r="41" spans="1:22" ht="15" customHeight="1" x14ac:dyDescent="0.25"/>
    <row r="42" spans="1:22" ht="15" customHeight="1" x14ac:dyDescent="0.25"/>
    <row r="43" spans="1:22" ht="15.75" customHeight="1" x14ac:dyDescent="0.25"/>
  </sheetData>
  <mergeCells count="32">
    <mergeCell ref="P28:P31"/>
    <mergeCell ref="P32:P35"/>
    <mergeCell ref="P8:P11"/>
    <mergeCell ref="P12:P15"/>
    <mergeCell ref="P16:P19"/>
    <mergeCell ref="P20:P23"/>
    <mergeCell ref="P24:P27"/>
    <mergeCell ref="S2:S3"/>
    <mergeCell ref="T2:T3"/>
    <mergeCell ref="U2:U3"/>
    <mergeCell ref="V2:V3"/>
    <mergeCell ref="P4:P7"/>
    <mergeCell ref="A4:A7"/>
    <mergeCell ref="C2:C3"/>
    <mergeCell ref="P2:P3"/>
    <mergeCell ref="Q2:Q3"/>
    <mergeCell ref="R2:R3"/>
    <mergeCell ref="G2:G3"/>
    <mergeCell ref="A2:A3"/>
    <mergeCell ref="B2:B3"/>
    <mergeCell ref="D2:D3"/>
    <mergeCell ref="E2:E3"/>
    <mergeCell ref="F2:F3"/>
    <mergeCell ref="A28:A31"/>
    <mergeCell ref="A32:A35"/>
    <mergeCell ref="A36:A39"/>
    <mergeCell ref="J22:N26"/>
    <mergeCell ref="A8:A11"/>
    <mergeCell ref="A12:A15"/>
    <mergeCell ref="A16:A19"/>
    <mergeCell ref="A20:A23"/>
    <mergeCell ref="A24:A27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/>
  </sheetPr>
  <dimension ref="A1:L27"/>
  <sheetViews>
    <sheetView workbookViewId="0">
      <selection activeCell="J24" sqref="J24"/>
    </sheetView>
  </sheetViews>
  <sheetFormatPr defaultColWidth="9.109375" defaultRowHeight="13.2" x14ac:dyDescent="0.25"/>
  <cols>
    <col min="1" max="1" width="46.44140625" style="32" customWidth="1"/>
    <col min="2" max="2" width="9.109375" style="7"/>
    <col min="3" max="5" width="9.109375" style="6"/>
    <col min="6" max="16384" width="9.109375" style="7"/>
  </cols>
  <sheetData>
    <row r="1" spans="1:6" ht="13.8" thickBot="1" x14ac:dyDescent="0.3">
      <c r="A1" s="108" t="s">
        <v>101</v>
      </c>
    </row>
    <row r="2" spans="1:6" ht="14.4" thickTop="1" thickBot="1" x14ac:dyDescent="0.3">
      <c r="A2" s="109" t="s">
        <v>36</v>
      </c>
      <c r="B2" s="110" t="s">
        <v>0</v>
      </c>
      <c r="C2" s="110" t="s">
        <v>28</v>
      </c>
      <c r="D2" s="110" t="s">
        <v>29</v>
      </c>
      <c r="E2" s="110" t="s">
        <v>27</v>
      </c>
    </row>
    <row r="3" spans="1:6" ht="16.5" customHeight="1" x14ac:dyDescent="0.25">
      <c r="A3" s="241" t="s">
        <v>95</v>
      </c>
      <c r="B3" s="111">
        <v>2007</v>
      </c>
      <c r="C3" s="70" t="s">
        <v>389</v>
      </c>
      <c r="D3" s="70" t="s">
        <v>390</v>
      </c>
      <c r="E3" s="70" t="s">
        <v>388</v>
      </c>
    </row>
    <row r="4" spans="1:6" x14ac:dyDescent="0.25">
      <c r="A4" s="233"/>
      <c r="B4" s="112">
        <v>2010</v>
      </c>
      <c r="C4" s="18" t="s">
        <v>196</v>
      </c>
      <c r="D4" s="18" t="s">
        <v>392</v>
      </c>
      <c r="E4" s="18" t="s">
        <v>391</v>
      </c>
    </row>
    <row r="5" spans="1:6" x14ac:dyDescent="0.25">
      <c r="A5" s="233"/>
      <c r="B5" s="112">
        <v>2014</v>
      </c>
      <c r="C5" s="18" t="s">
        <v>393</v>
      </c>
      <c r="D5" s="18" t="s">
        <v>394</v>
      </c>
      <c r="E5" s="18" t="s">
        <v>437</v>
      </c>
    </row>
    <row r="6" spans="1:6" x14ac:dyDescent="0.25">
      <c r="A6" s="234"/>
      <c r="B6" s="113">
        <v>2017</v>
      </c>
      <c r="C6" s="84" t="s">
        <v>219</v>
      </c>
      <c r="D6" s="84" t="s">
        <v>484</v>
      </c>
      <c r="E6" s="84" t="s">
        <v>485</v>
      </c>
    </row>
    <row r="7" spans="1:6" x14ac:dyDescent="0.25">
      <c r="A7" s="232" t="s">
        <v>94</v>
      </c>
      <c r="B7" s="114">
        <v>2007</v>
      </c>
      <c r="C7" s="115" t="s">
        <v>266</v>
      </c>
      <c r="D7" s="115" t="s">
        <v>403</v>
      </c>
      <c r="E7" s="115" t="s">
        <v>271</v>
      </c>
    </row>
    <row r="8" spans="1:6" x14ac:dyDescent="0.25">
      <c r="A8" s="233"/>
      <c r="B8" s="112">
        <v>2010</v>
      </c>
      <c r="C8" s="18" t="s">
        <v>195</v>
      </c>
      <c r="D8" s="18" t="s">
        <v>404</v>
      </c>
      <c r="E8" s="18" t="s">
        <v>91</v>
      </c>
    </row>
    <row r="9" spans="1:6" x14ac:dyDescent="0.25">
      <c r="A9" s="233"/>
      <c r="B9" s="112">
        <v>2014</v>
      </c>
      <c r="C9" s="18" t="s">
        <v>406</v>
      </c>
      <c r="D9" s="18" t="s">
        <v>407</v>
      </c>
      <c r="E9" s="18" t="s">
        <v>405</v>
      </c>
    </row>
    <row r="10" spans="1:6" x14ac:dyDescent="0.25">
      <c r="A10" s="234"/>
      <c r="B10" s="113">
        <v>2017</v>
      </c>
      <c r="C10" s="84" t="s">
        <v>486</v>
      </c>
      <c r="D10" s="84" t="s">
        <v>487</v>
      </c>
      <c r="E10" s="84" t="s">
        <v>488</v>
      </c>
    </row>
    <row r="11" spans="1:6" ht="15" customHeight="1" x14ac:dyDescent="0.25">
      <c r="A11" s="232" t="s">
        <v>96</v>
      </c>
      <c r="B11" s="114">
        <v>2007</v>
      </c>
      <c r="C11" s="115" t="s">
        <v>387</v>
      </c>
      <c r="D11" s="115" t="s">
        <v>397</v>
      </c>
      <c r="E11" s="115" t="s">
        <v>396</v>
      </c>
    </row>
    <row r="12" spans="1:6" x14ac:dyDescent="0.25">
      <c r="A12" s="233"/>
      <c r="B12" s="112">
        <v>2010</v>
      </c>
      <c r="C12" s="18" t="s">
        <v>399</v>
      </c>
      <c r="D12" s="18" t="s">
        <v>400</v>
      </c>
      <c r="E12" s="18" t="s">
        <v>398</v>
      </c>
    </row>
    <row r="13" spans="1:6" x14ac:dyDescent="0.25">
      <c r="A13" s="233"/>
      <c r="B13" s="112">
        <v>2014</v>
      </c>
      <c r="C13" s="18" t="s">
        <v>401</v>
      </c>
      <c r="D13" s="18" t="s">
        <v>402</v>
      </c>
      <c r="E13" s="18" t="s">
        <v>438</v>
      </c>
    </row>
    <row r="14" spans="1:6" ht="15.75" customHeight="1" x14ac:dyDescent="0.25">
      <c r="A14" s="234"/>
      <c r="B14" s="113">
        <v>2017</v>
      </c>
      <c r="C14" s="84">
        <v>93.6</v>
      </c>
      <c r="D14" s="84">
        <v>93.4</v>
      </c>
      <c r="E14" s="84">
        <v>93.5</v>
      </c>
    </row>
    <row r="15" spans="1:6" x14ac:dyDescent="0.25">
      <c r="A15" s="232" t="s">
        <v>97</v>
      </c>
      <c r="B15" s="114">
        <v>2007</v>
      </c>
      <c r="C15" s="115" t="s">
        <v>386</v>
      </c>
      <c r="D15" s="115" t="s">
        <v>408</v>
      </c>
      <c r="E15" s="115" t="s">
        <v>251</v>
      </c>
    </row>
    <row r="16" spans="1:6" x14ac:dyDescent="0.25">
      <c r="A16" s="233"/>
      <c r="B16" s="112">
        <v>2010</v>
      </c>
      <c r="C16" s="18" t="s">
        <v>410</v>
      </c>
      <c r="D16" s="18" t="s">
        <v>411</v>
      </c>
      <c r="E16" s="18" t="s">
        <v>409</v>
      </c>
      <c r="F16" s="7" t="s">
        <v>100</v>
      </c>
    </row>
    <row r="17" spans="1:12" x14ac:dyDescent="0.25">
      <c r="A17" s="233"/>
      <c r="B17" s="112">
        <v>2014</v>
      </c>
      <c r="C17" s="18" t="s">
        <v>413</v>
      </c>
      <c r="D17" s="18" t="s">
        <v>414</v>
      </c>
      <c r="E17" s="18" t="s">
        <v>412</v>
      </c>
    </row>
    <row r="18" spans="1:12" x14ac:dyDescent="0.25">
      <c r="A18" s="234"/>
      <c r="B18" s="113">
        <v>2017</v>
      </c>
      <c r="C18" s="84" t="s">
        <v>489</v>
      </c>
      <c r="D18" s="84">
        <v>98.5</v>
      </c>
      <c r="E18" s="84">
        <v>98.4</v>
      </c>
    </row>
    <row r="19" spans="1:12" x14ac:dyDescent="0.25">
      <c r="A19" s="232" t="s">
        <v>98</v>
      </c>
      <c r="B19" s="114">
        <v>2007</v>
      </c>
      <c r="C19" s="115" t="s">
        <v>380</v>
      </c>
      <c r="D19" s="115" t="s">
        <v>381</v>
      </c>
      <c r="E19" s="115" t="s">
        <v>379</v>
      </c>
    </row>
    <row r="20" spans="1:12" ht="13.2" customHeight="1" x14ac:dyDescent="0.25">
      <c r="A20" s="233"/>
      <c r="B20" s="112">
        <v>2010</v>
      </c>
      <c r="C20" s="18" t="s">
        <v>385</v>
      </c>
      <c r="D20" s="18" t="s">
        <v>383</v>
      </c>
      <c r="E20" s="18" t="s">
        <v>384</v>
      </c>
      <c r="G20" s="122"/>
      <c r="H20" s="122"/>
      <c r="I20" s="122"/>
      <c r="J20" s="122"/>
      <c r="K20" s="122"/>
      <c r="L20" s="122"/>
    </row>
    <row r="21" spans="1:12" x14ac:dyDescent="0.25">
      <c r="A21" s="233"/>
      <c r="B21" s="112">
        <v>2014</v>
      </c>
      <c r="C21" s="18" t="s">
        <v>387</v>
      </c>
      <c r="D21" s="18" t="s">
        <v>382</v>
      </c>
      <c r="E21" s="18" t="s">
        <v>386</v>
      </c>
      <c r="G21" s="122"/>
      <c r="H21" s="122"/>
      <c r="I21" s="122"/>
      <c r="J21" s="122"/>
      <c r="K21" s="122"/>
      <c r="L21" s="122"/>
    </row>
    <row r="22" spans="1:12" x14ac:dyDescent="0.25">
      <c r="A22" s="234"/>
      <c r="B22" s="113">
        <v>2017</v>
      </c>
      <c r="C22" s="84" t="s">
        <v>644</v>
      </c>
      <c r="D22" s="84" t="s">
        <v>645</v>
      </c>
      <c r="E22" s="84" t="s">
        <v>646</v>
      </c>
      <c r="G22" s="122"/>
      <c r="H22" s="122"/>
      <c r="I22" s="122"/>
      <c r="J22" s="122"/>
      <c r="K22" s="122"/>
      <c r="L22" s="122"/>
    </row>
    <row r="23" spans="1:12" x14ac:dyDescent="0.25">
      <c r="A23" s="233" t="s">
        <v>99</v>
      </c>
      <c r="B23" s="48">
        <v>2007</v>
      </c>
      <c r="C23" s="6" t="s">
        <v>416</v>
      </c>
      <c r="D23" s="6" t="s">
        <v>368</v>
      </c>
      <c r="E23" s="6" t="s">
        <v>415</v>
      </c>
    </row>
    <row r="24" spans="1:12" x14ac:dyDescent="0.25">
      <c r="A24" s="233"/>
      <c r="B24" s="112">
        <v>2010</v>
      </c>
      <c r="C24" s="6" t="s">
        <v>418</v>
      </c>
      <c r="D24" s="6" t="s">
        <v>419</v>
      </c>
      <c r="E24" s="6" t="s">
        <v>417</v>
      </c>
    </row>
    <row r="25" spans="1:12" x14ac:dyDescent="0.25">
      <c r="A25" s="233"/>
      <c r="B25" s="112">
        <v>2014</v>
      </c>
      <c r="C25" s="6" t="s">
        <v>421</v>
      </c>
      <c r="D25" s="6" t="s">
        <v>422</v>
      </c>
      <c r="E25" s="6" t="s">
        <v>420</v>
      </c>
    </row>
    <row r="26" spans="1:12" ht="13.8" thickBot="1" x14ac:dyDescent="0.3">
      <c r="A26" s="240"/>
      <c r="B26" s="116">
        <v>2017</v>
      </c>
      <c r="C26" s="117" t="s">
        <v>490</v>
      </c>
      <c r="D26" s="117" t="s">
        <v>439</v>
      </c>
      <c r="E26" s="117" t="s">
        <v>440</v>
      </c>
    </row>
    <row r="27" spans="1:12" ht="13.8" thickTop="1" x14ac:dyDescent="0.25">
      <c r="A27" s="24" t="s">
        <v>423</v>
      </c>
    </row>
  </sheetData>
  <mergeCells count="6">
    <mergeCell ref="A23:A26"/>
    <mergeCell ref="A3:A6"/>
    <mergeCell ref="A7:A10"/>
    <mergeCell ref="A11:A14"/>
    <mergeCell ref="A15:A18"/>
    <mergeCell ref="A19:A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/>
  </sheetPr>
  <dimension ref="A1:I13"/>
  <sheetViews>
    <sheetView topLeftCell="G1" workbookViewId="0">
      <selection activeCell="S11" sqref="S11"/>
    </sheetView>
  </sheetViews>
  <sheetFormatPr defaultColWidth="9.109375" defaultRowHeight="13.2" x14ac:dyDescent="0.25"/>
  <cols>
    <col min="1" max="1" width="33.6640625" style="7" customWidth="1"/>
    <col min="2" max="9" width="18" style="7" customWidth="1"/>
    <col min="10" max="16384" width="9.109375" style="7"/>
  </cols>
  <sheetData>
    <row r="1" spans="1:9" x14ac:dyDescent="0.25">
      <c r="A1" s="97" t="s">
        <v>116</v>
      </c>
      <c r="B1" s="245" t="s">
        <v>104</v>
      </c>
      <c r="C1" s="245"/>
      <c r="D1" s="245" t="s">
        <v>103</v>
      </c>
      <c r="E1" s="245"/>
      <c r="F1" s="245" t="s">
        <v>441</v>
      </c>
      <c r="G1" s="245"/>
      <c r="H1" s="245" t="s">
        <v>133</v>
      </c>
      <c r="I1" s="245"/>
    </row>
    <row r="2" spans="1:9" ht="26.4" x14ac:dyDescent="0.25">
      <c r="A2" s="98"/>
      <c r="B2" s="99" t="s">
        <v>117</v>
      </c>
      <c r="C2" s="99" t="s">
        <v>442</v>
      </c>
      <c r="D2" s="99" t="s">
        <v>117</v>
      </c>
      <c r="E2" s="99" t="s">
        <v>442</v>
      </c>
      <c r="F2" s="99" t="s">
        <v>117</v>
      </c>
      <c r="G2" s="99" t="s">
        <v>442</v>
      </c>
      <c r="H2" s="99" t="s">
        <v>117</v>
      </c>
      <c r="I2" s="99" t="s">
        <v>442</v>
      </c>
    </row>
    <row r="3" spans="1:9" x14ac:dyDescent="0.25">
      <c r="A3" s="100" t="s">
        <v>443</v>
      </c>
      <c r="B3" s="18">
        <v>670</v>
      </c>
      <c r="C3" s="21">
        <v>55.263717489606449</v>
      </c>
      <c r="D3" s="18">
        <v>743</v>
      </c>
      <c r="E3" s="21">
        <v>63.167771459988934</v>
      </c>
      <c r="F3" s="18">
        <v>688</v>
      </c>
      <c r="G3" s="21">
        <v>65.061702457699553</v>
      </c>
      <c r="H3" s="101">
        <v>920</v>
      </c>
      <c r="I3" s="102">
        <f t="shared" ref="I3:I8" si="0">(((H3)/$B$12)*1000)</f>
        <v>83.476998457490254</v>
      </c>
    </row>
    <row r="4" spans="1:9" ht="26.4" x14ac:dyDescent="0.25">
      <c r="A4" s="100" t="s">
        <v>444</v>
      </c>
      <c r="B4" s="18">
        <v>1774</v>
      </c>
      <c r="C4" s="21">
        <v>147.24969657479247</v>
      </c>
      <c r="D4" s="18">
        <v>1758</v>
      </c>
      <c r="E4" s="21">
        <v>148.00364460662547</v>
      </c>
      <c r="F4" s="18">
        <v>1088</v>
      </c>
      <c r="G4" s="21">
        <v>98.141218775325754</v>
      </c>
      <c r="H4" s="101">
        <v>1140</v>
      </c>
      <c r="I4" s="102">
        <f t="shared" si="0"/>
        <v>103.43888939297705</v>
      </c>
    </row>
    <row r="5" spans="1:9" x14ac:dyDescent="0.25">
      <c r="A5" s="100" t="s">
        <v>445</v>
      </c>
      <c r="B5" s="18">
        <v>131</v>
      </c>
      <c r="C5" s="21">
        <v>12.608773102243816</v>
      </c>
      <c r="D5" s="18">
        <v>98</v>
      </c>
      <c r="E5" s="21">
        <v>8.7695864538181905</v>
      </c>
      <c r="F5" s="18">
        <v>112</v>
      </c>
      <c r="G5" s="21">
        <v>10.02038615882687</v>
      </c>
      <c r="H5" s="101">
        <v>115</v>
      </c>
      <c r="I5" s="102">
        <f t="shared" si="0"/>
        <v>10.434624807186282</v>
      </c>
    </row>
    <row r="6" spans="1:9" x14ac:dyDescent="0.25">
      <c r="A6" s="100" t="s">
        <v>446</v>
      </c>
      <c r="B6" s="18">
        <v>1115</v>
      </c>
      <c r="C6" s="21">
        <v>72.069393695999821</v>
      </c>
      <c r="D6" s="18">
        <v>1389</v>
      </c>
      <c r="E6" s="21">
        <v>104.47686919016347</v>
      </c>
      <c r="F6" s="18">
        <v>786</v>
      </c>
      <c r="G6" s="21">
        <v>47.288378630685344</v>
      </c>
      <c r="H6" s="101">
        <v>432</v>
      </c>
      <c r="I6" s="102">
        <f t="shared" si="0"/>
        <v>39.197894927864986</v>
      </c>
    </row>
    <row r="7" spans="1:9" ht="26.4" x14ac:dyDescent="0.25">
      <c r="A7" s="100" t="s">
        <v>447</v>
      </c>
      <c r="B7" s="18">
        <v>3014</v>
      </c>
      <c r="C7" s="21">
        <v>234.55762444602917</v>
      </c>
      <c r="D7" s="18">
        <v>3539</v>
      </c>
      <c r="E7" s="21">
        <v>304.15040086917878</v>
      </c>
      <c r="F7" s="18">
        <v>3357</v>
      </c>
      <c r="G7" s="21">
        <v>296.9466657640944</v>
      </c>
      <c r="H7" s="103">
        <v>5426</v>
      </c>
      <c r="I7" s="102">
        <f t="shared" si="0"/>
        <v>492.33281916341531</v>
      </c>
    </row>
    <row r="8" spans="1:9" ht="27" thickBot="1" x14ac:dyDescent="0.3">
      <c r="A8" s="104" t="s">
        <v>448</v>
      </c>
      <c r="B8" s="105">
        <v>955</v>
      </c>
      <c r="C8" s="88">
        <v>73.040139857429509</v>
      </c>
      <c r="D8" s="105">
        <v>694</v>
      </c>
      <c r="E8" s="88">
        <v>59.696127067542605</v>
      </c>
      <c r="F8" s="105">
        <v>400</v>
      </c>
      <c r="G8" s="88">
        <v>34.662562394901535</v>
      </c>
      <c r="H8" s="106">
        <v>352</v>
      </c>
      <c r="I8" s="88">
        <f t="shared" si="0"/>
        <v>31.939025496778878</v>
      </c>
    </row>
    <row r="9" spans="1:9" x14ac:dyDescent="0.25">
      <c r="H9" s="107"/>
    </row>
    <row r="11" spans="1:9" x14ac:dyDescent="0.25">
      <c r="B11" s="31">
        <v>2017</v>
      </c>
    </row>
    <row r="12" spans="1:9" x14ac:dyDescent="0.25">
      <c r="A12" s="7" t="s">
        <v>551</v>
      </c>
      <c r="B12" s="7">
        <v>11021</v>
      </c>
    </row>
    <row r="13" spans="1:9" x14ac:dyDescent="0.25">
      <c r="A13" s="7" t="s">
        <v>491</v>
      </c>
      <c r="B13" s="7">
        <v>3543423</v>
      </c>
    </row>
  </sheetData>
  <mergeCells count="4">
    <mergeCell ref="B1:C1"/>
    <mergeCell ref="D1:E1"/>
    <mergeCell ref="F1:G1"/>
    <mergeCell ref="H1:I1"/>
  </mergeCells>
  <hyperlinks>
    <hyperlink ref="D3" location="_ftn1" display="_ftn1"/>
  </hyperlinks>
  <pageMargins left="0.7" right="0.7" top="0.75" bottom="0.75" header="0.3" footer="0.3"/>
  <pageSetup paperSize="0" orientation="portrait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4"/>
  <sheetViews>
    <sheetView workbookViewId="0">
      <selection activeCell="C20" sqref="C20"/>
    </sheetView>
  </sheetViews>
  <sheetFormatPr defaultColWidth="9.109375" defaultRowHeight="13.2" x14ac:dyDescent="0.25"/>
  <cols>
    <col min="1" max="1" width="46.109375" style="63" customWidth="1"/>
    <col min="2" max="2" width="9.109375" style="63"/>
    <col min="3" max="3" width="14.6640625" style="64" bestFit="1" customWidth="1"/>
    <col min="4" max="5" width="14.5546875" style="64" bestFit="1" customWidth="1"/>
    <col min="6" max="6" width="11.88671875" style="64" customWidth="1"/>
    <col min="7" max="9" width="16.5546875" style="63" customWidth="1"/>
    <col min="10" max="10" width="18.33203125" style="63" bestFit="1" customWidth="1"/>
    <col min="11" max="11" width="14" style="63" customWidth="1"/>
    <col min="12" max="12" width="7.88671875" style="63" customWidth="1"/>
    <col min="13" max="18" width="9.109375" style="63"/>
    <col min="19" max="19" width="9.109375" style="65"/>
    <col min="20" max="16384" width="9.109375" style="63"/>
  </cols>
  <sheetData>
    <row r="1" spans="1:27" ht="13.8" thickBot="1" x14ac:dyDescent="0.3">
      <c r="A1" s="62" t="s">
        <v>552</v>
      </c>
      <c r="C1" s="63"/>
      <c r="D1" s="63"/>
      <c r="E1" s="63"/>
    </row>
    <row r="2" spans="1:27" ht="15.75" customHeight="1" thickBot="1" x14ac:dyDescent="0.3">
      <c r="A2" s="246" t="s">
        <v>553</v>
      </c>
      <c r="B2" s="248" t="s">
        <v>0</v>
      </c>
      <c r="C2" s="254" t="s">
        <v>520</v>
      </c>
      <c r="D2" s="254"/>
      <c r="E2" s="254"/>
      <c r="F2" s="250"/>
      <c r="G2" s="254" t="s">
        <v>517</v>
      </c>
      <c r="H2" s="254"/>
      <c r="I2" s="254"/>
      <c r="J2" s="252" t="s">
        <v>127</v>
      </c>
    </row>
    <row r="3" spans="1:27" ht="48.75" customHeight="1" thickBot="1" x14ac:dyDescent="0.3">
      <c r="A3" s="247"/>
      <c r="B3" s="249"/>
      <c r="C3" s="66" t="s">
        <v>115</v>
      </c>
      <c r="D3" s="66" t="s">
        <v>118</v>
      </c>
      <c r="E3" s="66" t="s">
        <v>119</v>
      </c>
      <c r="F3" s="251"/>
      <c r="G3" s="66" t="s">
        <v>115</v>
      </c>
      <c r="H3" s="66" t="s">
        <v>118</v>
      </c>
      <c r="I3" s="66" t="s">
        <v>119</v>
      </c>
      <c r="J3" s="253"/>
      <c r="K3" s="7"/>
      <c r="L3" s="7"/>
      <c r="M3" s="7"/>
      <c r="N3" s="7"/>
      <c r="O3" s="7"/>
    </row>
    <row r="4" spans="1:27" x14ac:dyDescent="0.25">
      <c r="A4" s="67" t="s">
        <v>111</v>
      </c>
      <c r="B4" s="255" t="s">
        <v>492</v>
      </c>
      <c r="C4" s="68">
        <v>74.703999999999994</v>
      </c>
      <c r="D4" s="68">
        <v>56.877000000000002</v>
      </c>
      <c r="E4" s="68">
        <v>0</v>
      </c>
      <c r="F4" s="68"/>
      <c r="G4" s="69">
        <f>100*C4/$J4</f>
        <v>74.703999999999994</v>
      </c>
      <c r="H4" s="69">
        <f>100*D4/$J4</f>
        <v>56.876999999999995</v>
      </c>
      <c r="I4" s="69">
        <f>100*E4/$J4</f>
        <v>0</v>
      </c>
      <c r="J4" s="70">
        <v>100</v>
      </c>
      <c r="K4" s="7"/>
      <c r="L4" s="7"/>
      <c r="M4" s="71" t="s">
        <v>127</v>
      </c>
      <c r="O4" s="7"/>
      <c r="Q4" s="7"/>
      <c r="S4" s="63"/>
      <c r="T4" s="7"/>
      <c r="U4" s="7"/>
      <c r="V4" s="7"/>
      <c r="W4" s="7"/>
      <c r="X4" s="7"/>
      <c r="Y4" s="7"/>
      <c r="Z4" s="7"/>
    </row>
    <row r="5" spans="1:27" x14ac:dyDescent="0.25">
      <c r="A5" s="72" t="s">
        <v>112</v>
      </c>
      <c r="B5" s="229"/>
      <c r="C5" s="73">
        <v>11.03</v>
      </c>
      <c r="D5" s="73">
        <v>9.9830000000000005</v>
      </c>
      <c r="E5" s="73">
        <v>0.20399999999999999</v>
      </c>
      <c r="F5" s="73"/>
      <c r="G5" s="74">
        <f t="shared" ref="G5:G23" si="0">100*C5/J5</f>
        <v>11.03</v>
      </c>
      <c r="H5" s="74">
        <f t="shared" ref="H5:I23" si="1">100*D5/$J5</f>
        <v>9.9830000000000005</v>
      </c>
      <c r="I5" s="74">
        <f t="shared" si="1"/>
        <v>0.20399999999999999</v>
      </c>
      <c r="J5" s="75">
        <v>100</v>
      </c>
      <c r="K5" s="7"/>
      <c r="L5" s="7" t="s">
        <v>492</v>
      </c>
      <c r="M5" s="60">
        <v>100</v>
      </c>
      <c r="O5" s="7"/>
      <c r="Q5" s="7"/>
      <c r="S5" s="63"/>
      <c r="T5" s="7"/>
      <c r="U5" s="7"/>
      <c r="V5" s="7"/>
      <c r="W5" s="7"/>
      <c r="X5" s="7"/>
      <c r="Y5" s="7"/>
      <c r="Z5" s="7"/>
      <c r="AA5" s="7"/>
    </row>
    <row r="6" spans="1:27" x14ac:dyDescent="0.25">
      <c r="A6" s="72" t="s">
        <v>113</v>
      </c>
      <c r="B6" s="229"/>
      <c r="C6" s="73">
        <v>103.578</v>
      </c>
      <c r="D6" s="73">
        <v>49.887999999999998</v>
      </c>
      <c r="E6" s="73">
        <v>18.064</v>
      </c>
      <c r="F6" s="73"/>
      <c r="G6" s="74">
        <f t="shared" si="0"/>
        <v>103.57800000000002</v>
      </c>
      <c r="H6" s="74">
        <f t="shared" si="1"/>
        <v>49.888000000000005</v>
      </c>
      <c r="I6" s="74">
        <f t="shared" si="1"/>
        <v>18.064</v>
      </c>
      <c r="J6" s="75">
        <v>100</v>
      </c>
      <c r="K6" s="7"/>
      <c r="L6" s="7" t="s">
        <v>509</v>
      </c>
      <c r="M6" s="76">
        <v>109.99941570869208</v>
      </c>
      <c r="O6" s="7"/>
      <c r="Q6" s="7"/>
      <c r="S6" s="63"/>
      <c r="T6" s="7"/>
      <c r="U6" s="7"/>
      <c r="V6" s="7"/>
      <c r="W6" s="7"/>
      <c r="X6" s="7"/>
      <c r="Y6" s="7"/>
      <c r="Z6" s="7"/>
      <c r="AA6" s="7"/>
    </row>
    <row r="7" spans="1:27" x14ac:dyDescent="0.25">
      <c r="A7" s="72" t="s">
        <v>114</v>
      </c>
      <c r="B7" s="229"/>
      <c r="C7" s="73">
        <v>22.928000000000001</v>
      </c>
      <c r="D7" s="73">
        <v>4.2679999999999998</v>
      </c>
      <c r="E7" s="73">
        <v>1.919</v>
      </c>
      <c r="F7" s="73"/>
      <c r="G7" s="74">
        <f t="shared" si="0"/>
        <v>22.928000000000001</v>
      </c>
      <c r="H7" s="74">
        <f t="shared" si="1"/>
        <v>4.2679999999999998</v>
      </c>
      <c r="I7" s="74">
        <f t="shared" si="1"/>
        <v>1.919</v>
      </c>
      <c r="J7" s="75">
        <v>100</v>
      </c>
      <c r="K7" s="7"/>
      <c r="L7" s="7" t="s">
        <v>510</v>
      </c>
      <c r="M7" s="76">
        <v>111.89967168749141</v>
      </c>
      <c r="O7" s="7"/>
      <c r="Q7" s="7"/>
      <c r="S7" s="63"/>
      <c r="T7" s="7"/>
      <c r="U7" s="7"/>
      <c r="V7" s="7"/>
      <c r="W7" s="7"/>
      <c r="X7" s="7"/>
      <c r="Y7" s="7"/>
      <c r="Z7" s="7"/>
    </row>
    <row r="8" spans="1:27" x14ac:dyDescent="0.25">
      <c r="A8" s="77" t="s">
        <v>115</v>
      </c>
      <c r="B8" s="230"/>
      <c r="C8" s="78">
        <v>212.24</v>
      </c>
      <c r="D8" s="78">
        <v>121.015</v>
      </c>
      <c r="E8" s="78">
        <v>20.187000000000001</v>
      </c>
      <c r="F8" s="78"/>
      <c r="G8" s="79">
        <f t="shared" si="0"/>
        <v>212.24</v>
      </c>
      <c r="H8" s="79">
        <f t="shared" si="1"/>
        <v>121.015</v>
      </c>
      <c r="I8" s="79">
        <f t="shared" si="1"/>
        <v>20.187000000000001</v>
      </c>
      <c r="J8" s="80">
        <v>100</v>
      </c>
      <c r="K8" s="7"/>
      <c r="L8" s="7" t="s">
        <v>120</v>
      </c>
      <c r="M8" s="76">
        <v>119.85593861675392</v>
      </c>
      <c r="O8" s="7"/>
      <c r="Q8" s="7"/>
      <c r="S8" s="63"/>
      <c r="T8" s="7"/>
      <c r="U8" s="7"/>
      <c r="V8" s="7"/>
      <c r="W8" s="7"/>
      <c r="X8" s="7"/>
      <c r="Y8" s="7"/>
      <c r="Z8" s="7"/>
    </row>
    <row r="9" spans="1:27" x14ac:dyDescent="0.25">
      <c r="A9" s="81" t="s">
        <v>111</v>
      </c>
      <c r="B9" s="256" t="s">
        <v>120</v>
      </c>
      <c r="C9" s="82">
        <v>123.38500000000001</v>
      </c>
      <c r="D9" s="82">
        <v>112.304</v>
      </c>
      <c r="E9" s="82">
        <v>0</v>
      </c>
      <c r="F9" s="82"/>
      <c r="G9" s="82">
        <f>100*C9/J9</f>
        <v>102.94441929534293</v>
      </c>
      <c r="H9" s="82">
        <f t="shared" si="1"/>
        <v>93.699153580615089</v>
      </c>
      <c r="I9" s="82">
        <f t="shared" si="1"/>
        <v>0</v>
      </c>
      <c r="J9" s="83">
        <v>119.85593861675392</v>
      </c>
      <c r="K9" s="7"/>
      <c r="L9" s="7" t="s">
        <v>121</v>
      </c>
      <c r="M9" s="76">
        <v>130.09515154882374</v>
      </c>
      <c r="O9" s="7"/>
      <c r="Q9" s="7"/>
      <c r="S9" s="63"/>
      <c r="T9" s="7"/>
      <c r="U9" s="7"/>
      <c r="V9" s="7"/>
      <c r="W9" s="7"/>
      <c r="X9" s="7"/>
      <c r="Y9" s="7"/>
      <c r="Z9" s="7"/>
    </row>
    <row r="10" spans="1:27" x14ac:dyDescent="0.25">
      <c r="A10" s="72" t="s">
        <v>112</v>
      </c>
      <c r="B10" s="229"/>
      <c r="C10" s="73">
        <v>12.465999999999999</v>
      </c>
      <c r="D10" s="73">
        <v>10.981</v>
      </c>
      <c r="E10" s="73">
        <v>0.52100000000000002</v>
      </c>
      <c r="F10" s="73"/>
      <c r="G10" s="73">
        <f t="shared" si="0"/>
        <v>10.400819637198564</v>
      </c>
      <c r="H10" s="73">
        <f t="shared" si="1"/>
        <v>9.1618322185205709</v>
      </c>
      <c r="I10" s="73">
        <f t="shared" si="1"/>
        <v>0.43468851523988872</v>
      </c>
      <c r="J10" s="21">
        <v>119.85593861675392</v>
      </c>
      <c r="K10" s="7"/>
      <c r="L10" s="7" t="s">
        <v>122</v>
      </c>
      <c r="M10" s="76">
        <v>128.86749713355698</v>
      </c>
      <c r="O10" s="7"/>
      <c r="Q10" s="7"/>
      <c r="S10" s="63"/>
      <c r="T10" s="7"/>
      <c r="U10" s="7"/>
      <c r="V10" s="7"/>
      <c r="W10" s="7"/>
      <c r="X10" s="7"/>
      <c r="Y10" s="7"/>
      <c r="Z10" s="7"/>
    </row>
    <row r="11" spans="1:27" x14ac:dyDescent="0.25">
      <c r="A11" s="72" t="s">
        <v>113</v>
      </c>
      <c r="B11" s="229"/>
      <c r="C11" s="73">
        <v>135.12899999999999</v>
      </c>
      <c r="D11" s="73">
        <v>65.495999999999995</v>
      </c>
      <c r="E11" s="73">
        <v>23.919</v>
      </c>
      <c r="F11" s="73"/>
      <c r="G11" s="73">
        <f t="shared" si="0"/>
        <v>112.74284908992499</v>
      </c>
      <c r="H11" s="73">
        <f t="shared" si="1"/>
        <v>54.645602675915065</v>
      </c>
      <c r="I11" s="73">
        <f t="shared" si="1"/>
        <v>19.956457957817463</v>
      </c>
      <c r="J11" s="21">
        <v>119.85593861675392</v>
      </c>
      <c r="K11" s="7"/>
      <c r="L11" s="7" t="s">
        <v>123</v>
      </c>
      <c r="M11" s="76">
        <v>128.20762027550796</v>
      </c>
      <c r="O11" s="7"/>
      <c r="Q11" s="7"/>
      <c r="S11" s="63"/>
      <c r="T11" s="7"/>
      <c r="U11" s="7"/>
      <c r="V11" s="7"/>
      <c r="W11" s="7"/>
      <c r="X11" s="7"/>
      <c r="Y11" s="7"/>
      <c r="Z11" s="7"/>
    </row>
    <row r="12" spans="1:27" x14ac:dyDescent="0.25">
      <c r="A12" s="72" t="s">
        <v>114</v>
      </c>
      <c r="B12" s="229"/>
      <c r="C12" s="73">
        <v>48.201999999999998</v>
      </c>
      <c r="D12" s="73">
        <v>9.8339999999999996</v>
      </c>
      <c r="E12" s="73">
        <v>3.8370000000000002</v>
      </c>
      <c r="F12" s="73"/>
      <c r="G12" s="73">
        <f t="shared" si="0"/>
        <v>40.216613841829393</v>
      </c>
      <c r="H12" s="73">
        <f t="shared" si="1"/>
        <v>8.2048500170231584</v>
      </c>
      <c r="I12" s="73">
        <f t="shared" si="1"/>
        <v>3.2013432494730387</v>
      </c>
      <c r="J12" s="21">
        <v>119.85593861675392</v>
      </c>
      <c r="K12" s="7"/>
      <c r="L12" s="7" t="s">
        <v>124</v>
      </c>
      <c r="M12" s="76">
        <v>132.14207124451082</v>
      </c>
      <c r="O12" s="7"/>
      <c r="Q12" s="7"/>
      <c r="S12" s="63"/>
      <c r="T12" s="7"/>
      <c r="U12" s="7"/>
      <c r="V12" s="7"/>
      <c r="W12" s="7"/>
      <c r="X12" s="7"/>
      <c r="Y12" s="7"/>
      <c r="Z12" s="7"/>
    </row>
    <row r="13" spans="1:27" x14ac:dyDescent="0.25">
      <c r="A13" s="77" t="s">
        <v>115</v>
      </c>
      <c r="B13" s="230"/>
      <c r="C13" s="78">
        <v>319.18200000000002</v>
      </c>
      <c r="D13" s="78">
        <v>198.61500000000001</v>
      </c>
      <c r="E13" s="78">
        <v>28.277000000000001</v>
      </c>
      <c r="F13" s="78"/>
      <c r="G13" s="78">
        <f t="shared" si="0"/>
        <v>266.30470186429591</v>
      </c>
      <c r="H13" s="78">
        <f t="shared" si="1"/>
        <v>165.71143849207388</v>
      </c>
      <c r="I13" s="78">
        <f t="shared" si="1"/>
        <v>23.592489722530392</v>
      </c>
      <c r="J13" s="84">
        <v>119.85593861675392</v>
      </c>
      <c r="K13" s="7"/>
      <c r="L13" s="7" t="s">
        <v>125</v>
      </c>
      <c r="M13" s="76">
        <v>137.43248241106969</v>
      </c>
      <c r="O13" s="7"/>
      <c r="Q13" s="7"/>
      <c r="S13" s="63"/>
      <c r="T13" s="7"/>
      <c r="U13" s="7"/>
      <c r="V13" s="7"/>
      <c r="W13" s="7"/>
      <c r="X13" s="7"/>
      <c r="Y13" s="7"/>
      <c r="Z13" s="7"/>
    </row>
    <row r="14" spans="1:27" x14ac:dyDescent="0.25">
      <c r="A14" s="81" t="s">
        <v>111</v>
      </c>
      <c r="B14" s="256" t="s">
        <v>124</v>
      </c>
      <c r="C14" s="82">
        <v>105.009</v>
      </c>
      <c r="D14" s="82">
        <v>97.659000000000006</v>
      </c>
      <c r="E14" s="82">
        <v>0</v>
      </c>
      <c r="F14" s="82"/>
      <c r="G14" s="82">
        <f>100*C14/J14</f>
        <v>79.466742885916489</v>
      </c>
      <c r="H14" s="82">
        <f t="shared" si="1"/>
        <v>73.904547643494553</v>
      </c>
      <c r="I14" s="82">
        <f t="shared" si="1"/>
        <v>0</v>
      </c>
      <c r="J14" s="83">
        <v>132.14207124451082</v>
      </c>
      <c r="K14" s="7"/>
      <c r="L14" s="7" t="s">
        <v>126</v>
      </c>
      <c r="M14" s="76">
        <v>140.36174157487298</v>
      </c>
      <c r="O14" s="7"/>
      <c r="Q14" s="7"/>
      <c r="S14" s="63"/>
      <c r="T14" s="7"/>
      <c r="U14" s="7"/>
      <c r="V14" s="7"/>
      <c r="W14" s="7"/>
      <c r="X14" s="7"/>
      <c r="Y14" s="7"/>
      <c r="Z14" s="7"/>
    </row>
    <row r="15" spans="1:27" x14ac:dyDescent="0.25">
      <c r="A15" s="72" t="s">
        <v>112</v>
      </c>
      <c r="B15" s="229" t="s">
        <v>179</v>
      </c>
      <c r="C15" s="73">
        <v>7.6189999999999998</v>
      </c>
      <c r="D15" s="73">
        <v>6.9939999999999998</v>
      </c>
      <c r="E15" s="73">
        <v>0.435</v>
      </c>
      <c r="F15" s="73"/>
      <c r="G15" s="73">
        <f t="shared" si="0"/>
        <v>5.7657640206820151</v>
      </c>
      <c r="H15" s="73">
        <f t="shared" si="1"/>
        <v>5.2927882347617814</v>
      </c>
      <c r="I15" s="73">
        <f t="shared" si="1"/>
        <v>0.32919114700048258</v>
      </c>
      <c r="J15" s="21">
        <v>132.14207124451082</v>
      </c>
      <c r="K15" s="7"/>
      <c r="L15" s="63" t="s">
        <v>511</v>
      </c>
      <c r="M15" s="85">
        <v>148.52616558152999</v>
      </c>
      <c r="N15" s="260">
        <f>(M15-M12)/M12</f>
        <v>0.1239884783302863</v>
      </c>
      <c r="O15" s="7"/>
      <c r="Q15" s="7"/>
      <c r="S15" s="63"/>
      <c r="T15" s="7"/>
      <c r="U15" s="7"/>
      <c r="V15" s="7"/>
      <c r="W15" s="7"/>
      <c r="X15" s="7"/>
      <c r="Y15" s="7"/>
      <c r="Z15" s="7"/>
    </row>
    <row r="16" spans="1:27" x14ac:dyDescent="0.25">
      <c r="A16" s="72" t="s">
        <v>113</v>
      </c>
      <c r="B16" s="229" t="s">
        <v>179</v>
      </c>
      <c r="C16" s="73">
        <v>96.926000000000002</v>
      </c>
      <c r="D16" s="73">
        <v>46.017000000000003</v>
      </c>
      <c r="E16" s="73">
        <v>15.544</v>
      </c>
      <c r="F16" s="73"/>
      <c r="G16" s="73">
        <f t="shared" si="0"/>
        <v>73.349841641767298</v>
      </c>
      <c r="H16" s="73">
        <f t="shared" si="1"/>
        <v>34.823882785106228</v>
      </c>
      <c r="I16" s="73">
        <f t="shared" si="1"/>
        <v>11.763096986150577</v>
      </c>
      <c r="J16" s="21">
        <v>132.14207124451082</v>
      </c>
      <c r="K16" s="7"/>
      <c r="L16" s="63" t="s">
        <v>518</v>
      </c>
      <c r="M16" s="65"/>
      <c r="O16" s="7"/>
      <c r="Q16" s="7"/>
      <c r="S16" s="63"/>
      <c r="T16" s="7"/>
      <c r="U16" s="7"/>
      <c r="V16" s="7"/>
      <c r="W16" s="7"/>
      <c r="X16" s="7"/>
      <c r="Y16" s="7"/>
      <c r="Z16" s="7"/>
    </row>
    <row r="17" spans="1:18" x14ac:dyDescent="0.25">
      <c r="A17" s="72" t="s">
        <v>114</v>
      </c>
      <c r="B17" s="229" t="s">
        <v>179</v>
      </c>
      <c r="C17" s="73">
        <v>28.658999999999999</v>
      </c>
      <c r="D17" s="73">
        <v>6.5060000000000002</v>
      </c>
      <c r="E17" s="73">
        <v>3.774</v>
      </c>
      <c r="F17" s="73"/>
      <c r="G17" s="73">
        <f t="shared" si="0"/>
        <v>21.688020877900758</v>
      </c>
      <c r="H17" s="73">
        <f t="shared" si="1"/>
        <v>4.9234887411152632</v>
      </c>
      <c r="I17" s="73">
        <f t="shared" si="1"/>
        <v>2.8560169857007383</v>
      </c>
      <c r="J17" s="21">
        <v>132.14207124451082</v>
      </c>
      <c r="K17" s="7"/>
      <c r="L17" s="7"/>
      <c r="M17" s="7"/>
      <c r="N17" s="7"/>
      <c r="O17" s="7"/>
    </row>
    <row r="18" spans="1:18" x14ac:dyDescent="0.25">
      <c r="A18" s="77" t="s">
        <v>115</v>
      </c>
      <c r="B18" s="230" t="s">
        <v>179</v>
      </c>
      <c r="C18" s="78">
        <v>238.214</v>
      </c>
      <c r="D18" s="78">
        <v>157.17599999999999</v>
      </c>
      <c r="E18" s="78">
        <v>19.754000000000001</v>
      </c>
      <c r="F18" s="78"/>
      <c r="G18" s="78">
        <f t="shared" si="0"/>
        <v>180.27112618752403</v>
      </c>
      <c r="H18" s="78">
        <f t="shared" si="1"/>
        <v>118.9447074044778</v>
      </c>
      <c r="I18" s="78">
        <f t="shared" si="1"/>
        <v>14.949061880109271</v>
      </c>
      <c r="J18" s="84">
        <v>132.14207124451082</v>
      </c>
      <c r="K18" s="7"/>
      <c r="L18" s="7"/>
      <c r="M18" s="7"/>
      <c r="N18" s="7"/>
      <c r="O18" s="7"/>
    </row>
    <row r="19" spans="1:18" x14ac:dyDescent="0.25">
      <c r="A19" s="72" t="s">
        <v>111</v>
      </c>
      <c r="B19" s="256">
        <v>2017</v>
      </c>
      <c r="C19" s="21">
        <v>229.1</v>
      </c>
      <c r="D19" s="21">
        <v>194.3</v>
      </c>
      <c r="E19" s="21">
        <v>16.399999999999999</v>
      </c>
      <c r="F19" s="21"/>
      <c r="G19" s="21">
        <f>100*C19/J19</f>
        <v>154.24891574019722</v>
      </c>
      <c r="H19" s="21">
        <f t="shared" si="1"/>
        <v>130.81870069105332</v>
      </c>
      <c r="I19" s="21">
        <f t="shared" si="1"/>
        <v>11.041825482929873</v>
      </c>
      <c r="J19" s="21">
        <v>148.52616558152999</v>
      </c>
      <c r="K19" s="27">
        <f t="shared" ref="K19:K21" si="2">(C19-C14)/C14</f>
        <v>1.1817177575255453</v>
      </c>
      <c r="L19" s="27">
        <f t="shared" ref="L19:L23" si="3">(D19-D14)/D14</f>
        <v>0.98957597354058513</v>
      </c>
      <c r="M19" s="27" t="e">
        <f t="shared" ref="M19:M23" si="4">(E19-E14)/E14</f>
        <v>#DIV/0!</v>
      </c>
      <c r="N19" s="7"/>
      <c r="O19" s="7"/>
      <c r="P19" s="7"/>
    </row>
    <row r="20" spans="1:18" x14ac:dyDescent="0.25">
      <c r="A20" s="72" t="s">
        <v>112</v>
      </c>
      <c r="B20" s="229"/>
      <c r="C20" s="21">
        <v>6.9</v>
      </c>
      <c r="D20" s="21">
        <v>6.6</v>
      </c>
      <c r="E20" s="21">
        <v>0.3</v>
      </c>
      <c r="F20" s="21"/>
      <c r="G20" s="21">
        <f t="shared" si="0"/>
        <v>4.6456460873302525</v>
      </c>
      <c r="H20" s="21">
        <f t="shared" si="1"/>
        <v>4.4436614748376329</v>
      </c>
      <c r="I20" s="21">
        <f t="shared" si="1"/>
        <v>0.20198461249261968</v>
      </c>
      <c r="J20" s="21">
        <v>148.52616558152999</v>
      </c>
      <c r="K20" s="27">
        <f t="shared" si="2"/>
        <v>-9.4369339808373726E-2</v>
      </c>
      <c r="L20" s="27">
        <f t="shared" si="3"/>
        <v>-5.6334000571918806E-2</v>
      </c>
      <c r="M20" s="27">
        <f t="shared" si="4"/>
        <v>-0.31034482758620691</v>
      </c>
      <c r="N20" s="7"/>
      <c r="O20" s="7"/>
      <c r="P20" s="7"/>
    </row>
    <row r="21" spans="1:18" x14ac:dyDescent="0.25">
      <c r="A21" s="72" t="s">
        <v>113</v>
      </c>
      <c r="B21" s="229"/>
      <c r="C21" s="21">
        <v>146.6</v>
      </c>
      <c r="D21" s="21">
        <v>35.4</v>
      </c>
      <c r="E21" s="21">
        <v>26.1</v>
      </c>
      <c r="F21" s="21"/>
      <c r="G21" s="21">
        <f t="shared" si="0"/>
        <v>98.703147304726812</v>
      </c>
      <c r="H21" s="21">
        <f t="shared" si="1"/>
        <v>23.834184274129122</v>
      </c>
      <c r="I21" s="21">
        <f t="shared" si="1"/>
        <v>17.572661286857912</v>
      </c>
      <c r="J21" s="21">
        <v>148.52616558152999</v>
      </c>
      <c r="K21" s="27">
        <f t="shared" si="2"/>
        <v>0.51249406763922989</v>
      </c>
      <c r="L21" s="27">
        <f t="shared" si="3"/>
        <v>-0.23071908207836242</v>
      </c>
      <c r="M21" s="27">
        <f t="shared" si="4"/>
        <v>0.67910447761194037</v>
      </c>
      <c r="N21" s="7"/>
      <c r="O21" s="7"/>
      <c r="P21" s="258">
        <f>D21/C21</f>
        <v>0.24147339699863574</v>
      </c>
      <c r="Q21" s="259">
        <f>E21/C21</f>
        <v>0.17803547066848568</v>
      </c>
    </row>
    <row r="22" spans="1:18" x14ac:dyDescent="0.25">
      <c r="A22" s="72" t="s">
        <v>114</v>
      </c>
      <c r="B22" s="229"/>
      <c r="C22" s="21">
        <v>69.099999999999994</v>
      </c>
      <c r="D22" s="21">
        <v>2.6</v>
      </c>
      <c r="E22" s="21">
        <v>3.4</v>
      </c>
      <c r="F22" s="21"/>
      <c r="G22" s="21">
        <f t="shared" si="0"/>
        <v>46.523789077466724</v>
      </c>
      <c r="H22" s="21">
        <f t="shared" si="1"/>
        <v>1.7505333082693704</v>
      </c>
      <c r="I22" s="21">
        <f t="shared" si="1"/>
        <v>2.2891589415830227</v>
      </c>
      <c r="J22" s="21">
        <v>148.52616558152999</v>
      </c>
      <c r="K22" s="27">
        <f>(C22-C17)/C17</f>
        <v>1.4111099480093512</v>
      </c>
      <c r="L22" s="27">
        <f t="shared" si="3"/>
        <v>-0.60036889025514906</v>
      </c>
      <c r="M22" s="27">
        <f t="shared" si="4"/>
        <v>-9.9099099099099128E-2</v>
      </c>
    </row>
    <row r="23" spans="1:18" ht="13.8" thickBot="1" x14ac:dyDescent="0.3">
      <c r="A23" s="86" t="s">
        <v>115</v>
      </c>
      <c r="B23" s="231"/>
      <c r="C23" s="87">
        <v>451.7</v>
      </c>
      <c r="D23" s="87">
        <v>239</v>
      </c>
      <c r="E23" s="87">
        <v>46.2</v>
      </c>
      <c r="F23" s="87"/>
      <c r="G23" s="87">
        <f t="shared" si="0"/>
        <v>304.12149820972098</v>
      </c>
      <c r="H23" s="87">
        <f t="shared" si="1"/>
        <v>160.91440795245367</v>
      </c>
      <c r="I23" s="87">
        <f t="shared" si="1"/>
        <v>31.105630323863426</v>
      </c>
      <c r="J23" s="88">
        <v>148.52616558152999</v>
      </c>
      <c r="K23" s="27">
        <f>(C23-C18)/C18</f>
        <v>0.89619417834384207</v>
      </c>
      <c r="L23" s="27">
        <f t="shared" si="3"/>
        <v>0.5205883849951648</v>
      </c>
      <c r="M23" s="27">
        <f t="shared" si="4"/>
        <v>1.3387668320340185</v>
      </c>
    </row>
    <row r="24" spans="1:18" ht="13.8" thickBot="1" x14ac:dyDescent="0.3">
      <c r="C24" s="262">
        <f>(C23-C18)/C18</f>
        <v>0.89619417834384207</v>
      </c>
      <c r="K24" s="260">
        <f>K23/3</f>
        <v>0.29873139278128069</v>
      </c>
    </row>
    <row r="25" spans="1:18" ht="27" thickBot="1" x14ac:dyDescent="0.3">
      <c r="A25" s="89" t="s">
        <v>517</v>
      </c>
      <c r="B25" s="89"/>
      <c r="C25" s="90">
        <v>2007</v>
      </c>
      <c r="D25" s="90">
        <v>2010</v>
      </c>
      <c r="E25" s="90">
        <v>2014</v>
      </c>
      <c r="F25" s="90">
        <v>2017</v>
      </c>
      <c r="G25" s="90" t="s">
        <v>519</v>
      </c>
      <c r="H25" s="91"/>
      <c r="I25" s="91"/>
    </row>
    <row r="26" spans="1:18" x14ac:dyDescent="0.25">
      <c r="A26" s="67" t="s">
        <v>111</v>
      </c>
      <c r="B26" s="92"/>
      <c r="C26" s="21">
        <f>G4</f>
        <v>74.703999999999994</v>
      </c>
      <c r="D26" s="21">
        <f>G9</f>
        <v>102.94441929534293</v>
      </c>
      <c r="E26" s="21">
        <f>G14</f>
        <v>79.466742885916489</v>
      </c>
      <c r="F26" s="21">
        <f>G19</f>
        <v>154.24891574019722</v>
      </c>
      <c r="G26" s="93">
        <f>(F26-C26)/C26</f>
        <v>1.0648012923029186</v>
      </c>
      <c r="H26" s="93"/>
      <c r="I26" s="93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72" t="s">
        <v>112</v>
      </c>
      <c r="B27" s="94"/>
      <c r="C27" s="21">
        <f t="shared" ref="C27:C29" si="5">G5</f>
        <v>11.03</v>
      </c>
      <c r="D27" s="21">
        <f t="shared" ref="D27:D30" si="6">G10</f>
        <v>10.400819637198564</v>
      </c>
      <c r="E27" s="21">
        <f t="shared" ref="E27:E30" si="7">G15</f>
        <v>5.7657640206820151</v>
      </c>
      <c r="F27" s="21">
        <f t="shared" ref="F27:F30" si="8">G20</f>
        <v>4.6456460873302525</v>
      </c>
      <c r="G27" s="93">
        <f>(F27-C27)/C27</f>
        <v>-0.57881721783043949</v>
      </c>
      <c r="H27" s="93"/>
      <c r="I27" s="93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72" t="s">
        <v>113</v>
      </c>
      <c r="B28" s="94"/>
      <c r="C28" s="21">
        <f t="shared" si="5"/>
        <v>103.57800000000002</v>
      </c>
      <c r="D28" s="21">
        <f t="shared" si="6"/>
        <v>112.74284908992499</v>
      </c>
      <c r="E28" s="21">
        <f t="shared" si="7"/>
        <v>73.349841641767298</v>
      </c>
      <c r="F28" s="21">
        <f t="shared" si="8"/>
        <v>98.703147304726812</v>
      </c>
      <c r="G28" s="93">
        <f>(F28-C28)/C28</f>
        <v>-4.7064557099704613E-2</v>
      </c>
      <c r="H28" s="93"/>
      <c r="I28" s="93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72" t="s">
        <v>114</v>
      </c>
      <c r="B29" s="94"/>
      <c r="C29" s="21">
        <f t="shared" si="5"/>
        <v>22.928000000000001</v>
      </c>
      <c r="D29" s="21">
        <f t="shared" si="6"/>
        <v>40.216613841829393</v>
      </c>
      <c r="E29" s="21">
        <f t="shared" si="7"/>
        <v>21.688020877900758</v>
      </c>
      <c r="F29" s="21">
        <f t="shared" si="8"/>
        <v>46.523789077466724</v>
      </c>
      <c r="G29" s="93">
        <f>(F29-C29)/C29</f>
        <v>1.0291254831414307</v>
      </c>
      <c r="H29" s="93"/>
      <c r="I29" s="93"/>
      <c r="J29" s="7"/>
      <c r="K29" s="7"/>
      <c r="L29" s="7"/>
      <c r="M29" s="7"/>
      <c r="N29" s="7"/>
      <c r="O29" s="7"/>
      <c r="P29" s="7"/>
      <c r="Q29" s="7"/>
      <c r="R29" s="7"/>
    </row>
    <row r="30" spans="1:18" ht="13.8" thickBot="1" x14ac:dyDescent="0.3">
      <c r="A30" s="86" t="s">
        <v>115</v>
      </c>
      <c r="B30" s="87"/>
      <c r="C30" s="87">
        <f>G8</f>
        <v>212.24</v>
      </c>
      <c r="D30" s="87">
        <f t="shared" si="6"/>
        <v>266.30470186429591</v>
      </c>
      <c r="E30" s="87">
        <f t="shared" si="7"/>
        <v>180.27112618752403</v>
      </c>
      <c r="F30" s="87">
        <f t="shared" si="8"/>
        <v>304.12149820972098</v>
      </c>
      <c r="G30" s="95">
        <f>(F30-C30)/C30</f>
        <v>0.43291320302356279</v>
      </c>
      <c r="H30" s="96"/>
      <c r="I30" s="96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6:18" x14ac:dyDescent="0.25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6:18" x14ac:dyDescent="0.25"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6:18" x14ac:dyDescent="0.25"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6:18" x14ac:dyDescent="0.25"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6:18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6:18" x14ac:dyDescent="0.25"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6:18" x14ac:dyDescent="0.25"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6:18" x14ac:dyDescent="0.25"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6:18" x14ac:dyDescent="0.25">
      <c r="J41" s="7"/>
      <c r="K41" s="7"/>
      <c r="L41" s="7"/>
      <c r="M41" s="7"/>
      <c r="N41" s="7"/>
      <c r="O41" s="7"/>
      <c r="P41" s="7"/>
      <c r="Q41" s="7"/>
      <c r="R41" s="7"/>
    </row>
    <row r="42" spans="6:18" x14ac:dyDescent="0.25">
      <c r="J42" s="7"/>
      <c r="K42" s="7"/>
      <c r="L42" s="7"/>
      <c r="M42" s="7"/>
      <c r="N42" s="7"/>
      <c r="O42" s="7"/>
      <c r="P42" s="7"/>
      <c r="Q42" s="7"/>
      <c r="R42" s="7"/>
    </row>
    <row r="43" spans="6:18" x14ac:dyDescent="0.25">
      <c r="J43" s="7"/>
      <c r="K43" s="7"/>
      <c r="L43" s="7"/>
      <c r="M43" s="7"/>
      <c r="N43" s="7"/>
      <c r="O43" s="7"/>
      <c r="P43" s="7"/>
      <c r="Q43" s="7"/>
      <c r="R43" s="7"/>
    </row>
    <row r="44" spans="6:18" x14ac:dyDescent="0.25">
      <c r="J44" s="7"/>
      <c r="K44" s="7"/>
      <c r="L44" s="7"/>
      <c r="M44" s="7"/>
      <c r="N44" s="7"/>
      <c r="O44" s="7"/>
      <c r="P44" s="7"/>
      <c r="Q44" s="7"/>
      <c r="R44" s="7"/>
    </row>
    <row r="45" spans="6:18" x14ac:dyDescent="0.25">
      <c r="J45" s="7"/>
      <c r="K45" s="7"/>
      <c r="L45" s="7"/>
      <c r="M45" s="7"/>
      <c r="N45" s="7"/>
      <c r="O45" s="7"/>
      <c r="P45" s="7"/>
      <c r="Q45" s="7"/>
      <c r="R45" s="7"/>
    </row>
    <row r="46" spans="6:18" x14ac:dyDescent="0.25">
      <c r="J46" s="7"/>
      <c r="K46" s="7"/>
      <c r="L46" s="7"/>
      <c r="M46" s="7"/>
      <c r="N46" s="7"/>
      <c r="O46" s="7"/>
      <c r="P46" s="7"/>
      <c r="Q46" s="7"/>
      <c r="R46" s="7"/>
    </row>
    <row r="47" spans="6:18" x14ac:dyDescent="0.25">
      <c r="J47" s="7"/>
      <c r="K47" s="7"/>
      <c r="L47" s="7"/>
      <c r="M47" s="7"/>
      <c r="N47" s="7"/>
      <c r="O47" s="7"/>
      <c r="P47" s="7"/>
      <c r="Q47" s="7"/>
      <c r="R47" s="7"/>
    </row>
    <row r="48" spans="6:18" x14ac:dyDescent="0.25">
      <c r="J48" s="7"/>
      <c r="K48" s="7"/>
      <c r="L48" s="7"/>
      <c r="M48" s="7"/>
      <c r="N48" s="7"/>
      <c r="O48" s="7"/>
      <c r="P48" s="7"/>
      <c r="Q48" s="7"/>
      <c r="R48" s="7"/>
    </row>
    <row r="49" spans="10:18" x14ac:dyDescent="0.25">
      <c r="J49" s="7"/>
      <c r="K49" s="7"/>
      <c r="L49" s="7"/>
      <c r="M49" s="7"/>
      <c r="N49" s="7"/>
      <c r="O49" s="7"/>
      <c r="P49" s="7"/>
      <c r="Q49" s="7"/>
      <c r="R49" s="7"/>
    </row>
    <row r="50" spans="10:18" x14ac:dyDescent="0.25">
      <c r="J50" s="7"/>
      <c r="K50" s="7"/>
      <c r="L50" s="7"/>
      <c r="M50" s="7"/>
      <c r="N50" s="7"/>
      <c r="O50" s="7"/>
      <c r="P50" s="7"/>
      <c r="Q50" s="7"/>
      <c r="R50" s="7"/>
    </row>
    <row r="51" spans="10:18" x14ac:dyDescent="0.25">
      <c r="J51" s="7"/>
      <c r="K51" s="7"/>
      <c r="L51" s="7"/>
      <c r="M51" s="7"/>
      <c r="N51" s="7"/>
      <c r="O51" s="7"/>
      <c r="P51" s="7"/>
      <c r="Q51" s="7"/>
      <c r="R51" s="7"/>
    </row>
    <row r="52" spans="10:18" x14ac:dyDescent="0.25">
      <c r="J52" s="7"/>
      <c r="K52" s="7"/>
      <c r="L52" s="7"/>
      <c r="M52" s="7"/>
      <c r="N52" s="7"/>
      <c r="O52" s="7"/>
      <c r="P52" s="7"/>
      <c r="Q52" s="7"/>
      <c r="R52" s="7"/>
    </row>
    <row r="53" spans="10:18" x14ac:dyDescent="0.25">
      <c r="J53" s="7"/>
      <c r="K53" s="7"/>
      <c r="L53" s="7"/>
      <c r="M53" s="7"/>
      <c r="N53" s="7"/>
      <c r="O53" s="7"/>
      <c r="P53" s="7"/>
      <c r="Q53" s="7"/>
      <c r="R53" s="7"/>
    </row>
    <row r="54" spans="10:18" x14ac:dyDescent="0.25">
      <c r="J54" s="7"/>
      <c r="K54" s="7"/>
      <c r="L54" s="7"/>
      <c r="M54" s="7"/>
      <c r="N54" s="7"/>
      <c r="O54" s="7"/>
      <c r="P54" s="7"/>
      <c r="Q54" s="7"/>
      <c r="R54" s="7"/>
    </row>
  </sheetData>
  <mergeCells count="10">
    <mergeCell ref="B4:B8"/>
    <mergeCell ref="B9:B13"/>
    <mergeCell ref="B14:B18"/>
    <mergeCell ref="B19:B23"/>
    <mergeCell ref="C2:E2"/>
    <mergeCell ref="A2:A3"/>
    <mergeCell ref="B2:B3"/>
    <mergeCell ref="F2:F3"/>
    <mergeCell ref="J2:J3"/>
    <mergeCell ref="G2:I2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/>
  </sheetPr>
  <dimension ref="A1:M20"/>
  <sheetViews>
    <sheetView workbookViewId="0">
      <selection activeCell="N4" sqref="N4"/>
    </sheetView>
  </sheetViews>
  <sheetFormatPr defaultColWidth="9.109375" defaultRowHeight="14.4" x14ac:dyDescent="0.3"/>
  <cols>
    <col min="1" max="1" width="26.33203125" style="7" customWidth="1"/>
    <col min="2" max="2" width="9.88671875" style="6" bestFit="1" customWidth="1"/>
    <col min="3" max="3" width="9.88671875" style="6" customWidth="1"/>
    <col min="4" max="4" width="9.88671875" style="6" bestFit="1" customWidth="1"/>
    <col min="5" max="5" width="9.88671875" style="7" customWidth="1"/>
    <col min="6" max="7" width="9.109375" style="7"/>
    <col min="8" max="8" width="22.6640625" style="7" customWidth="1"/>
    <col min="9" max="12" width="11.77734375" style="7" customWidth="1"/>
    <col min="13" max="13" width="25.88671875" bestFit="1" customWidth="1"/>
    <col min="14" max="16384" width="9.109375" style="7"/>
  </cols>
  <sheetData>
    <row r="1" spans="1:12" ht="15" thickBot="1" x14ac:dyDescent="0.35">
      <c r="A1" s="31" t="s">
        <v>539</v>
      </c>
      <c r="H1" s="31" t="s">
        <v>539</v>
      </c>
      <c r="I1" s="6"/>
      <c r="J1" s="6"/>
      <c r="K1" s="6"/>
    </row>
    <row r="2" spans="1:12" ht="30.75" customHeight="1" x14ac:dyDescent="0.3">
      <c r="A2" s="41"/>
      <c r="B2" s="257" t="s">
        <v>538</v>
      </c>
      <c r="C2" s="257"/>
      <c r="D2" s="257"/>
      <c r="E2" s="257"/>
      <c r="G2" s="59"/>
      <c r="H2" s="41"/>
      <c r="I2" s="257" t="s">
        <v>538</v>
      </c>
      <c r="J2" s="257"/>
      <c r="K2" s="257"/>
      <c r="L2" s="257"/>
    </row>
    <row r="3" spans="1:12" ht="21" customHeight="1" thickBot="1" x14ac:dyDescent="0.35">
      <c r="A3" s="43" t="s">
        <v>102</v>
      </c>
      <c r="B3" s="44">
        <v>2007</v>
      </c>
      <c r="C3" s="44">
        <v>2010</v>
      </c>
      <c r="D3" s="44">
        <v>2014</v>
      </c>
      <c r="E3" s="44">
        <v>2017</v>
      </c>
      <c r="G3" s="59"/>
      <c r="H3" s="43" t="s">
        <v>102</v>
      </c>
      <c r="I3" s="119">
        <v>2007</v>
      </c>
      <c r="J3" s="119">
        <v>2010</v>
      </c>
      <c r="K3" s="119">
        <v>2014</v>
      </c>
      <c r="L3" s="119">
        <v>2017</v>
      </c>
    </row>
    <row r="4" spans="1:12" ht="16.5" customHeight="1" x14ac:dyDescent="0.3">
      <c r="A4" s="45" t="s">
        <v>2</v>
      </c>
      <c r="B4" s="60">
        <v>670.25859403826314</v>
      </c>
      <c r="C4" s="60">
        <v>686.8958920481092</v>
      </c>
      <c r="D4" s="60" t="s">
        <v>522</v>
      </c>
      <c r="E4" s="61">
        <v>403.8</v>
      </c>
      <c r="G4" s="48"/>
      <c r="H4" s="45" t="s">
        <v>2</v>
      </c>
      <c r="I4" s="60">
        <v>670.25859403826314</v>
      </c>
      <c r="J4" s="60">
        <v>686.8958920481092</v>
      </c>
      <c r="K4" s="60">
        <v>395.6</v>
      </c>
      <c r="L4" s="61">
        <v>403.8</v>
      </c>
    </row>
    <row r="5" spans="1:12" x14ac:dyDescent="0.3">
      <c r="A5" s="45" t="s">
        <v>3</v>
      </c>
      <c r="B5" s="60">
        <v>511.19563115481242</v>
      </c>
      <c r="C5" s="60">
        <v>486.36389699981231</v>
      </c>
      <c r="D5" s="60" t="s">
        <v>523</v>
      </c>
      <c r="E5" s="61" t="s">
        <v>531</v>
      </c>
      <c r="H5" s="45" t="s">
        <v>3</v>
      </c>
      <c r="I5" s="60">
        <v>511.19563115481242</v>
      </c>
      <c r="J5" s="60">
        <v>486.36389699981231</v>
      </c>
      <c r="K5" s="60">
        <v>316.8</v>
      </c>
      <c r="L5" s="61">
        <v>465.1</v>
      </c>
    </row>
    <row r="6" spans="1:12" x14ac:dyDescent="0.3">
      <c r="A6" s="45"/>
      <c r="B6" s="61"/>
      <c r="C6" s="61"/>
      <c r="D6" s="61"/>
      <c r="E6" s="61"/>
      <c r="H6" s="45"/>
      <c r="I6" s="61"/>
      <c r="J6" s="61"/>
      <c r="K6" s="61"/>
      <c r="L6" s="61"/>
    </row>
    <row r="7" spans="1:12" x14ac:dyDescent="0.3">
      <c r="A7" s="45" t="s">
        <v>554</v>
      </c>
      <c r="B7" s="60">
        <v>534.44464720610733</v>
      </c>
      <c r="C7" s="60">
        <v>338.24703551242391</v>
      </c>
      <c r="D7" s="60">
        <v>286.91408184755676</v>
      </c>
      <c r="E7" s="61">
        <v>334.8</v>
      </c>
      <c r="H7" s="45" t="s">
        <v>554</v>
      </c>
      <c r="I7" s="60">
        <v>534.44464720610733</v>
      </c>
      <c r="J7" s="60">
        <v>338.24703551242391</v>
      </c>
      <c r="K7" s="60">
        <v>286.91408184755676</v>
      </c>
      <c r="L7" s="61">
        <v>334.8</v>
      </c>
    </row>
    <row r="8" spans="1:12" x14ac:dyDescent="0.3">
      <c r="A8" s="45" t="s">
        <v>555</v>
      </c>
      <c r="B8" s="60">
        <v>465.26284359089755</v>
      </c>
      <c r="C8" s="60">
        <v>636.63415421076729</v>
      </c>
      <c r="D8" s="60" t="s">
        <v>524</v>
      </c>
      <c r="E8" s="61" t="s">
        <v>532</v>
      </c>
      <c r="H8" s="45" t="s">
        <v>555</v>
      </c>
      <c r="I8" s="60">
        <v>465.26284359089755</v>
      </c>
      <c r="J8" s="60">
        <v>636.63415421076729</v>
      </c>
      <c r="K8" s="60">
        <v>408.2</v>
      </c>
      <c r="L8" s="61">
        <v>281.10000000000002</v>
      </c>
    </row>
    <row r="9" spans="1:12" x14ac:dyDescent="0.3">
      <c r="A9" s="45" t="s">
        <v>556</v>
      </c>
      <c r="B9" s="60">
        <v>565.62523727687994</v>
      </c>
      <c r="C9" s="60">
        <v>473.70184377902143</v>
      </c>
      <c r="D9" s="60" t="s">
        <v>525</v>
      </c>
      <c r="E9" s="61" t="s">
        <v>533</v>
      </c>
      <c r="H9" s="45" t="s">
        <v>556</v>
      </c>
      <c r="I9" s="60">
        <v>565.62523727687994</v>
      </c>
      <c r="J9" s="60">
        <v>473.70184377902143</v>
      </c>
      <c r="K9" s="60">
        <v>221.1</v>
      </c>
      <c r="L9" s="61">
        <v>436.5</v>
      </c>
    </row>
    <row r="10" spans="1:12" x14ac:dyDescent="0.3">
      <c r="A10" s="45" t="s">
        <v>557</v>
      </c>
      <c r="B10" s="60">
        <v>572.93928143495282</v>
      </c>
      <c r="C10" s="60">
        <v>723.27286954883641</v>
      </c>
      <c r="D10" s="60" t="s">
        <v>526</v>
      </c>
      <c r="E10" s="61">
        <v>456.4</v>
      </c>
      <c r="H10" s="45" t="s">
        <v>557</v>
      </c>
      <c r="I10" s="60">
        <v>572.93928143495282</v>
      </c>
      <c r="J10" s="60">
        <v>723.27286954883641</v>
      </c>
      <c r="K10" s="60">
        <v>327.60000000000002</v>
      </c>
      <c r="L10" s="61">
        <v>456.4</v>
      </c>
    </row>
    <row r="11" spans="1:12" x14ac:dyDescent="0.3">
      <c r="A11" s="45" t="s">
        <v>558</v>
      </c>
      <c r="B11" s="60">
        <v>839.77865300788164</v>
      </c>
      <c r="C11" s="60">
        <v>668.3301644233278</v>
      </c>
      <c r="D11" s="60">
        <v>516.82772024854432</v>
      </c>
      <c r="E11" s="61">
        <v>668.6</v>
      </c>
      <c r="H11" s="45" t="s">
        <v>558</v>
      </c>
      <c r="I11" s="60">
        <v>839.77865300788164</v>
      </c>
      <c r="J11" s="60">
        <v>668.3301644233278</v>
      </c>
      <c r="K11" s="60">
        <v>516.82772024854432</v>
      </c>
      <c r="L11" s="61">
        <v>668.6</v>
      </c>
    </row>
    <row r="12" spans="1:12" x14ac:dyDescent="0.3">
      <c r="A12" s="45"/>
      <c r="B12" s="61"/>
      <c r="C12" s="61"/>
      <c r="D12" s="61"/>
      <c r="E12" s="61"/>
      <c r="H12" s="45"/>
      <c r="I12" s="61"/>
      <c r="J12" s="61"/>
      <c r="K12" s="61"/>
      <c r="L12" s="61"/>
    </row>
    <row r="13" spans="1:12" x14ac:dyDescent="0.3">
      <c r="A13" s="45" t="s">
        <v>106</v>
      </c>
      <c r="B13" s="53">
        <v>534.00796664925099</v>
      </c>
      <c r="C13" s="53">
        <v>565.39135849448587</v>
      </c>
      <c r="D13" s="53" t="s">
        <v>527</v>
      </c>
      <c r="E13" s="54">
        <v>429.7</v>
      </c>
      <c r="H13" s="45" t="s">
        <v>106</v>
      </c>
      <c r="I13" s="53">
        <v>534.00796664925099</v>
      </c>
      <c r="J13" s="53">
        <v>565.39135849448587</v>
      </c>
      <c r="K13" s="53">
        <v>347.8</v>
      </c>
      <c r="L13" s="54">
        <v>429.7</v>
      </c>
    </row>
    <row r="14" spans="1:12" x14ac:dyDescent="0.3">
      <c r="A14" s="45" t="s">
        <v>107</v>
      </c>
      <c r="B14" s="53">
        <v>405.80233748112431</v>
      </c>
      <c r="C14" s="53" t="s">
        <v>529</v>
      </c>
      <c r="D14" s="53" t="s">
        <v>528</v>
      </c>
      <c r="E14" s="54" t="s">
        <v>534</v>
      </c>
      <c r="H14" s="45" t="s">
        <v>107</v>
      </c>
      <c r="I14" s="53">
        <v>405.80233748112431</v>
      </c>
      <c r="J14" s="53">
        <v>574.1</v>
      </c>
      <c r="K14" s="53">
        <v>234.9</v>
      </c>
      <c r="L14" s="54">
        <v>341.9</v>
      </c>
    </row>
    <row r="15" spans="1:12" x14ac:dyDescent="0.3">
      <c r="A15" s="45" t="s">
        <v>108</v>
      </c>
      <c r="B15" s="53">
        <v>328.74477928068575</v>
      </c>
      <c r="C15" s="53">
        <v>324.81184296106687</v>
      </c>
      <c r="D15" s="53">
        <v>259.91769468668889</v>
      </c>
      <c r="E15" s="54">
        <v>163.6</v>
      </c>
      <c r="H15" s="45" t="s">
        <v>108</v>
      </c>
      <c r="I15" s="53">
        <v>328.74477928068575</v>
      </c>
      <c r="J15" s="53">
        <v>324.81184296106687</v>
      </c>
      <c r="K15" s="53">
        <v>259.91769468668889</v>
      </c>
      <c r="L15" s="54">
        <v>163.6</v>
      </c>
    </row>
    <row r="16" spans="1:12" x14ac:dyDescent="0.3">
      <c r="A16" s="45" t="s">
        <v>530</v>
      </c>
      <c r="B16" s="53"/>
      <c r="C16" s="53"/>
      <c r="D16" s="53"/>
      <c r="E16" s="54">
        <v>1457.8</v>
      </c>
      <c r="H16" s="45" t="s">
        <v>530</v>
      </c>
      <c r="I16" s="53"/>
      <c r="J16" s="53"/>
      <c r="K16" s="53"/>
      <c r="L16" s="54">
        <v>1457.8</v>
      </c>
    </row>
    <row r="17" spans="1:12" x14ac:dyDescent="0.3">
      <c r="A17" s="45" t="s">
        <v>55</v>
      </c>
      <c r="B17" s="53"/>
      <c r="C17" s="53"/>
      <c r="D17" s="53"/>
      <c r="E17" s="54">
        <v>3200</v>
      </c>
      <c r="H17" s="45" t="s">
        <v>55</v>
      </c>
      <c r="I17" s="53"/>
      <c r="J17" s="53"/>
      <c r="K17" s="53"/>
      <c r="L17" s="54">
        <v>3200</v>
      </c>
    </row>
    <row r="18" spans="1:12" ht="15" thickBot="1" x14ac:dyDescent="0.35">
      <c r="A18" s="45" t="s">
        <v>109</v>
      </c>
      <c r="B18" s="53">
        <v>975.14000972388442</v>
      </c>
      <c r="C18" s="53">
        <v>803.25140825960216</v>
      </c>
      <c r="D18" s="53">
        <v>570.61572384103829</v>
      </c>
      <c r="E18" s="54" t="s">
        <v>535</v>
      </c>
      <c r="H18" s="45" t="s">
        <v>109</v>
      </c>
      <c r="I18" s="53">
        <v>975.14000972388442</v>
      </c>
      <c r="J18" s="53">
        <v>803.25140825960216</v>
      </c>
      <c r="K18" s="53">
        <v>570.61572384103829</v>
      </c>
      <c r="L18" s="54">
        <v>205.9</v>
      </c>
    </row>
    <row r="19" spans="1:12" ht="15" thickBot="1" x14ac:dyDescent="0.35">
      <c r="A19" s="50" t="s">
        <v>110</v>
      </c>
      <c r="B19" s="55">
        <v>598.5009021606445</v>
      </c>
      <c r="C19" s="55">
        <v>582.77894687543539</v>
      </c>
      <c r="D19" s="55" t="s">
        <v>521</v>
      </c>
      <c r="E19" s="10" t="s">
        <v>536</v>
      </c>
      <c r="H19" s="50" t="s">
        <v>110</v>
      </c>
      <c r="I19" s="55">
        <v>598.5009021606445</v>
      </c>
      <c r="J19" s="55">
        <v>582.77894687543539</v>
      </c>
      <c r="K19" s="55">
        <v>362</v>
      </c>
      <c r="L19" s="10">
        <v>433.8</v>
      </c>
    </row>
    <row r="20" spans="1:12" x14ac:dyDescent="0.3">
      <c r="A20" s="24" t="s">
        <v>423</v>
      </c>
    </row>
  </sheetData>
  <mergeCells count="2">
    <mergeCell ref="B2:E2"/>
    <mergeCell ref="I2:L2"/>
  </mergeCells>
  <pageMargins left="0.7" right="0.7" top="0.75" bottom="0.75" header="0.3" footer="0.3"/>
  <pageSetup paperSize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/>
  </sheetPr>
  <dimension ref="A1:M30"/>
  <sheetViews>
    <sheetView workbookViewId="0">
      <selection activeCell="M29" sqref="M29"/>
    </sheetView>
  </sheetViews>
  <sheetFormatPr defaultColWidth="9.109375" defaultRowHeight="13.2" x14ac:dyDescent="0.25"/>
  <cols>
    <col min="1" max="1" width="31.6640625" style="7" customWidth="1"/>
    <col min="2" max="4" width="11.33203125" style="6" customWidth="1"/>
    <col min="5" max="5" width="11.33203125" style="7" customWidth="1"/>
    <col min="6" max="6" width="9.109375" style="7"/>
    <col min="7" max="7" width="6.33203125" style="7" customWidth="1"/>
    <col min="8" max="8" width="31.6640625" style="7" customWidth="1"/>
    <col min="9" max="11" width="11.33203125" style="6" customWidth="1"/>
    <col min="12" max="12" width="11.33203125" style="7" customWidth="1"/>
    <col min="13" max="13" width="11.88671875" style="7" customWidth="1"/>
    <col min="14" max="16384" width="9.109375" style="7"/>
  </cols>
  <sheetData>
    <row r="1" spans="1:13" ht="14.4" thickBot="1" x14ac:dyDescent="0.35">
      <c r="A1" s="31" t="s">
        <v>560</v>
      </c>
      <c r="H1" s="31" t="s">
        <v>560</v>
      </c>
      <c r="M1" s="33"/>
    </row>
    <row r="2" spans="1:13" ht="15.75" customHeight="1" x14ac:dyDescent="0.3">
      <c r="A2" s="41"/>
      <c r="B2" s="257" t="s">
        <v>559</v>
      </c>
      <c r="C2" s="257"/>
      <c r="D2" s="257"/>
      <c r="E2" s="257"/>
      <c r="G2" s="42"/>
      <c r="H2" s="41"/>
      <c r="I2" s="257" t="s">
        <v>559</v>
      </c>
      <c r="J2" s="257"/>
      <c r="K2" s="257"/>
      <c r="L2" s="257"/>
      <c r="M2" s="33"/>
    </row>
    <row r="3" spans="1:13" ht="21" customHeight="1" thickBot="1" x14ac:dyDescent="0.35">
      <c r="A3" s="43" t="s">
        <v>102</v>
      </c>
      <c r="B3" s="44">
        <v>2007</v>
      </c>
      <c r="C3" s="44">
        <v>2010</v>
      </c>
      <c r="D3" s="44">
        <v>2014</v>
      </c>
      <c r="E3" s="44">
        <v>2017</v>
      </c>
      <c r="G3" s="42"/>
      <c r="H3" s="43" t="s">
        <v>102</v>
      </c>
      <c r="I3" s="119">
        <v>2007</v>
      </c>
      <c r="J3" s="119">
        <v>2010</v>
      </c>
      <c r="K3" s="119">
        <v>2014</v>
      </c>
      <c r="L3" s="119">
        <v>2017</v>
      </c>
      <c r="M3" s="33"/>
    </row>
    <row r="4" spans="1:13" ht="16.5" customHeight="1" x14ac:dyDescent="0.3">
      <c r="A4" s="45" t="s">
        <v>2</v>
      </c>
      <c r="B4" s="53">
        <v>57.505336175207113</v>
      </c>
      <c r="C4" s="53">
        <v>72.394349924904063</v>
      </c>
      <c r="D4" s="53" t="s">
        <v>566</v>
      </c>
      <c r="E4" s="54">
        <v>122.7</v>
      </c>
      <c r="G4" s="48"/>
      <c r="H4" s="45" t="s">
        <v>2</v>
      </c>
      <c r="I4" s="53">
        <v>57.505336175207113</v>
      </c>
      <c r="J4" s="53">
        <v>72.394349924904063</v>
      </c>
      <c r="K4" s="53">
        <v>80.7</v>
      </c>
      <c r="L4" s="54">
        <v>122.7</v>
      </c>
      <c r="M4" s="33"/>
    </row>
    <row r="5" spans="1:13" ht="13.8" x14ac:dyDescent="0.3">
      <c r="A5" s="45" t="s">
        <v>3</v>
      </c>
      <c r="B5" s="53">
        <v>58.715366849246479</v>
      </c>
      <c r="C5" s="53">
        <v>77.135035030296649</v>
      </c>
      <c r="D5" s="53" t="s">
        <v>485</v>
      </c>
      <c r="E5" s="54" t="s">
        <v>577</v>
      </c>
      <c r="H5" s="45" t="s">
        <v>3</v>
      </c>
      <c r="I5" s="53">
        <v>58.715366849246479</v>
      </c>
      <c r="J5" s="53">
        <v>77.135035030296649</v>
      </c>
      <c r="K5" s="53">
        <v>79.599999999999994</v>
      </c>
      <c r="L5" s="54">
        <v>94.7</v>
      </c>
      <c r="M5" s="33"/>
    </row>
    <row r="6" spans="1:13" ht="13.8" x14ac:dyDescent="0.3">
      <c r="A6" s="45"/>
      <c r="B6" s="53"/>
      <c r="C6" s="53"/>
      <c r="D6" s="53"/>
      <c r="E6" s="54"/>
      <c r="H6" s="45"/>
      <c r="I6" s="53"/>
      <c r="J6" s="53"/>
      <c r="K6" s="53"/>
      <c r="L6" s="54"/>
      <c r="M6" s="33"/>
    </row>
    <row r="7" spans="1:13" ht="13.8" x14ac:dyDescent="0.3">
      <c r="A7" s="45" t="s">
        <v>554</v>
      </c>
      <c r="B7" s="53">
        <v>43.822722679980174</v>
      </c>
      <c r="C7" s="53">
        <v>46.072420265502835</v>
      </c>
      <c r="D7" s="53">
        <v>50.756515042932378</v>
      </c>
      <c r="E7" s="54" t="s">
        <v>578</v>
      </c>
      <c r="H7" s="45" t="s">
        <v>554</v>
      </c>
      <c r="I7" s="53">
        <v>43.822722679980174</v>
      </c>
      <c r="J7" s="53">
        <v>46.072420265502835</v>
      </c>
      <c r="K7" s="53">
        <v>50.756515042932378</v>
      </c>
      <c r="L7" s="54">
        <v>74.5</v>
      </c>
      <c r="M7" s="33"/>
    </row>
    <row r="8" spans="1:13" ht="13.8" x14ac:dyDescent="0.3">
      <c r="A8" s="45" t="s">
        <v>555</v>
      </c>
      <c r="B8" s="53">
        <v>53.075560207165537</v>
      </c>
      <c r="C8" s="53">
        <v>64.625376553231192</v>
      </c>
      <c r="D8" s="53">
        <v>60.929873267578074</v>
      </c>
      <c r="E8" s="53" t="s">
        <v>579</v>
      </c>
      <c r="H8" s="45" t="s">
        <v>555</v>
      </c>
      <c r="I8" s="53">
        <v>53.075560207165537</v>
      </c>
      <c r="J8" s="53">
        <v>64.625376553231192</v>
      </c>
      <c r="K8" s="53">
        <v>60.929873267578074</v>
      </c>
      <c r="L8" s="53">
        <v>78.5</v>
      </c>
      <c r="M8" s="33"/>
    </row>
    <row r="9" spans="1:13" ht="13.8" x14ac:dyDescent="0.3">
      <c r="A9" s="45" t="s">
        <v>556</v>
      </c>
      <c r="B9" s="53">
        <v>57.019537195767271</v>
      </c>
      <c r="C9" s="53">
        <v>78.772748126425512</v>
      </c>
      <c r="D9" s="53" t="s">
        <v>568</v>
      </c>
      <c r="E9" s="53">
        <v>156.1</v>
      </c>
      <c r="H9" s="45" t="s">
        <v>556</v>
      </c>
      <c r="I9" s="53">
        <v>57.019537195767271</v>
      </c>
      <c r="J9" s="53">
        <v>78.772748126425512</v>
      </c>
      <c r="K9" s="53">
        <v>87.1</v>
      </c>
      <c r="L9" s="53">
        <v>156.1</v>
      </c>
      <c r="M9" s="33"/>
    </row>
    <row r="10" spans="1:13" ht="13.8" x14ac:dyDescent="0.3">
      <c r="A10" s="45" t="s">
        <v>557</v>
      </c>
      <c r="B10" s="53">
        <v>58.350323023153614</v>
      </c>
      <c r="C10" s="53">
        <v>80.141404796995062</v>
      </c>
      <c r="D10" s="53" t="s">
        <v>395</v>
      </c>
      <c r="E10" s="53">
        <v>96</v>
      </c>
      <c r="H10" s="45" t="s">
        <v>557</v>
      </c>
      <c r="I10" s="53">
        <v>58.350323023153614</v>
      </c>
      <c r="J10" s="53">
        <v>80.141404796995062</v>
      </c>
      <c r="K10" s="53">
        <v>84.1</v>
      </c>
      <c r="L10" s="53">
        <v>96</v>
      </c>
      <c r="M10" s="33"/>
    </row>
    <row r="11" spans="1:13" ht="13.8" x14ac:dyDescent="0.3">
      <c r="A11" s="45" t="s">
        <v>558</v>
      </c>
      <c r="B11" s="53">
        <v>72.837720118854179</v>
      </c>
      <c r="C11" s="53">
        <v>95.290213733614792</v>
      </c>
      <c r="D11" s="53" t="s">
        <v>569</v>
      </c>
      <c r="E11" s="53" t="s">
        <v>580</v>
      </c>
      <c r="H11" s="45" t="s">
        <v>558</v>
      </c>
      <c r="I11" s="53">
        <v>72.837720118854179</v>
      </c>
      <c r="J11" s="53">
        <v>95.290213733614792</v>
      </c>
      <c r="K11" s="53">
        <v>105.7</v>
      </c>
      <c r="L11" s="53">
        <v>156.69999999999999</v>
      </c>
      <c r="M11" s="33"/>
    </row>
    <row r="12" spans="1:13" ht="13.8" x14ac:dyDescent="0.3">
      <c r="A12" s="45"/>
      <c r="B12" s="53"/>
      <c r="C12" s="53"/>
      <c r="D12" s="53"/>
      <c r="E12" s="33"/>
      <c r="F12" s="33"/>
      <c r="H12" s="45"/>
      <c r="I12" s="53"/>
      <c r="J12" s="53"/>
      <c r="K12" s="53"/>
      <c r="L12" s="33"/>
      <c r="M12" s="33"/>
    </row>
    <row r="13" spans="1:13" ht="13.8" x14ac:dyDescent="0.3">
      <c r="A13" s="58" t="s">
        <v>44</v>
      </c>
      <c r="B13" s="53">
        <v>43.548801374091177</v>
      </c>
      <c r="C13" s="53">
        <v>72.517696651176706</v>
      </c>
      <c r="D13" s="53" t="s">
        <v>570</v>
      </c>
      <c r="E13" s="53" t="s">
        <v>581</v>
      </c>
      <c r="F13" s="33"/>
      <c r="H13" s="58" t="s">
        <v>44</v>
      </c>
      <c r="I13" s="53">
        <v>43.548801374091177</v>
      </c>
      <c r="J13" s="53">
        <v>72.517696651176706</v>
      </c>
      <c r="K13" s="53">
        <v>91.3</v>
      </c>
      <c r="L13" s="53">
        <v>59.2</v>
      </c>
      <c r="M13" s="33"/>
    </row>
    <row r="14" spans="1:13" ht="13.8" x14ac:dyDescent="0.3">
      <c r="A14" s="58" t="s">
        <v>237</v>
      </c>
      <c r="B14" s="53">
        <v>30.561023878623743</v>
      </c>
      <c r="C14" s="53">
        <v>29.521490797598609</v>
      </c>
      <c r="D14" s="53">
        <v>33.124362631990891</v>
      </c>
      <c r="E14" s="53">
        <v>31.9</v>
      </c>
      <c r="F14" s="33"/>
      <c r="H14" s="58" t="s">
        <v>237</v>
      </c>
      <c r="I14" s="53">
        <v>30.561023878623743</v>
      </c>
      <c r="J14" s="53">
        <v>29.521490797598609</v>
      </c>
      <c r="K14" s="53">
        <v>33.124362631990891</v>
      </c>
      <c r="L14" s="53">
        <v>31.9</v>
      </c>
      <c r="M14" s="33"/>
    </row>
    <row r="15" spans="1:13" ht="13.8" x14ac:dyDescent="0.3">
      <c r="A15" s="58" t="s">
        <v>46</v>
      </c>
      <c r="B15" s="53">
        <v>47.865015105951855</v>
      </c>
      <c r="C15" s="53">
        <v>62.173748419236389</v>
      </c>
      <c r="D15" s="53" t="s">
        <v>571</v>
      </c>
      <c r="E15" s="53">
        <v>60.4</v>
      </c>
      <c r="F15" s="33"/>
      <c r="H15" s="58" t="s">
        <v>46</v>
      </c>
      <c r="I15" s="53">
        <v>47.865015105951855</v>
      </c>
      <c r="J15" s="53">
        <v>62.173748419236389</v>
      </c>
      <c r="K15" s="53">
        <v>56.8</v>
      </c>
      <c r="L15" s="53">
        <v>60.4</v>
      </c>
      <c r="M15" s="33"/>
    </row>
    <row r="16" spans="1:13" ht="13.8" x14ac:dyDescent="0.3">
      <c r="A16" s="58" t="s">
        <v>47</v>
      </c>
      <c r="B16" s="53">
        <v>47.330078450477217</v>
      </c>
      <c r="C16" s="53">
        <v>74.753251452284573</v>
      </c>
      <c r="D16" s="53">
        <v>139.08815732410369</v>
      </c>
      <c r="E16" s="53">
        <v>244.9</v>
      </c>
      <c r="F16" s="33"/>
      <c r="H16" s="58" t="s">
        <v>47</v>
      </c>
      <c r="I16" s="53">
        <v>47.330078450477217</v>
      </c>
      <c r="J16" s="53">
        <v>74.753251452284573</v>
      </c>
      <c r="K16" s="53">
        <v>139.08815732410369</v>
      </c>
      <c r="L16" s="53">
        <v>244.9</v>
      </c>
      <c r="M16" s="33"/>
    </row>
    <row r="17" spans="1:13" ht="13.8" x14ac:dyDescent="0.3">
      <c r="A17" s="58" t="s">
        <v>48</v>
      </c>
      <c r="B17" s="53">
        <v>50.103911008545396</v>
      </c>
      <c r="C17" s="53">
        <v>119.5914816732856</v>
      </c>
      <c r="D17" s="53" t="s">
        <v>572</v>
      </c>
      <c r="E17" s="53">
        <v>98</v>
      </c>
      <c r="F17" s="33"/>
      <c r="H17" s="58" t="s">
        <v>48</v>
      </c>
      <c r="I17" s="53">
        <v>50.103911008545396</v>
      </c>
      <c r="J17" s="53">
        <v>119.5914816732856</v>
      </c>
      <c r="K17" s="53">
        <v>102.4</v>
      </c>
      <c r="L17" s="53">
        <v>98</v>
      </c>
      <c r="M17" s="33"/>
    </row>
    <row r="18" spans="1:13" ht="13.8" x14ac:dyDescent="0.3">
      <c r="A18" s="58" t="s">
        <v>561</v>
      </c>
      <c r="B18" s="53">
        <v>80.752110265869462</v>
      </c>
      <c r="C18" s="53">
        <v>108.10298721001327</v>
      </c>
      <c r="D18" s="53" t="s">
        <v>573</v>
      </c>
      <c r="E18" s="53" t="s">
        <v>582</v>
      </c>
      <c r="F18" s="33"/>
      <c r="H18" s="58" t="s">
        <v>561</v>
      </c>
      <c r="I18" s="53">
        <v>80.752110265869462</v>
      </c>
      <c r="J18" s="53">
        <v>108.10298721001327</v>
      </c>
      <c r="K18" s="53">
        <v>94.1</v>
      </c>
      <c r="L18" s="53">
        <v>143.4</v>
      </c>
      <c r="M18" s="33"/>
    </row>
    <row r="19" spans="1:13" ht="13.8" x14ac:dyDescent="0.3">
      <c r="A19" s="58" t="s">
        <v>562</v>
      </c>
      <c r="B19" s="53">
        <v>90.106964770491899</v>
      </c>
      <c r="C19" s="53">
        <v>70.939587952545281</v>
      </c>
      <c r="D19" s="53">
        <v>101.95835398133474</v>
      </c>
      <c r="E19" s="53">
        <v>163.80000000000001</v>
      </c>
      <c r="F19" s="33"/>
      <c r="H19" s="58" t="s">
        <v>562</v>
      </c>
      <c r="I19" s="53">
        <v>90.106964770491899</v>
      </c>
      <c r="J19" s="53">
        <v>70.939587952545281</v>
      </c>
      <c r="K19" s="53">
        <v>101.95835398133474</v>
      </c>
      <c r="L19" s="53">
        <v>163.80000000000001</v>
      </c>
      <c r="M19" s="33"/>
    </row>
    <row r="20" spans="1:13" ht="13.8" x14ac:dyDescent="0.3">
      <c r="A20" s="58" t="s">
        <v>563</v>
      </c>
      <c r="B20" s="53">
        <v>71.658956068508189</v>
      </c>
      <c r="C20" s="53">
        <v>50.739292485326438</v>
      </c>
      <c r="D20" s="53">
        <v>36.314778410599878</v>
      </c>
      <c r="E20" s="53">
        <v>91.4</v>
      </c>
      <c r="F20" s="33"/>
      <c r="H20" s="58" t="s">
        <v>563</v>
      </c>
      <c r="I20" s="53">
        <v>71.658956068508189</v>
      </c>
      <c r="J20" s="53">
        <v>50.739292485326438</v>
      </c>
      <c r="K20" s="53">
        <v>36.314778410599878</v>
      </c>
      <c r="L20" s="53">
        <v>91.4</v>
      </c>
      <c r="M20" s="33"/>
    </row>
    <row r="21" spans="1:13" ht="13.8" x14ac:dyDescent="0.3">
      <c r="A21" s="58" t="s">
        <v>564</v>
      </c>
      <c r="B21" s="53">
        <v>32.078275485843314</v>
      </c>
      <c r="C21" s="53">
        <v>58.679607098695428</v>
      </c>
      <c r="D21" s="53">
        <v>170</v>
      </c>
      <c r="E21" s="53">
        <v>206.3</v>
      </c>
      <c r="F21" s="33"/>
      <c r="H21" s="58" t="s">
        <v>564</v>
      </c>
      <c r="I21" s="53">
        <v>32.078275485843314</v>
      </c>
      <c r="J21" s="53">
        <v>58.679607098695428</v>
      </c>
      <c r="K21" s="53">
        <v>170</v>
      </c>
      <c r="L21" s="53">
        <v>206.3</v>
      </c>
      <c r="M21" s="33"/>
    </row>
    <row r="22" spans="1:13" ht="13.8" x14ac:dyDescent="0.3">
      <c r="A22" s="58" t="s">
        <v>105</v>
      </c>
      <c r="B22" s="53">
        <v>139.65732248605212</v>
      </c>
      <c r="C22" s="53">
        <v>195.14087249084702</v>
      </c>
      <c r="D22" s="53">
        <v>209.44233958625949</v>
      </c>
      <c r="E22" s="53">
        <v>185.5</v>
      </c>
      <c r="F22" s="33"/>
      <c r="H22" s="58" t="s">
        <v>105</v>
      </c>
      <c r="I22" s="53">
        <v>139.65732248605212</v>
      </c>
      <c r="J22" s="53">
        <v>195.14087249084702</v>
      </c>
      <c r="K22" s="53">
        <v>209.44233958625949</v>
      </c>
      <c r="L22" s="53">
        <v>185.5</v>
      </c>
    </row>
    <row r="23" spans="1:13" ht="13.8" x14ac:dyDescent="0.3">
      <c r="A23" s="58" t="s">
        <v>239</v>
      </c>
      <c r="B23" s="53">
        <v>82.613695845592503</v>
      </c>
      <c r="C23" s="53" t="s">
        <v>576</v>
      </c>
      <c r="D23" s="53">
        <v>122.59673386393325</v>
      </c>
      <c r="E23" s="53">
        <v>153.19999999999999</v>
      </c>
      <c r="F23" s="33"/>
      <c r="H23" s="58" t="s">
        <v>239</v>
      </c>
      <c r="I23" s="53">
        <v>82.613695845592503</v>
      </c>
      <c r="J23" s="53">
        <v>55.8</v>
      </c>
      <c r="K23" s="53">
        <v>122.59673386393325</v>
      </c>
      <c r="L23" s="53">
        <v>153.19999999999999</v>
      </c>
    </row>
    <row r="24" spans="1:13" ht="13.8" x14ac:dyDescent="0.3">
      <c r="A24" s="58" t="s">
        <v>52</v>
      </c>
      <c r="B24" s="53">
        <v>78.42008793250011</v>
      </c>
      <c r="C24" s="53">
        <v>183.94984136974062</v>
      </c>
      <c r="D24" s="53">
        <v>199.71657258499596</v>
      </c>
      <c r="E24" s="53" t="s">
        <v>583</v>
      </c>
      <c r="F24" s="33"/>
      <c r="H24" s="58" t="s">
        <v>52</v>
      </c>
      <c r="I24" s="53">
        <v>78.42008793250011</v>
      </c>
      <c r="J24" s="53">
        <v>183.94984136974062</v>
      </c>
      <c r="K24" s="53">
        <v>199.71657258499596</v>
      </c>
      <c r="L24" s="53">
        <v>110.5</v>
      </c>
    </row>
    <row r="25" spans="1:13" ht="13.8" x14ac:dyDescent="0.3">
      <c r="A25" s="58" t="s">
        <v>238</v>
      </c>
      <c r="B25" s="53">
        <v>43.159065988951802</v>
      </c>
      <c r="C25" s="53">
        <v>76.978794916931747</v>
      </c>
      <c r="D25" s="53" t="s">
        <v>574</v>
      </c>
      <c r="E25" s="53">
        <v>137.6</v>
      </c>
      <c r="F25" s="33"/>
      <c r="H25" s="58" t="s">
        <v>238</v>
      </c>
      <c r="I25" s="53">
        <v>43.159065988951802</v>
      </c>
      <c r="J25" s="53">
        <v>76.978794916931747</v>
      </c>
      <c r="K25" s="53">
        <v>95.6</v>
      </c>
      <c r="L25" s="53">
        <v>137.6</v>
      </c>
    </row>
    <row r="26" spans="1:13" ht="13.8" x14ac:dyDescent="0.3">
      <c r="A26" s="58" t="s">
        <v>54</v>
      </c>
      <c r="B26" s="53">
        <v>11.042018203835827</v>
      </c>
      <c r="C26" s="53">
        <v>17.382436027068415</v>
      </c>
      <c r="D26" s="53" t="s">
        <v>575</v>
      </c>
      <c r="E26" s="53" t="s">
        <v>584</v>
      </c>
      <c r="F26" s="33"/>
      <c r="H26" s="58" t="s">
        <v>54</v>
      </c>
      <c r="I26" s="53">
        <v>11.042018203835827</v>
      </c>
      <c r="J26" s="53">
        <v>17.382436027068415</v>
      </c>
      <c r="K26" s="53">
        <v>22.1</v>
      </c>
      <c r="L26" s="53">
        <v>14</v>
      </c>
    </row>
    <row r="27" spans="1:13" x14ac:dyDescent="0.25">
      <c r="A27" s="7" t="s">
        <v>55</v>
      </c>
      <c r="B27" s="7"/>
      <c r="C27" s="7"/>
      <c r="D27" s="7"/>
      <c r="E27" s="53">
        <v>20000</v>
      </c>
      <c r="F27" s="58" t="s">
        <v>179</v>
      </c>
      <c r="H27" s="7" t="s">
        <v>55</v>
      </c>
      <c r="I27" s="7"/>
      <c r="J27" s="7"/>
      <c r="K27" s="7"/>
      <c r="L27" s="53">
        <v>20000</v>
      </c>
    </row>
    <row r="28" spans="1:13" ht="13.8" thickBot="1" x14ac:dyDescent="0.3">
      <c r="A28" s="58" t="s">
        <v>565</v>
      </c>
      <c r="B28" s="53">
        <v>9.1082954579280813</v>
      </c>
      <c r="C28" s="53">
        <v>14.587009540872987</v>
      </c>
      <c r="D28" s="53">
        <v>12.3627884499332</v>
      </c>
      <c r="E28" s="53">
        <v>10.5</v>
      </c>
      <c r="F28" s="58"/>
      <c r="H28" s="58" t="s">
        <v>565</v>
      </c>
      <c r="I28" s="53">
        <v>9.1082954579280813</v>
      </c>
      <c r="J28" s="53">
        <v>14.587009540872987</v>
      </c>
      <c r="K28" s="53">
        <v>12.3627884499332</v>
      </c>
      <c r="L28" s="53">
        <v>10.5</v>
      </c>
    </row>
    <row r="29" spans="1:13" ht="13.8" thickBot="1" x14ac:dyDescent="0.3">
      <c r="A29" s="50" t="s">
        <v>110</v>
      </c>
      <c r="B29" s="55">
        <v>58.033669943813983</v>
      </c>
      <c r="C29" s="55">
        <v>74.873270854951443</v>
      </c>
      <c r="D29" s="55" t="s">
        <v>567</v>
      </c>
      <c r="E29" s="10" t="s">
        <v>585</v>
      </c>
      <c r="H29" s="50" t="s">
        <v>110</v>
      </c>
      <c r="I29" s="55">
        <v>58.033669943813983</v>
      </c>
      <c r="J29" s="55">
        <v>74.873270854951443</v>
      </c>
      <c r="K29" s="55">
        <v>80.099999999999994</v>
      </c>
      <c r="L29" s="10">
        <v>111.2</v>
      </c>
      <c r="M29" s="27">
        <f>(L29-K29)/K29</f>
        <v>0.38826466916354568</v>
      </c>
    </row>
    <row r="30" spans="1:13" x14ac:dyDescent="0.25">
      <c r="A30" s="24" t="s">
        <v>423</v>
      </c>
      <c r="H30" s="24" t="s">
        <v>423</v>
      </c>
    </row>
  </sheetData>
  <mergeCells count="2">
    <mergeCell ref="B2:E2"/>
    <mergeCell ref="I2:L2"/>
  </mergeCells>
  <pageMargins left="0.7" right="0.7" top="0.75" bottom="0.75" header="0.3" footer="0.3"/>
  <pageSetup paperSize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9"/>
  </sheetPr>
  <dimension ref="A1:O23"/>
  <sheetViews>
    <sheetView workbookViewId="0">
      <selection activeCell="N15" sqref="N15"/>
    </sheetView>
  </sheetViews>
  <sheetFormatPr defaultColWidth="9.109375" defaultRowHeight="13.2" x14ac:dyDescent="0.25"/>
  <cols>
    <col min="1" max="1" width="31.6640625" style="7" customWidth="1"/>
    <col min="2" max="4" width="11.33203125" style="6" customWidth="1"/>
    <col min="5" max="5" width="11.33203125" style="7" customWidth="1"/>
    <col min="6" max="7" width="9.109375" style="7"/>
    <col min="8" max="8" width="30.44140625" style="32" customWidth="1"/>
    <col min="9" max="12" width="10.44140625" style="7" customWidth="1"/>
    <col min="13" max="13" width="13.6640625" style="7" customWidth="1"/>
    <col min="14" max="14" width="7.88671875" style="7" customWidth="1"/>
    <col min="15" max="15" width="11.88671875" style="7" customWidth="1"/>
    <col min="16" max="16384" width="9.109375" style="7"/>
  </cols>
  <sheetData>
    <row r="1" spans="1:15" ht="14.4" thickBot="1" x14ac:dyDescent="0.35">
      <c r="A1" s="31" t="s">
        <v>586</v>
      </c>
      <c r="H1" s="31" t="s">
        <v>586</v>
      </c>
      <c r="I1" s="6"/>
      <c r="J1" s="6"/>
      <c r="K1" s="6"/>
      <c r="M1" s="33"/>
      <c r="N1" s="33"/>
      <c r="O1" s="33"/>
    </row>
    <row r="2" spans="1:15" ht="15.75" customHeight="1" x14ac:dyDescent="0.3">
      <c r="A2" s="41"/>
      <c r="B2" s="257" t="s">
        <v>587</v>
      </c>
      <c r="C2" s="257"/>
      <c r="D2" s="257"/>
      <c r="E2" s="257"/>
      <c r="G2" s="42"/>
      <c r="H2" s="41"/>
      <c r="I2" s="257" t="s">
        <v>587</v>
      </c>
      <c r="J2" s="257"/>
      <c r="K2" s="257"/>
      <c r="L2" s="257"/>
      <c r="M2" s="33"/>
      <c r="N2" s="33"/>
      <c r="O2" s="33"/>
    </row>
    <row r="3" spans="1:15" ht="21" customHeight="1" thickBot="1" x14ac:dyDescent="0.35">
      <c r="A3" s="43" t="s">
        <v>102</v>
      </c>
      <c r="B3" s="44">
        <v>2007</v>
      </c>
      <c r="C3" s="44">
        <v>2010</v>
      </c>
      <c r="D3" s="44">
        <v>2014</v>
      </c>
      <c r="E3" s="44">
        <v>2017</v>
      </c>
      <c r="G3" s="42"/>
      <c r="H3" s="43" t="s">
        <v>102</v>
      </c>
      <c r="I3" s="119">
        <v>2007</v>
      </c>
      <c r="J3" s="119">
        <v>2010</v>
      </c>
      <c r="K3" s="119">
        <v>2014</v>
      </c>
      <c r="L3" s="119">
        <v>2017</v>
      </c>
      <c r="M3" s="33"/>
      <c r="N3" s="33"/>
      <c r="O3" s="33"/>
    </row>
    <row r="4" spans="1:15" ht="16.5" customHeight="1" x14ac:dyDescent="0.3">
      <c r="A4" s="45" t="s">
        <v>2</v>
      </c>
      <c r="B4" s="53">
        <v>25.101701668619185</v>
      </c>
      <c r="C4" s="53">
        <v>35.088140543110384</v>
      </c>
      <c r="D4" s="53" t="s">
        <v>589</v>
      </c>
      <c r="E4" s="54">
        <v>40.4</v>
      </c>
      <c r="G4" s="48"/>
      <c r="H4" s="45" t="s">
        <v>2</v>
      </c>
      <c r="I4" s="53">
        <v>25.101701668619185</v>
      </c>
      <c r="J4" s="53">
        <v>35.088140543110384</v>
      </c>
      <c r="K4" s="53">
        <v>36.4</v>
      </c>
      <c r="L4" s="54">
        <v>40.4</v>
      </c>
      <c r="M4" s="33"/>
      <c r="N4" s="33"/>
      <c r="O4" s="33"/>
    </row>
    <row r="5" spans="1:15" ht="13.8" x14ac:dyDescent="0.3">
      <c r="A5" s="45" t="s">
        <v>3</v>
      </c>
      <c r="B5" s="53">
        <v>28.675969495130321</v>
      </c>
      <c r="C5" s="53">
        <v>37.132035148853745</v>
      </c>
      <c r="D5" s="53" t="s">
        <v>590</v>
      </c>
      <c r="E5" s="54" t="s">
        <v>595</v>
      </c>
      <c r="H5" s="45" t="s">
        <v>3</v>
      </c>
      <c r="I5" s="53">
        <v>28.675969495130321</v>
      </c>
      <c r="J5" s="53">
        <v>37.132035148853745</v>
      </c>
      <c r="K5" s="53">
        <v>38.700000000000003</v>
      </c>
      <c r="L5" s="54">
        <v>53.1</v>
      </c>
      <c r="M5" s="33"/>
      <c r="N5" s="33"/>
      <c r="O5" s="33"/>
    </row>
    <row r="6" spans="1:15" ht="13.8" x14ac:dyDescent="0.3">
      <c r="A6" s="45"/>
      <c r="B6" s="53"/>
      <c r="C6" s="53"/>
      <c r="D6" s="53"/>
      <c r="E6" s="54"/>
      <c r="H6" s="45"/>
      <c r="I6" s="53"/>
      <c r="J6" s="53"/>
      <c r="K6" s="53"/>
      <c r="L6" s="54"/>
      <c r="M6" s="33"/>
      <c r="N6" s="33"/>
      <c r="O6" s="33"/>
    </row>
    <row r="7" spans="1:15" ht="13.8" x14ac:dyDescent="0.3">
      <c r="A7" s="45" t="s">
        <v>554</v>
      </c>
      <c r="B7" s="53">
        <v>25.087804374537434</v>
      </c>
      <c r="C7" s="53" t="s">
        <v>591</v>
      </c>
      <c r="D7" s="53">
        <v>32.261740065324112</v>
      </c>
      <c r="E7" s="54">
        <v>39.700000000000003</v>
      </c>
      <c r="H7" s="45" t="s">
        <v>554</v>
      </c>
      <c r="I7" s="53">
        <v>25.087804374537434</v>
      </c>
      <c r="J7" s="53">
        <v>23.8</v>
      </c>
      <c r="K7" s="53">
        <v>32.261740065324112</v>
      </c>
      <c r="L7" s="54">
        <v>39.700000000000003</v>
      </c>
      <c r="M7" s="33"/>
      <c r="N7" s="33"/>
      <c r="O7" s="33"/>
    </row>
    <row r="8" spans="1:15" ht="13.8" x14ac:dyDescent="0.3">
      <c r="A8" s="45" t="s">
        <v>555</v>
      </c>
      <c r="B8" s="53">
        <v>25.679129561906951</v>
      </c>
      <c r="C8" s="53">
        <v>33.242796946126823</v>
      </c>
      <c r="D8" s="53">
        <v>31.373108051849321</v>
      </c>
      <c r="E8" s="53" t="s">
        <v>424</v>
      </c>
      <c r="H8" s="45" t="s">
        <v>555</v>
      </c>
      <c r="I8" s="53">
        <v>25.679129561906951</v>
      </c>
      <c r="J8" s="53">
        <v>33.242796946126823</v>
      </c>
      <c r="K8" s="53">
        <v>31.373108051849321</v>
      </c>
      <c r="L8" s="53">
        <v>48</v>
      </c>
      <c r="M8" s="33"/>
      <c r="N8" s="33"/>
      <c r="O8" s="33"/>
    </row>
    <row r="9" spans="1:15" ht="13.8" x14ac:dyDescent="0.3">
      <c r="A9" s="45" t="s">
        <v>556</v>
      </c>
      <c r="B9" s="53">
        <v>27.197599388844452</v>
      </c>
      <c r="C9" s="53">
        <v>35.310906419460743</v>
      </c>
      <c r="D9" s="53">
        <v>45.2</v>
      </c>
      <c r="E9" s="53">
        <v>42.7</v>
      </c>
      <c r="H9" s="45" t="s">
        <v>556</v>
      </c>
      <c r="I9" s="53">
        <v>27.197599388844452</v>
      </c>
      <c r="J9" s="53">
        <v>35.310906419460743</v>
      </c>
      <c r="K9" s="53">
        <v>45.2</v>
      </c>
      <c r="L9" s="53">
        <v>42.7</v>
      </c>
      <c r="M9" s="33"/>
      <c r="N9" s="33"/>
      <c r="O9" s="33"/>
    </row>
    <row r="10" spans="1:15" ht="13.8" x14ac:dyDescent="0.3">
      <c r="A10" s="45" t="s">
        <v>557</v>
      </c>
      <c r="B10" s="53">
        <v>24.7691409785232</v>
      </c>
      <c r="C10" s="53">
        <v>38.861911282883518</v>
      </c>
      <c r="D10" s="53" t="s">
        <v>163</v>
      </c>
      <c r="E10" s="53" t="s">
        <v>596</v>
      </c>
      <c r="H10" s="45" t="s">
        <v>557</v>
      </c>
      <c r="I10" s="53">
        <v>24.7691409785232</v>
      </c>
      <c r="J10" s="53">
        <v>38.861911282883518</v>
      </c>
      <c r="K10" s="53">
        <v>34.4</v>
      </c>
      <c r="L10" s="53">
        <v>41.6</v>
      </c>
      <c r="M10" s="33"/>
      <c r="N10" s="33"/>
      <c r="O10" s="33"/>
    </row>
    <row r="11" spans="1:15" ht="13.8" x14ac:dyDescent="0.3">
      <c r="A11" s="45" t="s">
        <v>558</v>
      </c>
      <c r="B11" s="53">
        <v>29.800116995558216</v>
      </c>
      <c r="C11" s="53">
        <v>45.890977714968351</v>
      </c>
      <c r="D11" s="53" t="s">
        <v>592</v>
      </c>
      <c r="E11" s="53" t="s">
        <v>597</v>
      </c>
      <c r="H11" s="45" t="s">
        <v>558</v>
      </c>
      <c r="I11" s="53">
        <v>29.800116995558216</v>
      </c>
      <c r="J11" s="53">
        <v>45.890977714968351</v>
      </c>
      <c r="K11" s="53">
        <v>41.4</v>
      </c>
      <c r="L11" s="53">
        <v>58.6</v>
      </c>
      <c r="M11" s="33"/>
      <c r="N11" s="33"/>
      <c r="O11" s="33"/>
    </row>
    <row r="12" spans="1:15" ht="13.8" x14ac:dyDescent="0.3">
      <c r="A12" s="45"/>
      <c r="B12" s="53"/>
      <c r="C12" s="53"/>
      <c r="D12" s="53"/>
      <c r="E12" s="33"/>
      <c r="F12" s="33"/>
      <c r="H12" s="45"/>
      <c r="I12" s="53"/>
      <c r="J12" s="53"/>
      <c r="K12" s="53"/>
      <c r="L12" s="33"/>
      <c r="M12" s="33"/>
      <c r="N12" s="33"/>
      <c r="O12" s="33"/>
    </row>
    <row r="13" spans="1:15" ht="13.8" x14ac:dyDescent="0.3">
      <c r="A13" s="58" t="s">
        <v>37</v>
      </c>
      <c r="B13" s="53">
        <v>26.139601948046831</v>
      </c>
      <c r="C13" s="53">
        <v>33.99512931953231</v>
      </c>
      <c r="D13" s="53" t="s">
        <v>594</v>
      </c>
      <c r="E13" s="53" t="s">
        <v>598</v>
      </c>
      <c r="F13" s="33"/>
      <c r="H13" s="58" t="s">
        <v>37</v>
      </c>
      <c r="I13" s="53">
        <v>26.139601948046831</v>
      </c>
      <c r="J13" s="53">
        <v>33.99512931953231</v>
      </c>
      <c r="K13" s="53">
        <v>39.6</v>
      </c>
      <c r="L13" s="53">
        <v>53.2</v>
      </c>
      <c r="M13" s="33"/>
      <c r="N13" s="33"/>
      <c r="O13" s="33"/>
    </row>
    <row r="14" spans="1:15" ht="14.4" thickBot="1" x14ac:dyDescent="0.35">
      <c r="A14" s="58" t="s">
        <v>38</v>
      </c>
      <c r="B14" s="53">
        <v>27.048358825650979</v>
      </c>
      <c r="C14" s="53">
        <v>37.676383159388109</v>
      </c>
      <c r="D14" s="53" t="s">
        <v>593</v>
      </c>
      <c r="E14" s="53">
        <v>40.299999999999997</v>
      </c>
      <c r="F14" s="33"/>
      <c r="H14" s="58" t="s">
        <v>38</v>
      </c>
      <c r="I14" s="53">
        <v>27.048358825650979</v>
      </c>
      <c r="J14" s="53">
        <v>37.676383159388109</v>
      </c>
      <c r="K14" s="53">
        <v>36.299999999999997</v>
      </c>
      <c r="L14" s="53">
        <v>40.299999999999997</v>
      </c>
      <c r="M14" s="33"/>
      <c r="N14" s="33"/>
      <c r="O14" s="33"/>
    </row>
    <row r="15" spans="1:15" ht="14.4" thickBot="1" x14ac:dyDescent="0.35">
      <c r="A15" s="50" t="s">
        <v>110</v>
      </c>
      <c r="B15" s="55">
        <v>26.673644412209562</v>
      </c>
      <c r="C15" s="55">
        <v>36.154913724598224</v>
      </c>
      <c r="D15" s="55" t="s">
        <v>588</v>
      </c>
      <c r="E15" s="10" t="s">
        <v>490</v>
      </c>
      <c r="H15" s="50" t="s">
        <v>110</v>
      </c>
      <c r="I15" s="55">
        <v>26.673644412209562</v>
      </c>
      <c r="J15" s="55">
        <v>36.154913724598224</v>
      </c>
      <c r="K15" s="55">
        <v>37.5</v>
      </c>
      <c r="L15" s="10">
        <v>45.7</v>
      </c>
      <c r="M15" s="33"/>
      <c r="N15" s="27">
        <f>(L15-K15)/K15</f>
        <v>0.21866666666666673</v>
      </c>
    </row>
    <row r="16" spans="1:15" ht="13.8" x14ac:dyDescent="0.3">
      <c r="A16" s="24" t="s">
        <v>423</v>
      </c>
      <c r="H16" s="24" t="s">
        <v>423</v>
      </c>
      <c r="I16" s="6"/>
      <c r="J16" s="6"/>
      <c r="K16" s="6"/>
      <c r="M16" s="33"/>
    </row>
    <row r="17" spans="8:13" ht="13.8" x14ac:dyDescent="0.3">
      <c r="H17" s="33"/>
      <c r="I17" s="33"/>
      <c r="J17" s="33"/>
      <c r="K17" s="33"/>
      <c r="L17" s="33"/>
      <c r="M17" s="33"/>
    </row>
    <row r="18" spans="8:13" ht="13.8" x14ac:dyDescent="0.3">
      <c r="H18" s="33"/>
      <c r="I18" s="33"/>
      <c r="J18" s="33"/>
      <c r="K18" s="33"/>
      <c r="L18" s="33"/>
      <c r="M18" s="33"/>
    </row>
    <row r="19" spans="8:13" ht="13.8" x14ac:dyDescent="0.3">
      <c r="H19" s="33"/>
      <c r="I19" s="33"/>
      <c r="J19" s="33"/>
      <c r="K19" s="33"/>
      <c r="L19" s="33"/>
      <c r="M19" s="33"/>
    </row>
    <row r="20" spans="8:13" ht="13.8" x14ac:dyDescent="0.3">
      <c r="H20" s="33"/>
      <c r="I20" s="33"/>
      <c r="J20" s="33"/>
      <c r="K20" s="33"/>
      <c r="L20" s="33"/>
      <c r="M20" s="33"/>
    </row>
    <row r="21" spans="8:13" ht="13.8" x14ac:dyDescent="0.3">
      <c r="H21" s="33"/>
      <c r="I21" s="33"/>
      <c r="J21" s="33"/>
      <c r="K21" s="33"/>
      <c r="L21" s="33"/>
      <c r="M21" s="33"/>
    </row>
    <row r="22" spans="8:13" ht="13.8" x14ac:dyDescent="0.3">
      <c r="H22" s="33"/>
      <c r="I22" s="33"/>
      <c r="J22" s="33"/>
      <c r="K22" s="33"/>
      <c r="L22" s="33"/>
      <c r="M22" s="33"/>
    </row>
    <row r="23" spans="8:13" ht="13.8" x14ac:dyDescent="0.3">
      <c r="H23" s="33"/>
      <c r="I23" s="33"/>
      <c r="J23" s="33"/>
      <c r="K23" s="33"/>
      <c r="L23" s="33"/>
      <c r="M23" s="33"/>
    </row>
  </sheetData>
  <mergeCells count="2">
    <mergeCell ref="B2:E2"/>
    <mergeCell ref="I2:L2"/>
  </mergeCells>
  <pageMargins left="0.7" right="0.7" top="0.75" bottom="0.75" header="0.3" footer="0.3"/>
  <pageSetup paperSize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7"/>
  </sheetPr>
  <dimension ref="A1:O23"/>
  <sheetViews>
    <sheetView topLeftCell="A9" workbookViewId="0">
      <selection activeCell="N13" sqref="N13"/>
    </sheetView>
  </sheetViews>
  <sheetFormatPr defaultColWidth="9.109375" defaultRowHeight="13.2" x14ac:dyDescent="0.25"/>
  <cols>
    <col min="1" max="1" width="31.6640625" style="7" customWidth="1"/>
    <col min="2" max="4" width="11.33203125" style="6" customWidth="1"/>
    <col min="5" max="5" width="11.33203125" style="7" customWidth="1"/>
    <col min="6" max="7" width="9.109375" style="7"/>
    <col min="8" max="8" width="30.5546875" style="32" customWidth="1"/>
    <col min="9" max="9" width="6.33203125" style="7" customWidth="1"/>
    <col min="10" max="10" width="8.5546875" style="7" customWidth="1"/>
    <col min="11" max="11" width="11.33203125" style="7" customWidth="1"/>
    <col min="12" max="13" width="13.6640625" style="7" customWidth="1"/>
    <col min="14" max="14" width="7.88671875" style="7" customWidth="1"/>
    <col min="15" max="15" width="11.88671875" style="7" customWidth="1"/>
    <col min="16" max="16384" width="9.109375" style="7"/>
  </cols>
  <sheetData>
    <row r="1" spans="1:15" ht="14.4" thickBot="1" x14ac:dyDescent="0.35">
      <c r="A1" s="31" t="s">
        <v>606</v>
      </c>
      <c r="H1" s="31" t="s">
        <v>606</v>
      </c>
      <c r="I1" s="6"/>
      <c r="J1" s="6"/>
      <c r="K1" s="6"/>
      <c r="N1" s="33"/>
      <c r="O1" s="33"/>
    </row>
    <row r="2" spans="1:15" ht="28.5" customHeight="1" x14ac:dyDescent="0.3">
      <c r="A2" s="41"/>
      <c r="B2" s="257" t="s">
        <v>599</v>
      </c>
      <c r="C2" s="257"/>
      <c r="D2" s="257"/>
      <c r="E2" s="257"/>
      <c r="G2" s="42"/>
      <c r="H2" s="41"/>
      <c r="I2" s="257" t="s">
        <v>599</v>
      </c>
      <c r="J2" s="257"/>
      <c r="K2" s="257"/>
      <c r="L2" s="257"/>
      <c r="M2" s="33"/>
      <c r="N2" s="33"/>
      <c r="O2" s="33"/>
    </row>
    <row r="3" spans="1:15" ht="21" customHeight="1" thickBot="1" x14ac:dyDescent="0.35">
      <c r="A3" s="43" t="s">
        <v>102</v>
      </c>
      <c r="B3" s="44">
        <v>2007</v>
      </c>
      <c r="C3" s="44">
        <v>2010</v>
      </c>
      <c r="D3" s="44">
        <v>2014</v>
      </c>
      <c r="E3" s="44">
        <v>2017</v>
      </c>
      <c r="G3" s="42"/>
      <c r="H3" s="43" t="s">
        <v>102</v>
      </c>
      <c r="I3" s="119">
        <v>2007</v>
      </c>
      <c r="J3" s="119">
        <v>2010</v>
      </c>
      <c r="K3" s="119">
        <v>2014</v>
      </c>
      <c r="L3" s="119">
        <v>2017</v>
      </c>
      <c r="M3" s="33"/>
      <c r="N3" s="33"/>
      <c r="O3" s="33"/>
    </row>
    <row r="4" spans="1:15" ht="16.5" customHeight="1" x14ac:dyDescent="0.3">
      <c r="A4" s="45" t="s">
        <v>2</v>
      </c>
      <c r="B4" s="53">
        <v>267.8319149999927</v>
      </c>
      <c r="C4" s="53">
        <v>373.66035655524348</v>
      </c>
      <c r="D4" s="53" t="s">
        <v>600</v>
      </c>
      <c r="E4" s="54" t="s">
        <v>607</v>
      </c>
      <c r="G4" s="48"/>
      <c r="H4" s="45" t="s">
        <v>2</v>
      </c>
      <c r="I4" s="53">
        <v>267.8319149999927</v>
      </c>
      <c r="J4" s="53">
        <v>373.66035655524348</v>
      </c>
      <c r="K4" s="53">
        <v>346.6</v>
      </c>
      <c r="L4" s="53">
        <v>548</v>
      </c>
      <c r="M4" s="33"/>
      <c r="N4" s="33"/>
      <c r="O4" s="33"/>
    </row>
    <row r="5" spans="1:15" ht="13.8" x14ac:dyDescent="0.3">
      <c r="A5" s="45" t="s">
        <v>3</v>
      </c>
      <c r="B5" s="53">
        <v>245.76696972686057</v>
      </c>
      <c r="C5" s="53" t="s">
        <v>601</v>
      </c>
      <c r="D5" s="53">
        <v>329.94216986427091</v>
      </c>
      <c r="E5" s="54" t="s">
        <v>608</v>
      </c>
      <c r="H5" s="45" t="s">
        <v>3</v>
      </c>
      <c r="I5" s="53">
        <v>245.76696972686057</v>
      </c>
      <c r="J5" s="53">
        <v>281.10000000000002</v>
      </c>
      <c r="K5" s="53">
        <v>329.94216986427091</v>
      </c>
      <c r="L5" s="54">
        <v>686.6</v>
      </c>
      <c r="M5" s="33"/>
      <c r="N5" s="33"/>
      <c r="O5" s="33"/>
    </row>
    <row r="6" spans="1:15" ht="13.8" x14ac:dyDescent="0.3">
      <c r="A6" s="45"/>
      <c r="B6" s="53"/>
      <c r="C6" s="53"/>
      <c r="D6" s="53"/>
      <c r="E6" s="54"/>
      <c r="H6" s="45"/>
      <c r="I6" s="53"/>
      <c r="J6" s="53"/>
      <c r="K6" s="53"/>
      <c r="L6" s="54"/>
      <c r="M6" s="33"/>
      <c r="N6" s="33"/>
      <c r="O6" s="33"/>
    </row>
    <row r="7" spans="1:15" ht="13.8" x14ac:dyDescent="0.3">
      <c r="A7" s="45" t="s">
        <v>554</v>
      </c>
      <c r="B7" s="53">
        <v>146.35385465010009</v>
      </c>
      <c r="C7" s="53">
        <v>203.54865601740494</v>
      </c>
      <c r="D7" s="53" t="s">
        <v>602</v>
      </c>
      <c r="E7" s="54" t="s">
        <v>610</v>
      </c>
      <c r="H7" s="45" t="s">
        <v>554</v>
      </c>
      <c r="I7" s="53">
        <v>146.35385465010009</v>
      </c>
      <c r="J7" s="53">
        <v>203.54865601740494</v>
      </c>
      <c r="K7" s="53">
        <v>227.7</v>
      </c>
      <c r="L7" s="54">
        <v>514.1</v>
      </c>
      <c r="M7" s="33"/>
      <c r="N7" s="33"/>
      <c r="O7" s="33"/>
    </row>
    <row r="8" spans="1:15" ht="13.8" x14ac:dyDescent="0.3">
      <c r="A8" s="45" t="s">
        <v>555</v>
      </c>
      <c r="B8" s="53">
        <v>175.96468366151987</v>
      </c>
      <c r="C8" s="53">
        <v>272.99563037262499</v>
      </c>
      <c r="D8" s="53" t="s">
        <v>603</v>
      </c>
      <c r="E8" s="53" t="s">
        <v>611</v>
      </c>
      <c r="H8" s="45" t="s">
        <v>555</v>
      </c>
      <c r="I8" s="53">
        <v>175.96468366151987</v>
      </c>
      <c r="J8" s="53">
        <v>272.99563037262499</v>
      </c>
      <c r="K8" s="53">
        <v>296.3</v>
      </c>
      <c r="L8" s="53">
        <v>548.29999999999995</v>
      </c>
      <c r="M8" s="33"/>
      <c r="N8" s="33"/>
      <c r="O8" s="33"/>
    </row>
    <row r="9" spans="1:15" ht="13.8" x14ac:dyDescent="0.3">
      <c r="A9" s="45" t="s">
        <v>556</v>
      </c>
      <c r="B9" s="53">
        <v>285.73298895540478</v>
      </c>
      <c r="C9" s="53" t="s">
        <v>604</v>
      </c>
      <c r="D9" s="53">
        <v>343.72808488692095</v>
      </c>
      <c r="E9" s="53" t="s">
        <v>612</v>
      </c>
      <c r="H9" s="45" t="s">
        <v>556</v>
      </c>
      <c r="I9" s="53">
        <v>285.73298895540478</v>
      </c>
      <c r="J9" s="53">
        <v>280.60000000000002</v>
      </c>
      <c r="K9" s="53">
        <v>343.72808488692095</v>
      </c>
      <c r="L9" s="53">
        <v>647</v>
      </c>
      <c r="M9" s="33"/>
      <c r="N9" s="33"/>
      <c r="O9" s="33"/>
    </row>
    <row r="10" spans="1:15" ht="13.8" x14ac:dyDescent="0.3">
      <c r="A10" s="45" t="s">
        <v>557</v>
      </c>
      <c r="B10" s="53">
        <v>292.75514692466862</v>
      </c>
      <c r="C10" s="53">
        <v>431.33123459279057</v>
      </c>
      <c r="D10" s="53">
        <v>391.68296321969035</v>
      </c>
      <c r="E10" s="53" t="s">
        <v>613</v>
      </c>
      <c r="H10" s="45" t="s">
        <v>557</v>
      </c>
      <c r="I10" s="53">
        <v>292.75514692466862</v>
      </c>
      <c r="J10" s="53">
        <v>431.33123459279057</v>
      </c>
      <c r="K10" s="53">
        <v>391.68296321969035</v>
      </c>
      <c r="L10" s="53">
        <v>649.70000000000005</v>
      </c>
      <c r="M10" s="33"/>
      <c r="N10" s="33"/>
      <c r="O10" s="33"/>
    </row>
    <row r="11" spans="1:15" ht="13.8" x14ac:dyDescent="0.3">
      <c r="A11" s="45" t="s">
        <v>558</v>
      </c>
      <c r="B11" s="53">
        <v>380.65440631314942</v>
      </c>
      <c r="C11" s="53">
        <v>441.40120547060235</v>
      </c>
      <c r="D11" s="53">
        <v>421.8563523313955</v>
      </c>
      <c r="E11" s="53" t="s">
        <v>614</v>
      </c>
      <c r="H11" s="45" t="s">
        <v>558</v>
      </c>
      <c r="I11" s="53">
        <v>380.65440631314942</v>
      </c>
      <c r="J11" s="53">
        <v>441.40120547060235</v>
      </c>
      <c r="K11" s="53">
        <v>421.8563523313955</v>
      </c>
      <c r="L11" s="53">
        <v>770.9</v>
      </c>
      <c r="M11" s="33"/>
      <c r="N11" s="33"/>
      <c r="O11" s="33"/>
    </row>
    <row r="12" spans="1:15" ht="14.4" thickBot="1" x14ac:dyDescent="0.35">
      <c r="A12" s="45"/>
      <c r="B12" s="53"/>
      <c r="C12" s="53"/>
      <c r="D12" s="53"/>
      <c r="E12" s="33"/>
      <c r="F12" s="33"/>
      <c r="H12" s="45"/>
      <c r="I12" s="53"/>
      <c r="J12" s="53"/>
      <c r="K12" s="53"/>
      <c r="L12" s="33"/>
      <c r="M12" s="33"/>
      <c r="N12" s="33"/>
      <c r="O12" s="33"/>
    </row>
    <row r="13" spans="1:15" ht="14.4" thickBot="1" x14ac:dyDescent="0.35">
      <c r="A13" s="50" t="s">
        <v>110</v>
      </c>
      <c r="B13" s="55">
        <v>256.65616656291297</v>
      </c>
      <c r="C13" s="55">
        <v>327.21577789571791</v>
      </c>
      <c r="D13" s="56" t="s">
        <v>605</v>
      </c>
      <c r="E13" s="57" t="s">
        <v>609</v>
      </c>
      <c r="H13" s="214" t="s">
        <v>110</v>
      </c>
      <c r="I13" s="51">
        <v>256.65616656291297</v>
      </c>
      <c r="J13" s="51">
        <v>327.21577789571791</v>
      </c>
      <c r="K13" s="51">
        <v>338</v>
      </c>
      <c r="L13" s="52">
        <v>619.79999999999995</v>
      </c>
      <c r="M13" s="33"/>
      <c r="N13" s="27">
        <f>(L13-K13)/K13</f>
        <v>0.83372781065088741</v>
      </c>
    </row>
    <row r="14" spans="1:15" ht="13.8" x14ac:dyDescent="0.3">
      <c r="A14" s="24" t="s">
        <v>423</v>
      </c>
      <c r="H14" s="24" t="s">
        <v>423</v>
      </c>
      <c r="I14" s="6"/>
      <c r="J14" s="6"/>
      <c r="K14" s="6"/>
      <c r="M14" s="33"/>
    </row>
    <row r="15" spans="1:15" ht="13.8" x14ac:dyDescent="0.3">
      <c r="H15" s="33"/>
      <c r="I15" s="33"/>
      <c r="J15" s="33"/>
      <c r="K15" s="33"/>
      <c r="L15" s="33"/>
      <c r="M15" s="33"/>
    </row>
    <row r="16" spans="1:15" ht="13.8" x14ac:dyDescent="0.3">
      <c r="H16" s="33"/>
      <c r="I16" s="33"/>
      <c r="J16" s="33"/>
      <c r="K16" s="33"/>
      <c r="L16" s="33"/>
      <c r="M16" s="33"/>
    </row>
    <row r="17" spans="1:13" ht="13.8" x14ac:dyDescent="0.3">
      <c r="H17" s="33"/>
      <c r="I17" s="33"/>
      <c r="J17" s="33"/>
      <c r="K17" s="33"/>
      <c r="L17" s="33"/>
      <c r="M17" s="33"/>
    </row>
    <row r="18" spans="1:13" ht="13.8" x14ac:dyDescent="0.3">
      <c r="A18" s="7" t="s">
        <v>181</v>
      </c>
      <c r="B18" s="6">
        <v>947.2</v>
      </c>
      <c r="H18" s="33"/>
      <c r="I18" s="33"/>
      <c r="J18" s="33"/>
      <c r="K18" s="33"/>
      <c r="L18" s="33"/>
      <c r="M18" s="33"/>
    </row>
    <row r="19" spans="1:13" ht="13.8" x14ac:dyDescent="0.3">
      <c r="A19" s="7" t="s">
        <v>182</v>
      </c>
      <c r="B19" s="6">
        <v>565.1</v>
      </c>
      <c r="H19" s="33"/>
      <c r="I19" s="33"/>
      <c r="J19" s="33"/>
      <c r="K19" s="33"/>
      <c r="L19" s="33"/>
      <c r="M19" s="33"/>
    </row>
    <row r="20" spans="1:13" ht="13.8" x14ac:dyDescent="0.3">
      <c r="A20" s="7" t="s">
        <v>183</v>
      </c>
      <c r="B20" s="6">
        <v>398.2</v>
      </c>
      <c r="H20" s="33"/>
      <c r="I20" s="33"/>
      <c r="J20" s="33"/>
      <c r="K20" s="33"/>
      <c r="L20" s="33"/>
      <c r="M20" s="33"/>
    </row>
    <row r="21" spans="1:13" ht="13.8" x14ac:dyDescent="0.3">
      <c r="A21" s="7" t="s">
        <v>184</v>
      </c>
      <c r="B21" s="6">
        <v>549.9</v>
      </c>
      <c r="H21" s="33"/>
      <c r="J21" s="33"/>
      <c r="K21" s="33"/>
      <c r="L21" s="33"/>
      <c r="M21" s="33"/>
    </row>
    <row r="22" spans="1:13" ht="13.8" x14ac:dyDescent="0.3">
      <c r="A22" s="7" t="s">
        <v>185</v>
      </c>
      <c r="B22" s="6">
        <v>717.3</v>
      </c>
      <c r="J22" s="33"/>
    </row>
    <row r="23" spans="1:13" x14ac:dyDescent="0.25">
      <c r="A23" s="7" t="s">
        <v>1</v>
      </c>
      <c r="B23" s="6">
        <v>619.79999999999995</v>
      </c>
    </row>
  </sheetData>
  <mergeCells count="2">
    <mergeCell ref="B2:E2"/>
    <mergeCell ref="I2:L2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24"/>
  <sheetViews>
    <sheetView workbookViewId="0">
      <selection activeCell="H15" sqref="H15"/>
    </sheetView>
  </sheetViews>
  <sheetFormatPr defaultColWidth="9.109375" defaultRowHeight="13.2" x14ac:dyDescent="0.25"/>
  <cols>
    <col min="1" max="1" width="31.6640625" style="7" customWidth="1"/>
    <col min="2" max="4" width="11.33203125" style="6" customWidth="1"/>
    <col min="5" max="5" width="11.33203125" style="7" customWidth="1"/>
    <col min="6" max="7" width="9.109375" style="7"/>
    <col min="8" max="8" width="24.6640625" style="32" customWidth="1"/>
    <col min="9" max="12" width="12.44140625" style="7" customWidth="1"/>
    <col min="13" max="13" width="13.6640625" style="7" customWidth="1"/>
    <col min="14" max="14" width="7.88671875" style="7" customWidth="1"/>
    <col min="15" max="15" width="11.88671875" style="7" customWidth="1"/>
    <col min="16" max="16384" width="9.109375" style="7"/>
  </cols>
  <sheetData>
    <row r="1" spans="1:15" ht="14.4" thickBot="1" x14ac:dyDescent="0.35">
      <c r="A1" s="31" t="s">
        <v>620</v>
      </c>
      <c r="N1" s="33"/>
      <c r="O1" s="33"/>
    </row>
    <row r="2" spans="1:15" ht="28.5" customHeight="1" x14ac:dyDescent="0.3">
      <c r="A2" s="41"/>
      <c r="B2" s="257" t="s">
        <v>599</v>
      </c>
      <c r="C2" s="257"/>
      <c r="D2" s="257"/>
      <c r="E2" s="257"/>
      <c r="G2" s="42"/>
      <c r="H2" s="41"/>
      <c r="I2" s="257" t="s">
        <v>599</v>
      </c>
      <c r="J2" s="257"/>
      <c r="K2" s="257"/>
      <c r="L2" s="257"/>
      <c r="M2" s="33"/>
      <c r="N2" s="33"/>
      <c r="O2" s="33"/>
    </row>
    <row r="3" spans="1:15" ht="21" customHeight="1" thickBot="1" x14ac:dyDescent="0.35">
      <c r="A3" s="43" t="s">
        <v>102</v>
      </c>
      <c r="B3" s="44">
        <v>2007</v>
      </c>
      <c r="C3" s="44">
        <v>2010</v>
      </c>
      <c r="D3" s="44">
        <v>2014</v>
      </c>
      <c r="E3" s="44">
        <v>2017</v>
      </c>
      <c r="G3" s="42"/>
      <c r="H3" s="43" t="s">
        <v>102</v>
      </c>
      <c r="I3" s="119">
        <v>2007</v>
      </c>
      <c r="J3" s="119">
        <v>2010</v>
      </c>
      <c r="K3" s="119">
        <v>2014</v>
      </c>
      <c r="L3" s="119">
        <v>2017</v>
      </c>
      <c r="M3" s="33"/>
      <c r="N3" s="33"/>
      <c r="O3" s="33"/>
    </row>
    <row r="4" spans="1:15" ht="16.5" customHeight="1" x14ac:dyDescent="0.3">
      <c r="A4" s="45" t="s">
        <v>2</v>
      </c>
      <c r="B4" s="46">
        <v>14.964882333414064</v>
      </c>
      <c r="C4" s="46">
        <v>19.856857610048415</v>
      </c>
      <c r="D4" s="46" t="s">
        <v>615</v>
      </c>
      <c r="E4" s="47">
        <v>21.1</v>
      </c>
      <c r="G4" s="48"/>
      <c r="H4" s="45" t="s">
        <v>2</v>
      </c>
      <c r="I4" s="46">
        <v>14.964882333414064</v>
      </c>
      <c r="J4" s="46">
        <v>19.856857610048415</v>
      </c>
      <c r="K4" s="46">
        <v>17.3</v>
      </c>
      <c r="L4" s="47">
        <v>21.1</v>
      </c>
      <c r="M4" s="33"/>
      <c r="N4" s="33"/>
      <c r="O4" s="33"/>
    </row>
    <row r="5" spans="1:15" ht="13.8" x14ac:dyDescent="0.3">
      <c r="A5" s="45" t="s">
        <v>3</v>
      </c>
      <c r="B5" s="46">
        <v>11.262810950226902</v>
      </c>
      <c r="C5" s="46">
        <v>17.014761391985722</v>
      </c>
      <c r="D5" s="46" t="s">
        <v>616</v>
      </c>
      <c r="E5" s="47">
        <v>24.7</v>
      </c>
      <c r="H5" s="45" t="s">
        <v>3</v>
      </c>
      <c r="I5" s="46">
        <v>11.262810950226902</v>
      </c>
      <c r="J5" s="46">
        <v>17.014761391985722</v>
      </c>
      <c r="K5" s="46">
        <v>20.8</v>
      </c>
      <c r="L5" s="47">
        <v>24.7</v>
      </c>
      <c r="M5" s="33"/>
      <c r="N5" s="33"/>
      <c r="O5" s="33"/>
    </row>
    <row r="6" spans="1:15" ht="13.8" x14ac:dyDescent="0.3">
      <c r="A6" s="45"/>
      <c r="B6" s="46"/>
      <c r="C6" s="46"/>
      <c r="D6" s="46"/>
      <c r="E6" s="47"/>
      <c r="H6" s="45"/>
      <c r="I6" s="46"/>
      <c r="J6" s="46"/>
      <c r="K6" s="46"/>
      <c r="L6" s="47"/>
      <c r="M6" s="33"/>
      <c r="N6" s="33"/>
      <c r="O6" s="33"/>
    </row>
    <row r="7" spans="1:15" ht="13.8" x14ac:dyDescent="0.3">
      <c r="A7" s="45" t="s">
        <v>554</v>
      </c>
      <c r="B7" s="46">
        <v>8.5998466359621411</v>
      </c>
      <c r="C7" s="46">
        <v>12.600884505871829</v>
      </c>
      <c r="D7" s="46" t="s">
        <v>617</v>
      </c>
      <c r="E7" s="47">
        <v>21.2</v>
      </c>
      <c r="H7" s="45" t="s">
        <v>554</v>
      </c>
      <c r="I7" s="46">
        <v>8.5998466359621411</v>
      </c>
      <c r="J7" s="46">
        <v>12.600884505871829</v>
      </c>
      <c r="K7" s="46">
        <v>15.9</v>
      </c>
      <c r="L7" s="47">
        <v>21.2</v>
      </c>
      <c r="M7" s="33"/>
      <c r="N7" s="33"/>
      <c r="O7" s="33"/>
    </row>
    <row r="8" spans="1:15" ht="13.8" x14ac:dyDescent="0.3">
      <c r="A8" s="45" t="s">
        <v>555</v>
      </c>
      <c r="B8" s="46">
        <v>11.590393707675625</v>
      </c>
      <c r="C8" s="46">
        <v>16.646690126772469</v>
      </c>
      <c r="D8" s="46" t="s">
        <v>618</v>
      </c>
      <c r="E8" s="46">
        <v>13.9</v>
      </c>
      <c r="H8" s="45" t="s">
        <v>555</v>
      </c>
      <c r="I8" s="46">
        <v>11.590393707675625</v>
      </c>
      <c r="J8" s="46">
        <v>16.646690126772469</v>
      </c>
      <c r="K8" s="46">
        <v>15.2</v>
      </c>
      <c r="L8" s="46">
        <v>13.9</v>
      </c>
      <c r="M8" s="33"/>
      <c r="N8" s="33"/>
      <c r="O8" s="33"/>
    </row>
    <row r="9" spans="1:15" ht="13.8" x14ac:dyDescent="0.3">
      <c r="A9" s="45" t="s">
        <v>556</v>
      </c>
      <c r="B9" s="46">
        <v>13.281076694586435</v>
      </c>
      <c r="C9" s="46">
        <v>18.64379659922368</v>
      </c>
      <c r="D9" s="46" t="s">
        <v>619</v>
      </c>
      <c r="E9" s="46">
        <v>21.4</v>
      </c>
      <c r="H9" s="45" t="s">
        <v>556</v>
      </c>
      <c r="I9" s="46">
        <v>13.281076694586435</v>
      </c>
      <c r="J9" s="46">
        <v>18.64379659922368</v>
      </c>
      <c r="K9" s="46">
        <v>24.3</v>
      </c>
      <c r="L9" s="46">
        <v>21.4</v>
      </c>
      <c r="M9" s="33"/>
      <c r="N9" s="33"/>
      <c r="O9" s="33"/>
    </row>
    <row r="10" spans="1:15" ht="13.8" x14ac:dyDescent="0.3">
      <c r="A10" s="45" t="s">
        <v>557</v>
      </c>
      <c r="B10" s="46">
        <v>14.511249175467301</v>
      </c>
      <c r="C10" s="46">
        <v>17.557853744924774</v>
      </c>
      <c r="D10" s="46">
        <v>17.777854873615642</v>
      </c>
      <c r="E10" s="46">
        <v>24.7</v>
      </c>
      <c r="H10" s="45" t="s">
        <v>557</v>
      </c>
      <c r="I10" s="46">
        <v>14.511249175467301</v>
      </c>
      <c r="J10" s="46">
        <v>17.557853744924774</v>
      </c>
      <c r="K10" s="46">
        <v>17.777854873615642</v>
      </c>
      <c r="L10" s="46">
        <v>24.7</v>
      </c>
      <c r="M10" s="33"/>
      <c r="N10" s="33"/>
      <c r="O10" s="33"/>
    </row>
    <row r="11" spans="1:15" ht="13.8" x14ac:dyDescent="0.3">
      <c r="A11" s="45" t="s">
        <v>558</v>
      </c>
      <c r="B11" s="46">
        <v>18.388813443740009</v>
      </c>
      <c r="C11" s="46">
        <v>27.811489425260763</v>
      </c>
      <c r="D11" s="46">
        <v>20.709295572287786</v>
      </c>
      <c r="E11" s="46">
        <v>35.200000000000003</v>
      </c>
      <c r="H11" s="45" t="s">
        <v>558</v>
      </c>
      <c r="I11" s="46">
        <v>18.388813443740009</v>
      </c>
      <c r="J11" s="46">
        <v>27.811489425260763</v>
      </c>
      <c r="K11" s="46">
        <v>20.709295572287786</v>
      </c>
      <c r="L11" s="46">
        <v>35.200000000000003</v>
      </c>
      <c r="M11" s="33"/>
      <c r="N11" s="33"/>
      <c r="O11" s="33"/>
    </row>
    <row r="12" spans="1:15" ht="14.4" thickBot="1" x14ac:dyDescent="0.35">
      <c r="A12" s="45"/>
      <c r="B12" s="46"/>
      <c r="C12" s="46"/>
      <c r="D12" s="46"/>
      <c r="E12" s="49"/>
      <c r="F12" s="33"/>
      <c r="H12" s="45"/>
      <c r="I12" s="46"/>
      <c r="J12" s="46"/>
      <c r="K12" s="46"/>
      <c r="L12" s="49"/>
      <c r="M12" s="33"/>
      <c r="N12" s="33"/>
      <c r="O12" s="33"/>
    </row>
    <row r="13" spans="1:15" ht="14.4" thickBot="1" x14ac:dyDescent="0.35">
      <c r="A13" s="50" t="s">
        <v>110</v>
      </c>
      <c r="B13" s="51">
        <v>13.395868478940866</v>
      </c>
      <c r="C13" s="51">
        <v>18.339974189612668</v>
      </c>
      <c r="D13" s="51">
        <v>19.085236345059077</v>
      </c>
      <c r="E13" s="52">
        <v>22.6</v>
      </c>
      <c r="H13" s="50" t="s">
        <v>110</v>
      </c>
      <c r="I13" s="51">
        <v>13.395868478940866</v>
      </c>
      <c r="J13" s="51">
        <v>18.339974189612668</v>
      </c>
      <c r="K13" s="51">
        <v>19.085236345059077</v>
      </c>
      <c r="L13" s="52">
        <v>22.6</v>
      </c>
      <c r="M13" s="33"/>
    </row>
    <row r="14" spans="1:15" ht="13.8" x14ac:dyDescent="0.3">
      <c r="A14" s="24" t="s">
        <v>423</v>
      </c>
      <c r="H14" s="24"/>
      <c r="I14" s="6"/>
      <c r="J14" s="6"/>
      <c r="K14" s="6"/>
      <c r="M14" s="33"/>
    </row>
    <row r="15" spans="1:15" ht="13.8" x14ac:dyDescent="0.3">
      <c r="H15" s="33"/>
      <c r="I15" s="33"/>
      <c r="J15" s="33"/>
      <c r="K15" s="33"/>
      <c r="L15" s="33"/>
      <c r="M15" s="33"/>
    </row>
    <row r="16" spans="1:15" ht="13.8" x14ac:dyDescent="0.3">
      <c r="H16" s="33"/>
      <c r="I16" s="33"/>
      <c r="J16" s="33"/>
      <c r="K16" s="33"/>
      <c r="L16" s="33"/>
      <c r="M16" s="33"/>
    </row>
    <row r="17" spans="1:13" ht="13.8" x14ac:dyDescent="0.3">
      <c r="H17" s="33"/>
      <c r="I17" s="33"/>
      <c r="J17" s="33"/>
      <c r="K17" s="33"/>
      <c r="L17" s="33"/>
      <c r="M17" s="33"/>
    </row>
    <row r="18" spans="1:13" ht="13.8" x14ac:dyDescent="0.3">
      <c r="A18" s="33"/>
      <c r="B18" s="33"/>
      <c r="C18" s="33"/>
      <c r="H18" s="33"/>
      <c r="I18" s="33"/>
      <c r="J18" s="33"/>
      <c r="K18" s="33"/>
      <c r="L18" s="33"/>
      <c r="M18" s="33"/>
    </row>
    <row r="19" spans="1:13" ht="13.8" x14ac:dyDescent="0.3">
      <c r="A19" s="33"/>
      <c r="B19" s="33"/>
      <c r="C19" s="33"/>
      <c r="H19" s="33"/>
      <c r="I19" s="33"/>
      <c r="J19" s="33"/>
      <c r="K19" s="33"/>
      <c r="L19" s="33"/>
      <c r="M19" s="33"/>
    </row>
    <row r="20" spans="1:13" ht="13.8" x14ac:dyDescent="0.3">
      <c r="A20" s="33"/>
      <c r="B20" s="33"/>
      <c r="C20" s="33"/>
      <c r="H20" s="33"/>
      <c r="I20" s="33"/>
      <c r="J20" s="33"/>
      <c r="K20" s="33"/>
      <c r="L20" s="33"/>
      <c r="M20" s="33"/>
    </row>
    <row r="21" spans="1:13" ht="13.8" x14ac:dyDescent="0.3">
      <c r="A21" s="33"/>
      <c r="B21" s="33"/>
      <c r="C21" s="33"/>
      <c r="H21" s="33"/>
      <c r="J21" s="33"/>
      <c r="K21" s="33"/>
      <c r="L21" s="33"/>
      <c r="M21" s="33"/>
    </row>
    <row r="22" spans="1:13" ht="13.8" x14ac:dyDescent="0.3">
      <c r="A22" s="33"/>
      <c r="B22" s="33"/>
      <c r="C22" s="33"/>
      <c r="J22" s="33"/>
    </row>
    <row r="23" spans="1:13" ht="13.8" x14ac:dyDescent="0.3">
      <c r="A23" s="33"/>
      <c r="B23" s="33"/>
      <c r="C23" s="33"/>
    </row>
    <row r="24" spans="1:13" ht="13.8" x14ac:dyDescent="0.3">
      <c r="A24" s="33"/>
      <c r="B24" s="33"/>
      <c r="C24" s="33"/>
    </row>
  </sheetData>
  <mergeCells count="2">
    <mergeCell ref="B2:E2"/>
    <mergeCell ref="I2:L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/>
  </sheetPr>
  <dimension ref="A1:E19"/>
  <sheetViews>
    <sheetView workbookViewId="0">
      <selection activeCell="A32" sqref="A32"/>
    </sheetView>
  </sheetViews>
  <sheetFormatPr defaultColWidth="9.109375" defaultRowHeight="13.2" x14ac:dyDescent="0.25"/>
  <cols>
    <col min="1" max="1" width="39.109375" style="25" customWidth="1"/>
    <col min="2" max="2" width="9.109375" style="6"/>
    <col min="3" max="3" width="9.109375" style="6" customWidth="1"/>
    <col min="4" max="5" width="9.109375" style="6"/>
    <col min="6" max="16384" width="9.109375" style="7"/>
  </cols>
  <sheetData>
    <row r="1" spans="1:5" ht="21" customHeight="1" thickBot="1" x14ac:dyDescent="0.3">
      <c r="A1" s="4" t="s">
        <v>374</v>
      </c>
      <c r="B1" s="5"/>
      <c r="C1" s="5"/>
    </row>
    <row r="2" spans="1:5" ht="13.8" thickBot="1" x14ac:dyDescent="0.3">
      <c r="A2" s="8"/>
      <c r="B2" s="9" t="s">
        <v>0</v>
      </c>
      <c r="C2" s="10" t="s">
        <v>2</v>
      </c>
      <c r="D2" s="10" t="s">
        <v>3</v>
      </c>
      <c r="E2" s="10" t="s">
        <v>1</v>
      </c>
    </row>
    <row r="3" spans="1:5" x14ac:dyDescent="0.25">
      <c r="A3" s="219" t="s">
        <v>4</v>
      </c>
      <c r="B3" s="11">
        <v>2007</v>
      </c>
      <c r="C3" s="12">
        <v>37.799999999999997</v>
      </c>
      <c r="D3" s="12">
        <v>36.200000000000003</v>
      </c>
      <c r="E3" s="12" t="s">
        <v>134</v>
      </c>
    </row>
    <row r="4" spans="1:5" x14ac:dyDescent="0.25">
      <c r="A4" s="217"/>
      <c r="B4" s="13">
        <v>2010</v>
      </c>
      <c r="C4" s="14" t="s">
        <v>135</v>
      </c>
      <c r="D4" s="14" t="s">
        <v>136</v>
      </c>
      <c r="E4" s="14" t="s">
        <v>137</v>
      </c>
    </row>
    <row r="5" spans="1:5" x14ac:dyDescent="0.25">
      <c r="A5" s="217"/>
      <c r="B5" s="13">
        <v>2014</v>
      </c>
      <c r="C5" s="14" t="s">
        <v>138</v>
      </c>
      <c r="D5" s="14" t="s">
        <v>139</v>
      </c>
      <c r="E5" s="14" t="s">
        <v>140</v>
      </c>
    </row>
    <row r="6" spans="1:5" x14ac:dyDescent="0.25">
      <c r="A6" s="220"/>
      <c r="B6" s="15">
        <v>2017</v>
      </c>
      <c r="C6" s="18" t="s">
        <v>449</v>
      </c>
      <c r="D6" s="18" t="s">
        <v>450</v>
      </c>
      <c r="E6" s="18" t="s">
        <v>451</v>
      </c>
    </row>
    <row r="7" spans="1:5" ht="15" customHeight="1" x14ac:dyDescent="0.25">
      <c r="A7" s="221" t="s">
        <v>5</v>
      </c>
      <c r="B7" s="16">
        <v>2007</v>
      </c>
      <c r="C7" s="17">
        <v>12.2</v>
      </c>
      <c r="D7" s="17" t="s">
        <v>141</v>
      </c>
      <c r="E7" s="17" t="s">
        <v>142</v>
      </c>
    </row>
    <row r="8" spans="1:5" x14ac:dyDescent="0.25">
      <c r="A8" s="217"/>
      <c r="B8" s="13">
        <v>2010</v>
      </c>
      <c r="C8" s="14" t="s">
        <v>143</v>
      </c>
      <c r="D8" s="14" t="s">
        <v>144</v>
      </c>
      <c r="E8" s="14" t="s">
        <v>145</v>
      </c>
    </row>
    <row r="9" spans="1:5" x14ac:dyDescent="0.25">
      <c r="A9" s="217"/>
      <c r="B9" s="13">
        <v>2014</v>
      </c>
      <c r="C9" s="14" t="s">
        <v>146</v>
      </c>
      <c r="D9" s="14" t="s">
        <v>147</v>
      </c>
      <c r="E9" s="14" t="s">
        <v>146</v>
      </c>
    </row>
    <row r="10" spans="1:5" x14ac:dyDescent="0.25">
      <c r="A10" s="220"/>
      <c r="B10" s="15">
        <v>2017</v>
      </c>
      <c r="C10" s="18" t="s">
        <v>452</v>
      </c>
      <c r="D10" s="18" t="s">
        <v>435</v>
      </c>
      <c r="E10" s="18" t="s">
        <v>453</v>
      </c>
    </row>
    <row r="11" spans="1:5" ht="15" customHeight="1" x14ac:dyDescent="0.25">
      <c r="A11" s="221" t="s">
        <v>6</v>
      </c>
      <c r="B11" s="16">
        <v>2007</v>
      </c>
      <c r="C11" s="17" t="s">
        <v>148</v>
      </c>
      <c r="D11" s="17">
        <v>13.1</v>
      </c>
      <c r="E11" s="17">
        <v>15.8</v>
      </c>
    </row>
    <row r="12" spans="1:5" x14ac:dyDescent="0.25">
      <c r="A12" s="217"/>
      <c r="B12" s="13">
        <v>2010</v>
      </c>
      <c r="C12" s="14" t="s">
        <v>149</v>
      </c>
      <c r="D12" s="14" t="s">
        <v>150</v>
      </c>
      <c r="E12" s="14" t="s">
        <v>151</v>
      </c>
    </row>
    <row r="13" spans="1:5" x14ac:dyDescent="0.25">
      <c r="A13" s="217"/>
      <c r="B13" s="13">
        <v>2014</v>
      </c>
      <c r="C13" s="14" t="s">
        <v>152</v>
      </c>
      <c r="D13" s="14" t="s">
        <v>153</v>
      </c>
      <c r="E13" s="14" t="s">
        <v>154</v>
      </c>
    </row>
    <row r="14" spans="1:5" x14ac:dyDescent="0.25">
      <c r="A14" s="220"/>
      <c r="B14" s="15">
        <v>2017</v>
      </c>
      <c r="C14" s="19" t="s">
        <v>454</v>
      </c>
      <c r="D14" s="19" t="s">
        <v>455</v>
      </c>
      <c r="E14" s="20">
        <v>8.6999999999999993</v>
      </c>
    </row>
    <row r="15" spans="1:5" x14ac:dyDescent="0.25">
      <c r="A15" s="217" t="s">
        <v>7</v>
      </c>
      <c r="B15" s="13">
        <v>2007</v>
      </c>
      <c r="C15" s="14" t="s">
        <v>155</v>
      </c>
      <c r="D15" s="14" t="s">
        <v>156</v>
      </c>
      <c r="E15" s="14" t="s">
        <v>157</v>
      </c>
    </row>
    <row r="16" spans="1:5" x14ac:dyDescent="0.25">
      <c r="A16" s="217"/>
      <c r="B16" s="13">
        <v>2010</v>
      </c>
      <c r="C16" s="14" t="s">
        <v>158</v>
      </c>
      <c r="D16" s="14" t="s">
        <v>159</v>
      </c>
      <c r="E16" s="14" t="s">
        <v>160</v>
      </c>
    </row>
    <row r="17" spans="1:5" x14ac:dyDescent="0.25">
      <c r="A17" s="217"/>
      <c r="B17" s="13">
        <v>2014</v>
      </c>
      <c r="C17" s="21" t="s">
        <v>159</v>
      </c>
      <c r="D17" s="21" t="s">
        <v>161</v>
      </c>
      <c r="E17" s="21" t="s">
        <v>162</v>
      </c>
    </row>
    <row r="18" spans="1:5" ht="13.8" thickBot="1" x14ac:dyDescent="0.3">
      <c r="A18" s="218"/>
      <c r="B18" s="22">
        <v>2017</v>
      </c>
      <c r="C18" s="23" t="s">
        <v>166</v>
      </c>
      <c r="D18" s="23">
        <v>0.3</v>
      </c>
      <c r="E18" s="23" t="s">
        <v>165</v>
      </c>
    </row>
    <row r="19" spans="1:5" x14ac:dyDescent="0.25">
      <c r="A19" s="24" t="s">
        <v>423</v>
      </c>
    </row>
  </sheetData>
  <mergeCells count="4">
    <mergeCell ref="A15:A18"/>
    <mergeCell ref="A3:A6"/>
    <mergeCell ref="A7:A10"/>
    <mergeCell ref="A11:A1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30"/>
  <sheetViews>
    <sheetView topLeftCell="A4" workbookViewId="0">
      <selection activeCell="B21" sqref="B21"/>
    </sheetView>
  </sheetViews>
  <sheetFormatPr defaultColWidth="9.109375" defaultRowHeight="13.2" x14ac:dyDescent="0.25"/>
  <cols>
    <col min="1" max="1" width="31.6640625" style="7" customWidth="1"/>
    <col min="2" max="4" width="11.33203125" style="6" customWidth="1"/>
    <col min="5" max="5" width="11.33203125" style="7" customWidth="1"/>
    <col min="6" max="7" width="9.109375" style="7"/>
    <col min="8" max="8" width="14.88671875" style="32" customWidth="1"/>
    <col min="9" max="9" width="6.33203125" style="7" customWidth="1"/>
    <col min="10" max="10" width="8.5546875" style="7" customWidth="1"/>
    <col min="11" max="11" width="11.33203125" style="7" customWidth="1"/>
    <col min="12" max="13" width="13.6640625" style="7" customWidth="1"/>
    <col min="14" max="14" width="7.88671875" style="7" customWidth="1"/>
    <col min="15" max="15" width="11.88671875" style="7" customWidth="1"/>
    <col min="16" max="16384" width="9.109375" style="7"/>
  </cols>
  <sheetData>
    <row r="1" spans="1:15" ht="13.8" x14ac:dyDescent="0.3">
      <c r="A1" s="31" t="s">
        <v>621</v>
      </c>
      <c r="N1" s="33"/>
      <c r="O1" s="33"/>
    </row>
    <row r="2" spans="1:15" ht="28.5" customHeight="1" x14ac:dyDescent="0.3">
      <c r="A2" s="33"/>
      <c r="B2" s="33"/>
      <c r="C2" s="33"/>
      <c r="D2" s="33"/>
      <c r="E2" s="33"/>
      <c r="F2" s="33"/>
      <c r="G2" s="33"/>
      <c r="H2" s="33"/>
    </row>
    <row r="3" spans="1:15" ht="21" customHeight="1" thickBot="1" x14ac:dyDescent="0.35">
      <c r="A3" s="34" t="s">
        <v>623</v>
      </c>
      <c r="B3" s="33"/>
      <c r="C3" s="33"/>
      <c r="D3" s="33"/>
      <c r="E3" s="33"/>
      <c r="F3" s="33"/>
      <c r="G3" s="33"/>
      <c r="H3" s="33"/>
    </row>
    <row r="4" spans="1:15" ht="16.5" customHeight="1" thickBot="1" x14ac:dyDescent="0.35">
      <c r="A4" s="35"/>
      <c r="B4" s="36"/>
      <c r="C4" s="33"/>
      <c r="D4" s="33"/>
      <c r="E4" s="33"/>
      <c r="F4" s="33"/>
      <c r="G4" s="33"/>
      <c r="H4" s="33"/>
    </row>
    <row r="5" spans="1:15" ht="13.8" x14ac:dyDescent="0.3">
      <c r="A5" s="35" t="s">
        <v>2</v>
      </c>
      <c r="B5" s="36">
        <v>1.1000000000000001</v>
      </c>
      <c r="C5" s="33"/>
      <c r="D5" s="33"/>
      <c r="E5" s="33"/>
      <c r="F5" s="33"/>
      <c r="G5" s="33"/>
      <c r="H5" s="33"/>
    </row>
    <row r="6" spans="1:15" ht="13.8" x14ac:dyDescent="0.3">
      <c r="A6" s="37" t="s">
        <v>3</v>
      </c>
      <c r="B6" s="38">
        <v>2.1</v>
      </c>
      <c r="C6" s="33"/>
      <c r="D6" s="33"/>
      <c r="E6" s="33"/>
      <c r="F6" s="33"/>
      <c r="G6" s="33"/>
      <c r="H6" s="33"/>
    </row>
    <row r="7" spans="1:15" ht="14.4" thickBot="1" x14ac:dyDescent="0.35">
      <c r="A7" s="39" t="s">
        <v>1</v>
      </c>
      <c r="B7" s="40">
        <v>1.5</v>
      </c>
      <c r="C7" s="33"/>
      <c r="D7" s="33"/>
      <c r="E7" s="33"/>
      <c r="F7" s="33"/>
      <c r="G7" s="33"/>
      <c r="H7" s="33"/>
    </row>
    <row r="8" spans="1:15" ht="14.4" thickBot="1" x14ac:dyDescent="0.35">
      <c r="A8" s="34"/>
      <c r="B8" s="33"/>
      <c r="C8" s="33"/>
      <c r="D8" s="33"/>
      <c r="E8" s="33"/>
      <c r="F8" s="33"/>
      <c r="G8" s="33"/>
      <c r="H8" s="33"/>
    </row>
    <row r="9" spans="1:15" ht="14.4" thickBot="1" x14ac:dyDescent="0.35">
      <c r="A9" s="35"/>
      <c r="B9" s="36"/>
      <c r="C9" s="33"/>
      <c r="D9" s="33"/>
      <c r="E9" s="33"/>
      <c r="F9" s="33"/>
      <c r="G9" s="33"/>
      <c r="H9" s="33"/>
    </row>
    <row r="10" spans="1:15" ht="13.8" x14ac:dyDescent="0.3">
      <c r="A10" s="35" t="s">
        <v>167</v>
      </c>
      <c r="B10" s="36">
        <v>1.6</v>
      </c>
      <c r="C10" s="33"/>
      <c r="D10" s="33"/>
      <c r="E10" s="33"/>
      <c r="F10" s="33"/>
      <c r="G10" s="33"/>
      <c r="H10" s="33"/>
    </row>
    <row r="11" spans="1:15" ht="13.8" x14ac:dyDescent="0.3">
      <c r="A11" s="37" t="s">
        <v>88</v>
      </c>
      <c r="B11" s="38">
        <v>0.8</v>
      </c>
      <c r="C11" s="33"/>
      <c r="D11" s="33"/>
      <c r="E11" s="33"/>
      <c r="F11" s="33"/>
      <c r="G11" s="33"/>
      <c r="H11" s="33"/>
    </row>
    <row r="12" spans="1:15" ht="13.8" x14ac:dyDescent="0.3">
      <c r="A12" s="37" t="s">
        <v>622</v>
      </c>
      <c r="B12" s="38">
        <v>2.2000000000000002</v>
      </c>
      <c r="C12" s="33"/>
      <c r="D12" s="33"/>
      <c r="E12" s="33"/>
      <c r="F12" s="33"/>
      <c r="G12" s="33"/>
      <c r="H12" s="33"/>
    </row>
    <row r="13" spans="1:15" ht="13.8" x14ac:dyDescent="0.3">
      <c r="A13" s="37" t="s">
        <v>90</v>
      </c>
      <c r="B13" s="38">
        <v>1.1000000000000001</v>
      </c>
      <c r="C13" s="33"/>
      <c r="D13" s="33"/>
      <c r="E13" s="33"/>
      <c r="F13" s="33"/>
      <c r="H13" s="7"/>
    </row>
    <row r="14" spans="1:15" ht="13.8" x14ac:dyDescent="0.3">
      <c r="A14" s="37" t="s">
        <v>168</v>
      </c>
      <c r="B14" s="38">
        <v>2.2999999999999998</v>
      </c>
      <c r="C14" s="33"/>
      <c r="D14" s="33"/>
      <c r="E14" s="33"/>
      <c r="F14" s="33"/>
      <c r="H14" s="7"/>
    </row>
    <row r="15" spans="1:15" ht="14.4" thickBot="1" x14ac:dyDescent="0.35">
      <c r="A15" s="39" t="s">
        <v>1</v>
      </c>
      <c r="B15" s="40">
        <v>1.5</v>
      </c>
      <c r="C15" s="33"/>
      <c r="D15" s="33"/>
      <c r="E15" s="33"/>
      <c r="F15" s="33"/>
      <c r="H15" s="7"/>
    </row>
    <row r="16" spans="1:15" ht="13.8" x14ac:dyDescent="0.3">
      <c r="A16" s="34"/>
      <c r="B16" s="33"/>
      <c r="H16" s="33"/>
      <c r="I16" s="33"/>
      <c r="J16" s="33"/>
      <c r="K16" s="33"/>
      <c r="L16" s="33"/>
      <c r="M16" s="33"/>
    </row>
    <row r="17" spans="1:13" ht="14.4" thickBot="1" x14ac:dyDescent="0.35">
      <c r="A17" s="34" t="s">
        <v>624</v>
      </c>
      <c r="B17" s="33"/>
      <c r="H17" s="33"/>
      <c r="I17" s="33"/>
      <c r="J17" s="33"/>
      <c r="K17" s="33"/>
      <c r="L17" s="33"/>
      <c r="M17" s="33"/>
    </row>
    <row r="18" spans="1:13" ht="14.4" thickBot="1" x14ac:dyDescent="0.35">
      <c r="A18" s="35"/>
      <c r="B18" s="36"/>
      <c r="C18" s="33"/>
      <c r="H18" s="33"/>
      <c r="I18" s="33"/>
      <c r="J18" s="33"/>
      <c r="K18" s="33"/>
      <c r="L18" s="33"/>
      <c r="M18" s="33"/>
    </row>
    <row r="19" spans="1:13" ht="13.8" x14ac:dyDescent="0.3">
      <c r="A19" s="35" t="s">
        <v>2</v>
      </c>
      <c r="B19" s="36">
        <v>0</v>
      </c>
      <c r="C19" s="33"/>
      <c r="H19" s="33"/>
      <c r="I19" s="33"/>
      <c r="J19" s="33"/>
      <c r="K19" s="33"/>
      <c r="L19" s="33"/>
      <c r="M19" s="33"/>
    </row>
    <row r="20" spans="1:13" ht="13.8" x14ac:dyDescent="0.3">
      <c r="A20" s="37" t="s">
        <v>3</v>
      </c>
      <c r="B20" s="38">
        <v>0.1</v>
      </c>
      <c r="C20" s="33"/>
      <c r="H20" s="33"/>
      <c r="I20" s="33"/>
      <c r="J20" s="33"/>
      <c r="K20" s="33"/>
      <c r="L20" s="33"/>
      <c r="M20" s="33"/>
    </row>
    <row r="21" spans="1:13" ht="14.4" thickBot="1" x14ac:dyDescent="0.35">
      <c r="A21" s="39" t="s">
        <v>1</v>
      </c>
      <c r="B21" s="263">
        <v>0.1</v>
      </c>
      <c r="C21" s="33"/>
      <c r="H21" s="33"/>
      <c r="J21" s="33"/>
      <c r="K21" s="33"/>
      <c r="L21" s="33"/>
      <c r="M21" s="33"/>
    </row>
    <row r="22" spans="1:13" ht="14.4" thickBot="1" x14ac:dyDescent="0.35">
      <c r="A22" s="34"/>
      <c r="B22" s="33"/>
      <c r="C22" s="33"/>
      <c r="J22" s="33"/>
    </row>
    <row r="23" spans="1:13" ht="14.4" thickBot="1" x14ac:dyDescent="0.35">
      <c r="A23" s="35"/>
      <c r="B23" s="36"/>
      <c r="C23" s="33"/>
    </row>
    <row r="24" spans="1:13" ht="13.8" x14ac:dyDescent="0.3">
      <c r="A24" s="35" t="s">
        <v>167</v>
      </c>
      <c r="B24" s="36">
        <v>0.1</v>
      </c>
      <c r="C24" s="33"/>
    </row>
    <row r="25" spans="1:13" x14ac:dyDescent="0.25">
      <c r="A25" s="37" t="s">
        <v>88</v>
      </c>
      <c r="B25" s="38">
        <v>0</v>
      </c>
    </row>
    <row r="26" spans="1:13" x14ac:dyDescent="0.25">
      <c r="A26" s="37" t="s">
        <v>622</v>
      </c>
      <c r="B26" s="38">
        <v>0.1</v>
      </c>
    </row>
    <row r="27" spans="1:13" x14ac:dyDescent="0.25">
      <c r="A27" s="37" t="s">
        <v>90</v>
      </c>
      <c r="B27" s="38">
        <v>0</v>
      </c>
    </row>
    <row r="28" spans="1:13" x14ac:dyDescent="0.25">
      <c r="A28" s="37" t="s">
        <v>168</v>
      </c>
      <c r="B28" s="38">
        <v>0.1</v>
      </c>
    </row>
    <row r="29" spans="1:13" ht="13.8" thickBot="1" x14ac:dyDescent="0.3">
      <c r="A29" s="39" t="s">
        <v>1</v>
      </c>
      <c r="B29" s="40">
        <v>0.1</v>
      </c>
    </row>
    <row r="30" spans="1:13" ht="13.8" x14ac:dyDescent="0.3">
      <c r="A30" s="34"/>
      <c r="B30" s="33"/>
    </row>
  </sheetData>
  <pageMargins left="0.7" right="0.7" top="0.75" bottom="0.75" header="0.3" footer="0.3"/>
  <pageSetup paperSize="0" orientation="portrait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R28"/>
  <sheetViews>
    <sheetView workbookViewId="0">
      <selection activeCell="B23" sqref="B23:F28"/>
    </sheetView>
  </sheetViews>
  <sheetFormatPr defaultColWidth="9.109375" defaultRowHeight="13.8" x14ac:dyDescent="0.25"/>
  <cols>
    <col min="1" max="16" width="9.109375" style="1"/>
    <col min="17" max="17" width="24.33203125" style="1" customWidth="1"/>
    <col min="18" max="16384" width="9.109375" style="1"/>
  </cols>
  <sheetData>
    <row r="3" spans="11:18" x14ac:dyDescent="0.25">
      <c r="L3" s="1" t="s">
        <v>2</v>
      </c>
      <c r="M3" s="1" t="s">
        <v>3</v>
      </c>
      <c r="N3" s="1" t="s">
        <v>1</v>
      </c>
    </row>
    <row r="4" spans="11:18" ht="15.6" x14ac:dyDescent="0.25">
      <c r="K4" s="1" t="s">
        <v>632</v>
      </c>
      <c r="L4" s="2">
        <v>0.86</v>
      </c>
      <c r="M4" s="2">
        <v>0.96</v>
      </c>
      <c r="N4" s="2">
        <v>0.90280000000000005</v>
      </c>
      <c r="O4" s="2"/>
      <c r="Q4" s="3" t="s">
        <v>633</v>
      </c>
      <c r="R4" s="2">
        <v>0.90280000000000005</v>
      </c>
    </row>
    <row r="5" spans="11:18" ht="15.6" x14ac:dyDescent="0.25">
      <c r="K5" s="1" t="s">
        <v>634</v>
      </c>
      <c r="L5" s="2">
        <v>0.01</v>
      </c>
      <c r="M5" s="2">
        <v>0</v>
      </c>
      <c r="N5" s="2">
        <v>1.0500000000000001E-2</v>
      </c>
      <c r="O5" s="2"/>
      <c r="Q5" s="3" t="s">
        <v>635</v>
      </c>
      <c r="R5" s="2">
        <v>1.0500000000000001E-2</v>
      </c>
    </row>
    <row r="6" spans="11:18" ht="15.6" x14ac:dyDescent="0.25">
      <c r="K6" s="1" t="s">
        <v>636</v>
      </c>
      <c r="L6" s="2">
        <v>0.09</v>
      </c>
      <c r="M6" s="2">
        <v>0.02</v>
      </c>
      <c r="N6" s="2">
        <v>6.3100000000000003E-2</v>
      </c>
      <c r="O6" s="2"/>
      <c r="Q6" s="3" t="s">
        <v>637</v>
      </c>
      <c r="R6" s="2">
        <v>6.3100000000000003E-2</v>
      </c>
    </row>
    <row r="7" spans="11:18" ht="15.6" x14ac:dyDescent="0.25">
      <c r="K7" s="1" t="s">
        <v>638</v>
      </c>
      <c r="L7" s="2">
        <v>0.01</v>
      </c>
      <c r="M7" s="2">
        <v>0</v>
      </c>
      <c r="N7" s="2">
        <v>5.1999999999999998E-3</v>
      </c>
      <c r="O7" s="2"/>
      <c r="Q7" s="3" t="s">
        <v>639</v>
      </c>
      <c r="R7" s="2">
        <v>5.1999999999999998E-3</v>
      </c>
    </row>
    <row r="8" spans="11:18" ht="15.6" x14ac:dyDescent="0.25">
      <c r="K8" s="1" t="s">
        <v>640</v>
      </c>
      <c r="L8" s="2">
        <v>0.02</v>
      </c>
      <c r="M8" s="2">
        <v>0.01</v>
      </c>
      <c r="N8" s="2">
        <v>1.41E-2</v>
      </c>
      <c r="O8" s="2"/>
      <c r="Q8" s="3" t="s">
        <v>641</v>
      </c>
      <c r="R8" s="2">
        <v>1.41E-2</v>
      </c>
    </row>
    <row r="9" spans="11:18" ht="15.6" x14ac:dyDescent="0.25">
      <c r="K9" s="1" t="s">
        <v>642</v>
      </c>
      <c r="L9" s="2">
        <v>0.01</v>
      </c>
      <c r="M9" s="2">
        <v>0</v>
      </c>
      <c r="N9" s="2">
        <v>4.3E-3</v>
      </c>
      <c r="O9" s="2"/>
      <c r="Q9" s="3" t="s">
        <v>643</v>
      </c>
      <c r="R9" s="2">
        <v>4.3E-3</v>
      </c>
    </row>
    <row r="23" spans="2:6" ht="14.4" x14ac:dyDescent="0.3">
      <c r="B23"/>
      <c r="C23"/>
      <c r="D23"/>
      <c r="E23"/>
      <c r="F23"/>
    </row>
    <row r="24" spans="2:6" ht="14.4" x14ac:dyDescent="0.3">
      <c r="B24"/>
      <c r="C24"/>
      <c r="D24"/>
      <c r="E24"/>
      <c r="F24"/>
    </row>
    <row r="25" spans="2:6" ht="14.4" x14ac:dyDescent="0.3">
      <c r="B25"/>
      <c r="C25"/>
      <c r="D25"/>
      <c r="E25"/>
      <c r="F25"/>
    </row>
    <row r="26" spans="2:6" ht="14.4" x14ac:dyDescent="0.3">
      <c r="B26"/>
      <c r="C26"/>
      <c r="D26"/>
      <c r="E26"/>
      <c r="F26"/>
    </row>
    <row r="27" spans="2:6" ht="14.4" x14ac:dyDescent="0.3">
      <c r="B27"/>
      <c r="C27"/>
      <c r="D27"/>
      <c r="E27"/>
      <c r="F27"/>
    </row>
    <row r="28" spans="2:6" ht="14.4" x14ac:dyDescent="0.3">
      <c r="B28"/>
      <c r="C28"/>
      <c r="D28"/>
      <c r="E28"/>
      <c r="F28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opLeftCell="G1" workbookViewId="0">
      <selection activeCell="X8" sqref="X8"/>
    </sheetView>
  </sheetViews>
  <sheetFormatPr defaultColWidth="9.109375" defaultRowHeight="13.2" x14ac:dyDescent="0.25"/>
  <cols>
    <col min="1" max="2" width="9.109375" style="7"/>
    <col min="3" max="3" width="42.44140625" style="7" customWidth="1"/>
    <col min="4" max="16384" width="9.109375" style="7"/>
  </cols>
  <sheetData>
    <row r="1" spans="1:27" x14ac:dyDescent="0.25">
      <c r="A1" s="7" t="s">
        <v>493</v>
      </c>
      <c r="B1" s="7" t="s">
        <v>494</v>
      </c>
      <c r="C1" s="7" t="s">
        <v>495</v>
      </c>
      <c r="D1" s="7" t="s">
        <v>496</v>
      </c>
      <c r="E1" s="7" t="s">
        <v>497</v>
      </c>
      <c r="F1" s="7" t="s">
        <v>498</v>
      </c>
      <c r="G1" s="7" t="s">
        <v>499</v>
      </c>
      <c r="H1" s="7" t="s">
        <v>500</v>
      </c>
      <c r="I1" s="7" t="s">
        <v>501</v>
      </c>
      <c r="J1" s="7" t="s">
        <v>502</v>
      </c>
      <c r="K1" s="7" t="s">
        <v>503</v>
      </c>
      <c r="L1" s="7" t="s">
        <v>504</v>
      </c>
      <c r="M1" s="7" t="s">
        <v>505</v>
      </c>
      <c r="N1" s="7" t="s">
        <v>506</v>
      </c>
      <c r="O1" s="7" t="s">
        <v>507</v>
      </c>
      <c r="P1" s="7" t="s">
        <v>508</v>
      </c>
      <c r="Q1" s="7" t="s">
        <v>492</v>
      </c>
      <c r="R1" s="7" t="s">
        <v>509</v>
      </c>
      <c r="S1" s="7" t="s">
        <v>510</v>
      </c>
      <c r="T1" s="7" t="s">
        <v>120</v>
      </c>
      <c r="U1" s="7" t="s">
        <v>121</v>
      </c>
      <c r="V1" s="7" t="s">
        <v>122</v>
      </c>
      <c r="W1" s="7" t="s">
        <v>123</v>
      </c>
      <c r="X1" s="7" t="s">
        <v>124</v>
      </c>
      <c r="Y1" s="7" t="s">
        <v>125</v>
      </c>
      <c r="Z1" s="7" t="s">
        <v>126</v>
      </c>
      <c r="AA1" s="7" t="s">
        <v>511</v>
      </c>
    </row>
    <row r="2" spans="1:27" x14ac:dyDescent="0.25">
      <c r="A2" s="7" t="s">
        <v>512</v>
      </c>
      <c r="B2" s="7" t="s">
        <v>513</v>
      </c>
      <c r="C2" s="7" t="s">
        <v>514</v>
      </c>
      <c r="E2" s="7">
        <v>162.71715215037699</v>
      </c>
      <c r="F2" s="7">
        <v>39.357499998714601</v>
      </c>
      <c r="G2" s="7">
        <v>7.0876176294872604</v>
      </c>
      <c r="H2" s="7">
        <v>3.5668078127876601</v>
      </c>
      <c r="I2" s="7">
        <v>19.192675821889601</v>
      </c>
      <c r="J2" s="7">
        <v>4.0639620138258499</v>
      </c>
      <c r="K2" s="7">
        <v>4.64604442058645</v>
      </c>
      <c r="L2" s="7">
        <v>5.58783730000793</v>
      </c>
      <c r="M2" s="7">
        <v>0.83773453153646604</v>
      </c>
      <c r="N2" s="7">
        <v>5.6563263619113702</v>
      </c>
      <c r="O2" s="7">
        <v>8.2470904311415598</v>
      </c>
      <c r="P2" s="7">
        <v>9.1610600644181392</v>
      </c>
      <c r="Q2" s="7">
        <v>9.2449567051049204</v>
      </c>
      <c r="R2" s="7">
        <v>9.9994157086920392</v>
      </c>
      <c r="S2" s="7">
        <v>1.72751461137912</v>
      </c>
      <c r="T2" s="7">
        <v>7.11017897486101</v>
      </c>
      <c r="U2" s="7">
        <v>8.542933333333</v>
      </c>
      <c r="V2" s="7">
        <v>-0.94365885327098298</v>
      </c>
      <c r="W2" s="7">
        <v>-0.51205841094678906</v>
      </c>
      <c r="X2" s="7">
        <v>3.0688121037954201</v>
      </c>
      <c r="Y2" s="7">
        <v>4.00357820695098</v>
      </c>
      <c r="Z2" s="7">
        <v>2.1314169055333601</v>
      </c>
    </row>
    <row r="3" spans="1:27" x14ac:dyDescent="0.25">
      <c r="A3" s="7" t="s">
        <v>512</v>
      </c>
      <c r="B3" s="7" t="s">
        <v>513</v>
      </c>
      <c r="C3" s="7" t="s">
        <v>515</v>
      </c>
      <c r="D3" s="7">
        <v>10.901122592310999</v>
      </c>
      <c r="E3" s="7">
        <v>28.639118826940798</v>
      </c>
      <c r="F3" s="7">
        <v>39.910760018885902</v>
      </c>
      <c r="G3" s="7">
        <v>42.739482082046798</v>
      </c>
      <c r="H3" s="7">
        <v>44.263917268094303</v>
      </c>
      <c r="I3" s="7">
        <v>52.759347415428998</v>
      </c>
      <c r="J3" s="7">
        <v>54.903467253134501</v>
      </c>
      <c r="K3" s="7">
        <v>57.454306730157199</v>
      </c>
      <c r="L3" s="7">
        <v>60.664759912085898</v>
      </c>
      <c r="M3" s="7">
        <v>61.172969554343197</v>
      </c>
      <c r="N3" s="7">
        <v>64.633112357609505</v>
      </c>
      <c r="O3" s="7">
        <v>69.963463582202905</v>
      </c>
      <c r="P3" s="7">
        <v>76.372858504115797</v>
      </c>
      <c r="Q3" s="7">
        <v>83.433496207272299</v>
      </c>
      <c r="R3" s="7">
        <v>91.776358333333306</v>
      </c>
      <c r="S3" s="7">
        <v>93.3618083333333</v>
      </c>
      <c r="T3" s="7">
        <v>100</v>
      </c>
      <c r="U3" s="7">
        <v>108.542933333333</v>
      </c>
      <c r="V3" s="7">
        <v>107.51865833333299</v>
      </c>
      <c r="W3" s="7">
        <v>106.96810000000001</v>
      </c>
      <c r="X3" s="7">
        <v>110.25075</v>
      </c>
      <c r="Y3" s="7">
        <v>114.664725</v>
      </c>
      <c r="Z3" s="7">
        <v>117.108708333333</v>
      </c>
      <c r="AA3" s="26">
        <v>123.92057272727271</v>
      </c>
    </row>
    <row r="4" spans="1:27" x14ac:dyDescent="0.25">
      <c r="U4" s="7">
        <f>T3+(U2*T3/100)</f>
        <v>108.542933333333</v>
      </c>
    </row>
    <row r="5" spans="1:27" x14ac:dyDescent="0.25">
      <c r="F5" s="27">
        <f>F2/100</f>
        <v>0.39357499998714601</v>
      </c>
      <c r="G5" s="27">
        <f t="shared" ref="G5:Z5" si="0">G2/100</f>
        <v>7.0876176294872598E-2</v>
      </c>
      <c r="H5" s="27">
        <f t="shared" si="0"/>
        <v>3.5668078127876604E-2</v>
      </c>
      <c r="I5" s="27">
        <f t="shared" si="0"/>
        <v>0.19192675821889602</v>
      </c>
      <c r="J5" s="27">
        <f t="shared" si="0"/>
        <v>4.0639620138258496E-2</v>
      </c>
      <c r="K5" s="27">
        <f t="shared" si="0"/>
        <v>4.6460444205864503E-2</v>
      </c>
      <c r="L5" s="27">
        <f t="shared" si="0"/>
        <v>5.58783730000793E-2</v>
      </c>
      <c r="M5" s="27">
        <f t="shared" si="0"/>
        <v>8.3773453153646611E-3</v>
      </c>
      <c r="N5" s="27">
        <f t="shared" si="0"/>
        <v>5.65632636191137E-2</v>
      </c>
      <c r="O5" s="27">
        <f t="shared" si="0"/>
        <v>8.2470904311415599E-2</v>
      </c>
      <c r="P5" s="27">
        <f t="shared" si="0"/>
        <v>9.1610600644181389E-2</v>
      </c>
      <c r="Q5" s="27">
        <f t="shared" si="0"/>
        <v>9.2449567051049203E-2</v>
      </c>
      <c r="R5" s="27">
        <f t="shared" si="0"/>
        <v>9.9994157086920388E-2</v>
      </c>
      <c r="S5" s="27">
        <f t="shared" si="0"/>
        <v>1.72751461137912E-2</v>
      </c>
      <c r="T5" s="27">
        <f t="shared" si="0"/>
        <v>7.1101789748610103E-2</v>
      </c>
      <c r="U5" s="27">
        <f>U2/100</f>
        <v>8.5429333333329999E-2</v>
      </c>
      <c r="V5" s="27">
        <f t="shared" si="0"/>
        <v>-9.4365885327098303E-3</v>
      </c>
      <c r="W5" s="27">
        <f t="shared" si="0"/>
        <v>-5.1205841094678906E-3</v>
      </c>
      <c r="X5" s="27">
        <f t="shared" si="0"/>
        <v>3.0688121037954201E-2</v>
      </c>
      <c r="Y5" s="27">
        <f t="shared" si="0"/>
        <v>4.00357820695098E-2</v>
      </c>
      <c r="Z5" s="27">
        <f t="shared" si="0"/>
        <v>2.13141690553336E-2</v>
      </c>
      <c r="AA5" s="27"/>
    </row>
    <row r="6" spans="1:27" x14ac:dyDescent="0.25">
      <c r="F6" s="27">
        <f>(F3-E3)/E3</f>
        <v>0.39357499998714623</v>
      </c>
      <c r="G6" s="27">
        <f t="shared" ref="G6:Q6" si="1">(G3-F3)/F3</f>
        <v>7.0876176294872251E-2</v>
      </c>
      <c r="H6" s="27">
        <f t="shared" si="1"/>
        <v>3.5668078127878415E-2</v>
      </c>
      <c r="I6" s="27">
        <f t="shared" si="1"/>
        <v>0.19192675821889474</v>
      </c>
      <c r="J6" s="27">
        <f t="shared" si="1"/>
        <v>4.0639620138259606E-2</v>
      </c>
      <c r="K6" s="27">
        <f t="shared" si="1"/>
        <v>4.6460444205863302E-2</v>
      </c>
      <c r="L6" s="27">
        <f t="shared" si="1"/>
        <v>5.5878373000079445E-2</v>
      </c>
      <c r="M6" s="27">
        <f t="shared" si="1"/>
        <v>8.3773453153657175E-3</v>
      </c>
      <c r="N6" s="27">
        <f t="shared" si="1"/>
        <v>5.6563263619113333E-2</v>
      </c>
      <c r="O6" s="27">
        <f t="shared" si="1"/>
        <v>8.2470904311415807E-2</v>
      </c>
      <c r="P6" s="27">
        <f t="shared" si="1"/>
        <v>9.1610600644181001E-2</v>
      </c>
      <c r="Q6" s="27">
        <f t="shared" si="1"/>
        <v>9.244956705104862E-2</v>
      </c>
      <c r="R6" s="27">
        <f>(R3-Q3)/Q3</f>
        <v>9.9994157086920915E-2</v>
      </c>
      <c r="S6" s="27">
        <f t="shared" ref="S6:Z6" si="2">(S3-R3)/R3</f>
        <v>1.7275146113791232E-2</v>
      </c>
      <c r="T6" s="27">
        <f t="shared" si="2"/>
        <v>7.1101789748610103E-2</v>
      </c>
      <c r="U6" s="27">
        <f>(U3-T3)/T3</f>
        <v>8.5429333333329971E-2</v>
      </c>
      <c r="V6" s="27">
        <f t="shared" si="2"/>
        <v>-9.4365885327096933E-3</v>
      </c>
      <c r="W6" s="27">
        <f t="shared" si="2"/>
        <v>-5.1205841094680241E-3</v>
      </c>
      <c r="X6" s="27">
        <f t="shared" si="2"/>
        <v>3.0688121037954208E-2</v>
      </c>
      <c r="Y6" s="27">
        <f t="shared" si="2"/>
        <v>4.00357820695098E-2</v>
      </c>
      <c r="Z6" s="27">
        <f t="shared" si="2"/>
        <v>2.1314169055330609E-2</v>
      </c>
      <c r="AA6" s="28">
        <f>(AA3-Z3)/Z3</f>
        <v>5.8167018412932432E-2</v>
      </c>
    </row>
    <row r="7" spans="1:27" x14ac:dyDescent="0.25">
      <c r="C7" s="29" t="s">
        <v>516</v>
      </c>
      <c r="X7" s="261">
        <f>SUM(Y6:AA6)</f>
        <v>0.11951696953777284</v>
      </c>
    </row>
    <row r="8" spans="1:27" x14ac:dyDescent="0.25">
      <c r="Q8" s="29">
        <f>100</f>
        <v>100</v>
      </c>
      <c r="R8" s="30">
        <f>Q8+(R6*Q8)</f>
        <v>109.99941570869208</v>
      </c>
      <c r="S8" s="30">
        <f t="shared" ref="S8:AA8" si="3">R8+(S6*R8)</f>
        <v>111.89967168749141</v>
      </c>
      <c r="T8" s="30">
        <f t="shared" si="3"/>
        <v>119.85593861675392</v>
      </c>
      <c r="U8" s="30">
        <f t="shared" si="3"/>
        <v>130.09515154882374</v>
      </c>
      <c r="V8" s="30">
        <f t="shared" si="3"/>
        <v>128.86749713355698</v>
      </c>
      <c r="W8" s="30">
        <f t="shared" si="3"/>
        <v>128.20762027550796</v>
      </c>
      <c r="X8" s="30">
        <f t="shared" si="3"/>
        <v>132.14207124451082</v>
      </c>
      <c r="Y8" s="30">
        <f t="shared" si="3"/>
        <v>137.43248241106969</v>
      </c>
      <c r="Z8" s="30">
        <f t="shared" si="3"/>
        <v>140.36174157487298</v>
      </c>
      <c r="AA8" s="30">
        <f t="shared" si="3"/>
        <v>148.52616558152988</v>
      </c>
    </row>
    <row r="26" spans="3:3" x14ac:dyDescent="0.25">
      <c r="C26" s="7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9"/>
  </sheetPr>
  <dimension ref="A1:Y45"/>
  <sheetViews>
    <sheetView topLeftCell="A4" workbookViewId="0">
      <selection activeCell="E25" sqref="B25:E25"/>
    </sheetView>
  </sheetViews>
  <sheetFormatPr defaultColWidth="9.109375" defaultRowHeight="13.2" x14ac:dyDescent="0.25"/>
  <cols>
    <col min="1" max="1" width="32.5546875" style="32" customWidth="1"/>
    <col min="2" max="13" width="9.109375" style="6"/>
    <col min="14" max="16384" width="9.109375" style="7"/>
  </cols>
  <sheetData>
    <row r="1" spans="1:25" ht="13.8" thickBot="1" x14ac:dyDescent="0.3">
      <c r="A1" s="138" t="s">
        <v>549</v>
      </c>
    </row>
    <row r="2" spans="1:25" x14ac:dyDescent="0.25">
      <c r="A2" s="180"/>
      <c r="B2" s="223">
        <v>2007</v>
      </c>
      <c r="C2" s="223"/>
      <c r="D2" s="224"/>
      <c r="E2" s="225">
        <v>2010</v>
      </c>
      <c r="F2" s="223"/>
      <c r="G2" s="224"/>
      <c r="H2" s="225">
        <v>2014</v>
      </c>
      <c r="I2" s="223"/>
      <c r="J2" s="224"/>
      <c r="K2" s="225">
        <v>2017</v>
      </c>
      <c r="L2" s="223"/>
      <c r="M2" s="224"/>
      <c r="O2" s="222" t="s">
        <v>172</v>
      </c>
      <c r="P2" s="222"/>
      <c r="Q2" s="222"/>
      <c r="R2" s="222"/>
      <c r="S2" s="222"/>
    </row>
    <row r="3" spans="1:25" s="31" customFormat="1" x14ac:dyDescent="0.25">
      <c r="A3" s="181" t="s">
        <v>171</v>
      </c>
      <c r="B3" s="182" t="s">
        <v>2</v>
      </c>
      <c r="C3" s="182" t="s">
        <v>3</v>
      </c>
      <c r="D3" s="183" t="s">
        <v>1</v>
      </c>
      <c r="E3" s="184" t="s">
        <v>2</v>
      </c>
      <c r="F3" s="182" t="s">
        <v>3</v>
      </c>
      <c r="G3" s="183" t="s">
        <v>1</v>
      </c>
      <c r="H3" s="184" t="s">
        <v>2</v>
      </c>
      <c r="I3" s="182" t="s">
        <v>3</v>
      </c>
      <c r="J3" s="183" t="s">
        <v>1</v>
      </c>
      <c r="K3" s="184" t="s">
        <v>2</v>
      </c>
      <c r="L3" s="182" t="s">
        <v>3</v>
      </c>
      <c r="M3" s="183" t="s">
        <v>1</v>
      </c>
      <c r="O3" s="222"/>
      <c r="P3" s="222"/>
      <c r="Q3" s="222"/>
      <c r="R3" s="222"/>
      <c r="S3" s="222"/>
      <c r="Y3" s="7"/>
    </row>
    <row r="4" spans="1:25" x14ac:dyDescent="0.25">
      <c r="A4" s="191" t="s">
        <v>8</v>
      </c>
      <c r="B4" s="21">
        <v>4.2</v>
      </c>
      <c r="C4" s="21">
        <v>3.1</v>
      </c>
      <c r="D4" s="186">
        <v>3.6</v>
      </c>
      <c r="E4" s="187">
        <v>4.5</v>
      </c>
      <c r="F4" s="21">
        <v>3.4</v>
      </c>
      <c r="G4" s="186">
        <v>3.9</v>
      </c>
      <c r="H4" s="187">
        <v>7</v>
      </c>
      <c r="I4" s="21">
        <v>5.3</v>
      </c>
      <c r="J4" s="186">
        <v>6.1</v>
      </c>
      <c r="K4" s="187">
        <v>7.67</v>
      </c>
      <c r="L4" s="21">
        <v>6.23</v>
      </c>
      <c r="M4" s="186">
        <v>6.93</v>
      </c>
      <c r="N4" s="203">
        <f>(M4-J4)</f>
        <v>0.83000000000000007</v>
      </c>
      <c r="O4" s="222"/>
      <c r="P4" s="222"/>
      <c r="Q4" s="222"/>
      <c r="R4" s="222"/>
      <c r="S4" s="222"/>
    </row>
    <row r="5" spans="1:25" x14ac:dyDescent="0.25">
      <c r="A5" s="191" t="s">
        <v>9</v>
      </c>
      <c r="B5" s="21">
        <v>18.2</v>
      </c>
      <c r="C5" s="21">
        <v>19.899999999999999</v>
      </c>
      <c r="D5" s="186">
        <v>19</v>
      </c>
      <c r="E5" s="187">
        <v>20.5</v>
      </c>
      <c r="F5" s="21">
        <v>21.1</v>
      </c>
      <c r="G5" s="186">
        <v>20.8</v>
      </c>
      <c r="H5" s="187">
        <v>21.5</v>
      </c>
      <c r="I5" s="21">
        <v>20.7</v>
      </c>
      <c r="J5" s="186">
        <v>21.1</v>
      </c>
      <c r="K5" s="187">
        <v>22.29</v>
      </c>
      <c r="L5" s="21">
        <v>23.42</v>
      </c>
      <c r="M5" s="186">
        <v>22.87</v>
      </c>
      <c r="N5" s="203">
        <f t="shared" ref="N5:N23" si="0">(M5-J5)</f>
        <v>1.7699999999999996</v>
      </c>
      <c r="O5" s="222"/>
      <c r="P5" s="222"/>
      <c r="Q5" s="222"/>
      <c r="R5" s="222"/>
      <c r="S5" s="222"/>
    </row>
    <row r="6" spans="1:25" x14ac:dyDescent="0.25">
      <c r="A6" s="191" t="s">
        <v>170</v>
      </c>
      <c r="B6" s="21">
        <v>13.7</v>
      </c>
      <c r="C6" s="21">
        <v>12.1</v>
      </c>
      <c r="D6" s="186">
        <v>12.9</v>
      </c>
      <c r="E6" s="187">
        <v>13.1</v>
      </c>
      <c r="F6" s="21">
        <v>14.6</v>
      </c>
      <c r="G6" s="186">
        <v>13.8</v>
      </c>
      <c r="H6" s="187">
        <v>13</v>
      </c>
      <c r="I6" s="21">
        <v>14.9</v>
      </c>
      <c r="J6" s="186">
        <v>14</v>
      </c>
      <c r="K6" s="187">
        <v>14.5</v>
      </c>
      <c r="L6" s="21">
        <v>14.92</v>
      </c>
      <c r="M6" s="186">
        <v>14.72</v>
      </c>
      <c r="N6" s="203">
        <f t="shared" si="0"/>
        <v>0.72000000000000064</v>
      </c>
      <c r="O6" s="222"/>
      <c r="P6" s="222"/>
      <c r="Q6" s="222"/>
      <c r="R6" s="222"/>
      <c r="S6" s="222"/>
    </row>
    <row r="7" spans="1:25" x14ac:dyDescent="0.25">
      <c r="A7" s="191" t="s">
        <v>10</v>
      </c>
      <c r="B7" s="21">
        <v>6.9</v>
      </c>
      <c r="C7" s="21">
        <v>10.9</v>
      </c>
      <c r="D7" s="186">
        <v>8.9</v>
      </c>
      <c r="E7" s="187">
        <v>6.5</v>
      </c>
      <c r="F7" s="21">
        <v>8.3000000000000007</v>
      </c>
      <c r="G7" s="186">
        <v>7.4</v>
      </c>
      <c r="H7" s="187">
        <v>5.6</v>
      </c>
      <c r="I7" s="21">
        <v>9.3000000000000007</v>
      </c>
      <c r="J7" s="186">
        <v>7.5</v>
      </c>
      <c r="K7" s="187">
        <v>5.03</v>
      </c>
      <c r="L7" s="21">
        <v>6.36</v>
      </c>
      <c r="M7" s="186">
        <v>5.71</v>
      </c>
      <c r="N7" s="203">
        <f t="shared" si="0"/>
        <v>-1.79</v>
      </c>
    </row>
    <row r="8" spans="1:25" x14ac:dyDescent="0.25">
      <c r="A8" s="191" t="s">
        <v>11</v>
      </c>
      <c r="B8" s="21">
        <v>3.5</v>
      </c>
      <c r="C8" s="21">
        <v>3.1</v>
      </c>
      <c r="D8" s="186">
        <v>3.3</v>
      </c>
      <c r="E8" s="187">
        <v>3.1</v>
      </c>
      <c r="F8" s="21">
        <v>2.8</v>
      </c>
      <c r="G8" s="186">
        <v>2.9</v>
      </c>
      <c r="H8" s="187">
        <v>4.9000000000000004</v>
      </c>
      <c r="I8" s="21">
        <v>2.9</v>
      </c>
      <c r="J8" s="186">
        <v>3.8</v>
      </c>
      <c r="K8" s="187">
        <v>5.79</v>
      </c>
      <c r="L8" s="21">
        <v>3.95</v>
      </c>
      <c r="M8" s="186">
        <v>4.84</v>
      </c>
      <c r="N8" s="203">
        <f t="shared" si="0"/>
        <v>1.04</v>
      </c>
    </row>
    <row r="9" spans="1:25" x14ac:dyDescent="0.25">
      <c r="A9" s="191" t="s">
        <v>12</v>
      </c>
      <c r="B9" s="21">
        <v>4.5999999999999996</v>
      </c>
      <c r="C9" s="21">
        <v>5.2</v>
      </c>
      <c r="D9" s="186">
        <v>4.9000000000000004</v>
      </c>
      <c r="E9" s="187">
        <v>5.0999999999999996</v>
      </c>
      <c r="F9" s="21">
        <v>4.8</v>
      </c>
      <c r="G9" s="186">
        <v>4.9000000000000004</v>
      </c>
      <c r="H9" s="187">
        <v>3.8</v>
      </c>
      <c r="I9" s="21">
        <v>4.5999999999999996</v>
      </c>
      <c r="J9" s="186">
        <v>4.2</v>
      </c>
      <c r="K9" s="187">
        <v>3.59</v>
      </c>
      <c r="L9" s="21">
        <v>3.57</v>
      </c>
      <c r="M9" s="186">
        <v>3.58</v>
      </c>
      <c r="N9" s="203">
        <f t="shared" si="0"/>
        <v>-0.62000000000000011</v>
      </c>
    </row>
    <row r="10" spans="1:25" x14ac:dyDescent="0.25">
      <c r="A10" s="191" t="s">
        <v>13</v>
      </c>
      <c r="B10" s="21">
        <v>0.9</v>
      </c>
      <c r="C10" s="21">
        <v>1.4</v>
      </c>
      <c r="D10" s="186">
        <v>1.1000000000000001</v>
      </c>
      <c r="E10" s="187">
        <v>1</v>
      </c>
      <c r="F10" s="21">
        <v>1.3</v>
      </c>
      <c r="G10" s="186">
        <v>1.1000000000000001</v>
      </c>
      <c r="H10" s="187">
        <v>1.1000000000000001</v>
      </c>
      <c r="I10" s="21">
        <v>1.7</v>
      </c>
      <c r="J10" s="186">
        <v>1.4</v>
      </c>
      <c r="K10" s="187">
        <v>1.67</v>
      </c>
      <c r="L10" s="21">
        <v>1.76</v>
      </c>
      <c r="M10" s="186">
        <v>1.72</v>
      </c>
      <c r="N10" s="203">
        <f t="shared" si="0"/>
        <v>0.32000000000000006</v>
      </c>
    </row>
    <row r="11" spans="1:25" x14ac:dyDescent="0.25">
      <c r="A11" s="191" t="s">
        <v>14</v>
      </c>
      <c r="B11" s="21">
        <v>0.2</v>
      </c>
      <c r="C11" s="21">
        <v>0.7</v>
      </c>
      <c r="D11" s="186">
        <v>0.5</v>
      </c>
      <c r="E11" s="187">
        <v>0.3</v>
      </c>
      <c r="F11" s="21">
        <v>0.6</v>
      </c>
      <c r="G11" s="186">
        <v>0.4</v>
      </c>
      <c r="H11" s="187">
        <v>0.3</v>
      </c>
      <c r="I11" s="21">
        <v>0.6</v>
      </c>
      <c r="J11" s="186">
        <v>0.4</v>
      </c>
      <c r="K11" s="187">
        <v>0.11</v>
      </c>
      <c r="L11" s="21">
        <v>0.31</v>
      </c>
      <c r="M11" s="186">
        <v>0.22</v>
      </c>
      <c r="N11" s="203">
        <f t="shared" si="0"/>
        <v>-0.18000000000000002</v>
      </c>
    </row>
    <row r="12" spans="1:25" x14ac:dyDescent="0.25">
      <c r="A12" s="191" t="s">
        <v>15</v>
      </c>
      <c r="B12" s="21">
        <v>1.3</v>
      </c>
      <c r="C12" s="21">
        <v>1.1000000000000001</v>
      </c>
      <c r="D12" s="186">
        <v>1.2</v>
      </c>
      <c r="E12" s="187">
        <v>1.4</v>
      </c>
      <c r="F12" s="21">
        <v>1.1000000000000001</v>
      </c>
      <c r="G12" s="186">
        <v>1.2</v>
      </c>
      <c r="H12" s="187">
        <v>1</v>
      </c>
      <c r="I12" s="21">
        <v>1.5</v>
      </c>
      <c r="J12" s="186">
        <v>1.3</v>
      </c>
      <c r="K12" s="187">
        <v>2.02</v>
      </c>
      <c r="L12" s="21">
        <v>1.32</v>
      </c>
      <c r="M12" s="186">
        <v>1.66</v>
      </c>
      <c r="N12" s="203">
        <f t="shared" si="0"/>
        <v>0.35999999999999988</v>
      </c>
    </row>
    <row r="13" spans="1:25" x14ac:dyDescent="0.25">
      <c r="A13" s="191" t="s">
        <v>16</v>
      </c>
      <c r="B13" s="21">
        <v>1.9</v>
      </c>
      <c r="C13" s="21">
        <v>2.2999999999999998</v>
      </c>
      <c r="D13" s="186">
        <v>2.1</v>
      </c>
      <c r="E13" s="187">
        <v>2</v>
      </c>
      <c r="F13" s="21">
        <v>2.1</v>
      </c>
      <c r="G13" s="186">
        <v>2</v>
      </c>
      <c r="H13" s="187">
        <v>1.5</v>
      </c>
      <c r="I13" s="21">
        <v>1.5</v>
      </c>
      <c r="J13" s="186">
        <v>1.5</v>
      </c>
      <c r="K13" s="187">
        <v>1.63</v>
      </c>
      <c r="L13" s="21">
        <v>2.61</v>
      </c>
      <c r="M13" s="186">
        <v>2.14</v>
      </c>
      <c r="N13" s="203">
        <f t="shared" si="0"/>
        <v>0.64000000000000012</v>
      </c>
    </row>
    <row r="14" spans="1:25" x14ac:dyDescent="0.25">
      <c r="A14" s="191" t="s">
        <v>17</v>
      </c>
      <c r="B14" s="21">
        <v>1.8</v>
      </c>
      <c r="C14" s="21">
        <v>1.7</v>
      </c>
      <c r="D14" s="186">
        <v>1.8</v>
      </c>
      <c r="E14" s="187">
        <v>1</v>
      </c>
      <c r="F14" s="21">
        <v>1.6</v>
      </c>
      <c r="G14" s="186">
        <v>1.3</v>
      </c>
      <c r="H14" s="187">
        <v>1.3</v>
      </c>
      <c r="I14" s="21">
        <v>0.9</v>
      </c>
      <c r="J14" s="186">
        <v>1.1000000000000001</v>
      </c>
      <c r="K14" s="187">
        <v>1.61</v>
      </c>
      <c r="L14" s="21">
        <v>2.23</v>
      </c>
      <c r="M14" s="186">
        <v>1.93</v>
      </c>
      <c r="N14" s="203">
        <f t="shared" si="0"/>
        <v>0.82999999999999985</v>
      </c>
    </row>
    <row r="15" spans="1:25" x14ac:dyDescent="0.25">
      <c r="A15" s="191" t="s">
        <v>18</v>
      </c>
      <c r="B15" s="21">
        <v>2.2000000000000002</v>
      </c>
      <c r="C15" s="21">
        <v>1.6</v>
      </c>
      <c r="D15" s="186">
        <v>1.9</v>
      </c>
      <c r="E15" s="187">
        <v>2.9</v>
      </c>
      <c r="F15" s="21">
        <v>1.8</v>
      </c>
      <c r="G15" s="186">
        <v>2.2999999999999998</v>
      </c>
      <c r="H15" s="187">
        <v>2.4</v>
      </c>
      <c r="I15" s="21">
        <v>1.7</v>
      </c>
      <c r="J15" s="186">
        <v>2</v>
      </c>
      <c r="K15" s="187">
        <v>3.38</v>
      </c>
      <c r="L15" s="21">
        <v>1.8</v>
      </c>
      <c r="M15" s="186">
        <v>2.56</v>
      </c>
      <c r="N15" s="203">
        <f t="shared" si="0"/>
        <v>0.56000000000000005</v>
      </c>
    </row>
    <row r="16" spans="1:25" x14ac:dyDescent="0.25">
      <c r="A16" s="191" t="s">
        <v>19</v>
      </c>
      <c r="B16" s="21">
        <v>2</v>
      </c>
      <c r="C16" s="21">
        <v>1.8</v>
      </c>
      <c r="D16" s="186">
        <v>1.9</v>
      </c>
      <c r="E16" s="187">
        <v>0.9</v>
      </c>
      <c r="F16" s="21">
        <v>1.2</v>
      </c>
      <c r="G16" s="186">
        <v>1.1000000000000001</v>
      </c>
      <c r="H16" s="187">
        <v>1.1000000000000001</v>
      </c>
      <c r="I16" s="21">
        <v>1.3</v>
      </c>
      <c r="J16" s="186">
        <v>1.2</v>
      </c>
      <c r="K16" s="187">
        <v>1.26</v>
      </c>
      <c r="L16" s="21">
        <v>1.8</v>
      </c>
      <c r="M16" s="186">
        <v>1.54</v>
      </c>
      <c r="N16" s="203">
        <f t="shared" si="0"/>
        <v>0.34000000000000008</v>
      </c>
    </row>
    <row r="17" spans="1:22" x14ac:dyDescent="0.25">
      <c r="A17" s="191" t="s">
        <v>20</v>
      </c>
      <c r="B17" s="21">
        <v>5.8</v>
      </c>
      <c r="C17" s="21">
        <v>5.6</v>
      </c>
      <c r="D17" s="186">
        <v>5.7</v>
      </c>
      <c r="E17" s="187">
        <v>5.6</v>
      </c>
      <c r="F17" s="21">
        <v>5.4</v>
      </c>
      <c r="G17" s="186">
        <v>5.5</v>
      </c>
      <c r="H17" s="187">
        <v>5.7</v>
      </c>
      <c r="I17" s="21">
        <v>4.5</v>
      </c>
      <c r="J17" s="186">
        <v>5.0999999999999996</v>
      </c>
      <c r="K17" s="187">
        <v>4.08</v>
      </c>
      <c r="L17" s="21">
        <v>4.8600000000000003</v>
      </c>
      <c r="M17" s="186">
        <v>4.49</v>
      </c>
      <c r="N17" s="203">
        <f t="shared" si="0"/>
        <v>-0.60999999999999943</v>
      </c>
    </row>
    <row r="18" spans="1:22" x14ac:dyDescent="0.25">
      <c r="A18" s="191" t="s">
        <v>21</v>
      </c>
      <c r="B18" s="21">
        <v>5.7</v>
      </c>
      <c r="C18" s="21">
        <v>3.8</v>
      </c>
      <c r="D18" s="186">
        <v>4.7</v>
      </c>
      <c r="E18" s="187">
        <v>5.0999999999999996</v>
      </c>
      <c r="F18" s="21">
        <v>4.2</v>
      </c>
      <c r="G18" s="186">
        <v>4.7</v>
      </c>
      <c r="H18" s="187">
        <v>3.3</v>
      </c>
      <c r="I18" s="21">
        <v>3.6</v>
      </c>
      <c r="J18" s="186">
        <v>3.5</v>
      </c>
      <c r="K18" s="187">
        <v>1.94</v>
      </c>
      <c r="L18" s="21">
        <v>1.85</v>
      </c>
      <c r="M18" s="186">
        <v>1.9</v>
      </c>
      <c r="N18" s="203">
        <f t="shared" si="0"/>
        <v>-1.6</v>
      </c>
    </row>
    <row r="19" spans="1:22" x14ac:dyDescent="0.25">
      <c r="A19" s="191" t="s">
        <v>22</v>
      </c>
      <c r="B19" s="21">
        <v>2.4</v>
      </c>
      <c r="C19" s="21">
        <v>1.9</v>
      </c>
      <c r="D19" s="186">
        <v>2.2000000000000002</v>
      </c>
      <c r="E19" s="187">
        <v>2</v>
      </c>
      <c r="F19" s="21">
        <v>2</v>
      </c>
      <c r="G19" s="186">
        <v>2</v>
      </c>
      <c r="H19" s="187">
        <v>2.4</v>
      </c>
      <c r="I19" s="21">
        <v>1.4</v>
      </c>
      <c r="J19" s="186">
        <v>1.9</v>
      </c>
      <c r="K19" s="187">
        <v>1.39</v>
      </c>
      <c r="L19" s="21">
        <v>1.04</v>
      </c>
      <c r="M19" s="186">
        <v>1.21</v>
      </c>
      <c r="N19" s="203">
        <f t="shared" si="0"/>
        <v>-0.69</v>
      </c>
    </row>
    <row r="20" spans="1:22" x14ac:dyDescent="0.25">
      <c r="A20" s="191" t="s">
        <v>23</v>
      </c>
      <c r="B20" s="21">
        <v>6.6</v>
      </c>
      <c r="C20" s="21">
        <v>7.3</v>
      </c>
      <c r="D20" s="186">
        <v>6.9</v>
      </c>
      <c r="E20" s="187">
        <v>5.7</v>
      </c>
      <c r="F20" s="21">
        <v>6.9</v>
      </c>
      <c r="G20" s="186">
        <v>6.3</v>
      </c>
      <c r="H20" s="187">
        <v>8.4</v>
      </c>
      <c r="I20" s="21">
        <v>9.1</v>
      </c>
      <c r="J20" s="186">
        <v>8.6999999999999993</v>
      </c>
      <c r="K20" s="187">
        <v>7.29</v>
      </c>
      <c r="L20" s="21">
        <v>8.6999999999999993</v>
      </c>
      <c r="M20" s="186">
        <v>8.02</v>
      </c>
      <c r="N20" s="203">
        <f t="shared" si="0"/>
        <v>-0.67999999999999972</v>
      </c>
    </row>
    <row r="21" spans="1:22" x14ac:dyDescent="0.25">
      <c r="A21" s="191" t="s">
        <v>24</v>
      </c>
      <c r="B21" s="21">
        <v>2.9</v>
      </c>
      <c r="C21" s="21">
        <v>2.6</v>
      </c>
      <c r="D21" s="186">
        <v>2.7</v>
      </c>
      <c r="E21" s="187">
        <v>3.2</v>
      </c>
      <c r="F21" s="21">
        <v>2</v>
      </c>
      <c r="G21" s="186">
        <v>2.6</v>
      </c>
      <c r="H21" s="187">
        <v>1.7</v>
      </c>
      <c r="I21" s="21">
        <v>1.7</v>
      </c>
      <c r="J21" s="186">
        <v>1.7</v>
      </c>
      <c r="K21" s="187">
        <v>1.76</v>
      </c>
      <c r="L21" s="21">
        <v>1.45</v>
      </c>
      <c r="M21" s="186">
        <v>1.6</v>
      </c>
      <c r="N21" s="203">
        <f t="shared" si="0"/>
        <v>-9.9999999999999867E-2</v>
      </c>
    </row>
    <row r="22" spans="1:22" x14ac:dyDescent="0.25">
      <c r="A22" s="191" t="s">
        <v>25</v>
      </c>
      <c r="B22" s="21">
        <v>4</v>
      </c>
      <c r="C22" s="21">
        <v>5</v>
      </c>
      <c r="D22" s="186">
        <v>4.5</v>
      </c>
      <c r="E22" s="187">
        <v>4.2</v>
      </c>
      <c r="F22" s="21">
        <v>4.5999999999999996</v>
      </c>
      <c r="G22" s="186">
        <v>4.4000000000000004</v>
      </c>
      <c r="H22" s="187">
        <v>4.5999999999999996</v>
      </c>
      <c r="I22" s="21">
        <v>4.9000000000000004</v>
      </c>
      <c r="J22" s="186">
        <v>4.8</v>
      </c>
      <c r="K22" s="187">
        <v>4.03</v>
      </c>
      <c r="L22" s="21">
        <v>3.89</v>
      </c>
      <c r="M22" s="186">
        <v>3.96</v>
      </c>
      <c r="N22" s="203">
        <f t="shared" si="0"/>
        <v>-0.83999999999999986</v>
      </c>
    </row>
    <row r="23" spans="1:22" ht="13.8" thickBot="1" x14ac:dyDescent="0.3">
      <c r="A23" s="192" t="s">
        <v>26</v>
      </c>
      <c r="B23" s="88">
        <v>11.4</v>
      </c>
      <c r="C23" s="88">
        <v>8.8000000000000007</v>
      </c>
      <c r="D23" s="189">
        <v>10.1</v>
      </c>
      <c r="E23" s="190">
        <v>12</v>
      </c>
      <c r="F23" s="88">
        <v>10.3</v>
      </c>
      <c r="G23" s="189">
        <v>11.2</v>
      </c>
      <c r="H23" s="190">
        <v>9.4</v>
      </c>
      <c r="I23" s="88">
        <v>7.8</v>
      </c>
      <c r="J23" s="189">
        <v>8.6</v>
      </c>
      <c r="K23" s="190">
        <v>8.9400000000000013</v>
      </c>
      <c r="L23" s="88">
        <v>7.93</v>
      </c>
      <c r="M23" s="189">
        <v>8.42</v>
      </c>
      <c r="N23" s="203">
        <f t="shared" si="0"/>
        <v>-0.17999999999999972</v>
      </c>
      <c r="T23" s="193"/>
      <c r="U23" s="193"/>
      <c r="V23" s="193"/>
    </row>
    <row r="24" spans="1:22" ht="13.8" x14ac:dyDescent="0.3">
      <c r="A24" s="194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22" x14ac:dyDescent="0.25">
      <c r="A25" s="181" t="s">
        <v>171</v>
      </c>
      <c r="B25" s="200" t="s">
        <v>492</v>
      </c>
      <c r="C25" s="200">
        <v>2010</v>
      </c>
      <c r="D25" s="200">
        <v>2014</v>
      </c>
      <c r="E25" s="200">
        <v>2017</v>
      </c>
      <c r="F25" s="21"/>
      <c r="G25" s="195"/>
      <c r="H25" s="21"/>
      <c r="I25" s="21"/>
      <c r="J25" s="195"/>
      <c r="K25" s="21"/>
      <c r="L25" s="21"/>
      <c r="M25" s="195"/>
    </row>
    <row r="26" spans="1:22" x14ac:dyDescent="0.25">
      <c r="A26" s="191" t="s">
        <v>14</v>
      </c>
      <c r="B26" s="201">
        <v>0.5</v>
      </c>
      <c r="C26" s="201">
        <v>0.4</v>
      </c>
      <c r="D26" s="201">
        <v>0.4</v>
      </c>
      <c r="E26" s="201">
        <v>0.22</v>
      </c>
      <c r="F26" s="21"/>
      <c r="G26" s="195"/>
      <c r="H26" s="21"/>
      <c r="I26" s="21"/>
      <c r="J26" s="195"/>
      <c r="K26" s="21"/>
      <c r="L26" s="21"/>
      <c r="M26" s="195"/>
    </row>
    <row r="27" spans="1:22" x14ac:dyDescent="0.25">
      <c r="A27" s="191" t="s">
        <v>22</v>
      </c>
      <c r="B27" s="201">
        <v>2.2000000000000002</v>
      </c>
      <c r="C27" s="201">
        <v>2</v>
      </c>
      <c r="D27" s="201">
        <v>1.9</v>
      </c>
      <c r="E27" s="201">
        <v>1.21</v>
      </c>
    </row>
    <row r="28" spans="1:22" x14ac:dyDescent="0.25">
      <c r="A28" s="191" t="s">
        <v>19</v>
      </c>
      <c r="B28" s="201">
        <v>1.9</v>
      </c>
      <c r="C28" s="201">
        <v>1.1000000000000001</v>
      </c>
      <c r="D28" s="201">
        <v>1.2</v>
      </c>
      <c r="E28" s="201">
        <v>1.54</v>
      </c>
    </row>
    <row r="29" spans="1:22" x14ac:dyDescent="0.25">
      <c r="A29" s="191" t="s">
        <v>24</v>
      </c>
      <c r="B29" s="201">
        <v>2.7</v>
      </c>
      <c r="C29" s="201">
        <v>2.6</v>
      </c>
      <c r="D29" s="201">
        <v>1.7</v>
      </c>
      <c r="E29" s="201">
        <v>1.6</v>
      </c>
    </row>
    <row r="30" spans="1:22" x14ac:dyDescent="0.25">
      <c r="A30" s="191" t="s">
        <v>15</v>
      </c>
      <c r="B30" s="201">
        <v>1.2</v>
      </c>
      <c r="C30" s="201">
        <v>1.2</v>
      </c>
      <c r="D30" s="201">
        <v>1.3</v>
      </c>
      <c r="E30" s="201">
        <v>1.66</v>
      </c>
    </row>
    <row r="31" spans="1:22" x14ac:dyDescent="0.25">
      <c r="A31" s="191" t="s">
        <v>13</v>
      </c>
      <c r="B31" s="201">
        <v>1.1000000000000001</v>
      </c>
      <c r="C31" s="201">
        <v>1.1000000000000001</v>
      </c>
      <c r="D31" s="201">
        <v>1.4</v>
      </c>
      <c r="E31" s="201">
        <v>1.72</v>
      </c>
    </row>
    <row r="32" spans="1:22" x14ac:dyDescent="0.25">
      <c r="A32" s="191" t="s">
        <v>21</v>
      </c>
      <c r="B32" s="201">
        <v>4.7</v>
      </c>
      <c r="C32" s="201">
        <v>4.7</v>
      </c>
      <c r="D32" s="201">
        <v>3.5</v>
      </c>
      <c r="E32" s="201">
        <v>1.9</v>
      </c>
    </row>
    <row r="33" spans="1:5" x14ac:dyDescent="0.25">
      <c r="A33" s="191" t="s">
        <v>17</v>
      </c>
      <c r="B33" s="201">
        <v>1.8</v>
      </c>
      <c r="C33" s="201">
        <v>1.3</v>
      </c>
      <c r="D33" s="201">
        <v>1.1000000000000001</v>
      </c>
      <c r="E33" s="201">
        <v>1.93</v>
      </c>
    </row>
    <row r="34" spans="1:5" x14ac:dyDescent="0.25">
      <c r="A34" s="191" t="s">
        <v>16</v>
      </c>
      <c r="B34" s="201">
        <v>2.1</v>
      </c>
      <c r="C34" s="201">
        <v>2</v>
      </c>
      <c r="D34" s="201">
        <v>1.5</v>
      </c>
      <c r="E34" s="201">
        <v>2.14</v>
      </c>
    </row>
    <row r="35" spans="1:5" x14ac:dyDescent="0.25">
      <c r="A35" s="191" t="s">
        <v>18</v>
      </c>
      <c r="B35" s="201">
        <v>1.9</v>
      </c>
      <c r="C35" s="201">
        <v>2.2999999999999998</v>
      </c>
      <c r="D35" s="201">
        <v>2</v>
      </c>
      <c r="E35" s="201">
        <v>2.56</v>
      </c>
    </row>
    <row r="36" spans="1:5" x14ac:dyDescent="0.25">
      <c r="A36" s="191" t="s">
        <v>12</v>
      </c>
      <c r="B36" s="201">
        <v>4.9000000000000004</v>
      </c>
      <c r="C36" s="201">
        <v>4.9000000000000004</v>
      </c>
      <c r="D36" s="201">
        <v>4.2</v>
      </c>
      <c r="E36" s="201">
        <v>3.58</v>
      </c>
    </row>
    <row r="37" spans="1:5" x14ac:dyDescent="0.25">
      <c r="A37" s="191" t="s">
        <v>25</v>
      </c>
      <c r="B37" s="201">
        <v>4.5</v>
      </c>
      <c r="C37" s="201">
        <v>4.4000000000000004</v>
      </c>
      <c r="D37" s="201">
        <v>4.8</v>
      </c>
      <c r="E37" s="201">
        <v>3.96</v>
      </c>
    </row>
    <row r="38" spans="1:5" x14ac:dyDescent="0.25">
      <c r="A38" s="191" t="s">
        <v>20</v>
      </c>
      <c r="B38" s="201">
        <v>5.7</v>
      </c>
      <c r="C38" s="201">
        <v>5.5</v>
      </c>
      <c r="D38" s="201">
        <v>5.0999999999999996</v>
      </c>
      <c r="E38" s="201">
        <v>4.49</v>
      </c>
    </row>
    <row r="39" spans="1:5" x14ac:dyDescent="0.25">
      <c r="A39" s="191" t="s">
        <v>11</v>
      </c>
      <c r="B39" s="201">
        <v>3.3</v>
      </c>
      <c r="C39" s="201">
        <v>2.9</v>
      </c>
      <c r="D39" s="201">
        <v>3.8</v>
      </c>
      <c r="E39" s="201">
        <v>4.84</v>
      </c>
    </row>
    <row r="40" spans="1:5" x14ac:dyDescent="0.25">
      <c r="A40" s="191" t="s">
        <v>10</v>
      </c>
      <c r="B40" s="201">
        <v>8.9</v>
      </c>
      <c r="C40" s="201">
        <v>7.4</v>
      </c>
      <c r="D40" s="201">
        <v>7.5</v>
      </c>
      <c r="E40" s="201">
        <v>5.71</v>
      </c>
    </row>
    <row r="41" spans="1:5" x14ac:dyDescent="0.25">
      <c r="A41" s="191" t="s">
        <v>8</v>
      </c>
      <c r="B41" s="201">
        <v>3.6</v>
      </c>
      <c r="C41" s="201">
        <v>3.9</v>
      </c>
      <c r="D41" s="201">
        <v>6.1</v>
      </c>
      <c r="E41" s="201">
        <v>6.93</v>
      </c>
    </row>
    <row r="42" spans="1:5" x14ac:dyDescent="0.25">
      <c r="A42" s="191" t="s">
        <v>23</v>
      </c>
      <c r="B42" s="201">
        <v>6.9</v>
      </c>
      <c r="C42" s="201">
        <v>6.3</v>
      </c>
      <c r="D42" s="201">
        <v>8.6999999999999993</v>
      </c>
      <c r="E42" s="201">
        <v>8.02</v>
      </c>
    </row>
    <row r="43" spans="1:5" x14ac:dyDescent="0.25">
      <c r="A43" s="191" t="s">
        <v>26</v>
      </c>
      <c r="B43" s="201">
        <v>10.1</v>
      </c>
      <c r="C43" s="201">
        <v>11.2</v>
      </c>
      <c r="D43" s="201">
        <v>8.6</v>
      </c>
      <c r="E43" s="201">
        <v>8.42</v>
      </c>
    </row>
    <row r="44" spans="1:5" x14ac:dyDescent="0.25">
      <c r="A44" s="191" t="s">
        <v>170</v>
      </c>
      <c r="B44" s="201">
        <v>12.9</v>
      </c>
      <c r="C44" s="201">
        <v>13.8</v>
      </c>
      <c r="D44" s="201">
        <v>14</v>
      </c>
      <c r="E44" s="201">
        <v>14.72</v>
      </c>
    </row>
    <row r="45" spans="1:5" ht="13.8" thickBot="1" x14ac:dyDescent="0.3">
      <c r="A45" s="192" t="s">
        <v>9</v>
      </c>
      <c r="B45" s="202">
        <v>19</v>
      </c>
      <c r="C45" s="202">
        <v>20.8</v>
      </c>
      <c r="D45" s="202">
        <v>21.1</v>
      </c>
      <c r="E45" s="202">
        <v>22.87</v>
      </c>
    </row>
  </sheetData>
  <sortState ref="A26:E45">
    <sortCondition ref="E26:E45"/>
  </sortState>
  <mergeCells count="5">
    <mergeCell ref="O2:S6"/>
    <mergeCell ref="B2:D2"/>
    <mergeCell ref="E2:G2"/>
    <mergeCell ref="H2:J2"/>
    <mergeCell ref="K2:M2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/>
  </sheetPr>
  <dimension ref="A1:X35"/>
  <sheetViews>
    <sheetView workbookViewId="0">
      <selection activeCell="A6" sqref="A6:M18"/>
    </sheetView>
  </sheetViews>
  <sheetFormatPr defaultColWidth="9.109375" defaultRowHeight="13.2" x14ac:dyDescent="0.25"/>
  <cols>
    <col min="1" max="1" width="45.88671875" style="63" customWidth="1"/>
    <col min="2" max="12" width="9.109375" style="63"/>
    <col min="13" max="13" width="9.88671875" style="63" customWidth="1"/>
    <col min="14" max="15" width="9.109375" style="7"/>
    <col min="16" max="18" width="9.109375" style="60"/>
    <col min="19" max="19" width="27" style="7" customWidth="1"/>
    <col min="20" max="24" width="9.109375" style="7"/>
    <col min="25" max="16384" width="9.109375" style="63"/>
  </cols>
  <sheetData>
    <row r="1" spans="1:20" ht="13.8" thickBot="1" x14ac:dyDescent="0.3">
      <c r="A1" s="138" t="s">
        <v>375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P1" s="7"/>
      <c r="Q1" s="7"/>
      <c r="R1" s="7"/>
    </row>
    <row r="2" spans="1:20" x14ac:dyDescent="0.25">
      <c r="A2" s="180"/>
      <c r="B2" s="223">
        <v>2007</v>
      </c>
      <c r="C2" s="223"/>
      <c r="D2" s="224"/>
      <c r="E2" s="225">
        <v>2010</v>
      </c>
      <c r="F2" s="223"/>
      <c r="G2" s="224"/>
      <c r="H2" s="225">
        <v>2014</v>
      </c>
      <c r="I2" s="223"/>
      <c r="J2" s="224"/>
      <c r="K2" s="225">
        <v>2017</v>
      </c>
      <c r="L2" s="223"/>
      <c r="M2" s="224"/>
      <c r="O2" s="222" t="s">
        <v>172</v>
      </c>
      <c r="P2" s="222"/>
      <c r="Q2" s="222"/>
      <c r="R2" s="222"/>
      <c r="S2" s="222"/>
    </row>
    <row r="3" spans="1:20" x14ac:dyDescent="0.25">
      <c r="A3" s="181" t="s">
        <v>171</v>
      </c>
      <c r="B3" s="182" t="s">
        <v>2</v>
      </c>
      <c r="C3" s="182" t="s">
        <v>3</v>
      </c>
      <c r="D3" s="183" t="s">
        <v>1</v>
      </c>
      <c r="E3" s="184" t="s">
        <v>2</v>
      </c>
      <c r="F3" s="182" t="s">
        <v>3</v>
      </c>
      <c r="G3" s="183" t="s">
        <v>1</v>
      </c>
      <c r="H3" s="184" t="s">
        <v>2</v>
      </c>
      <c r="I3" s="182" t="s">
        <v>3</v>
      </c>
      <c r="J3" s="183" t="s">
        <v>1</v>
      </c>
      <c r="K3" s="184" t="s">
        <v>2</v>
      </c>
      <c r="L3" s="182" t="s">
        <v>3</v>
      </c>
      <c r="M3" s="183" t="s">
        <v>1</v>
      </c>
      <c r="O3" s="222"/>
      <c r="P3" s="222"/>
      <c r="Q3" s="222"/>
      <c r="R3" s="222"/>
      <c r="S3" s="222"/>
    </row>
    <row r="4" spans="1:20" x14ac:dyDescent="0.25">
      <c r="A4" s="185" t="s">
        <v>540</v>
      </c>
      <c r="B4" s="21">
        <v>41.6</v>
      </c>
      <c r="C4" s="21">
        <v>41</v>
      </c>
      <c r="D4" s="186">
        <v>41.3</v>
      </c>
      <c r="E4" s="187">
        <v>41.6</v>
      </c>
      <c r="F4" s="21">
        <v>38.299999999999997</v>
      </c>
      <c r="G4" s="186">
        <v>39.9</v>
      </c>
      <c r="H4" s="187">
        <v>25.2</v>
      </c>
      <c r="I4" s="21">
        <v>25.4</v>
      </c>
      <c r="J4" s="186">
        <v>25.3</v>
      </c>
      <c r="K4" s="187">
        <v>28.88</v>
      </c>
      <c r="L4" s="21">
        <v>32.369999999999997</v>
      </c>
      <c r="M4" s="186">
        <v>30.35</v>
      </c>
      <c r="O4" s="222"/>
      <c r="P4" s="222"/>
      <c r="Q4" s="222"/>
      <c r="R4" s="222"/>
      <c r="S4" s="222"/>
    </row>
    <row r="5" spans="1:20" x14ac:dyDescent="0.25">
      <c r="A5" s="185" t="s">
        <v>541</v>
      </c>
      <c r="B5" s="21">
        <v>15.2</v>
      </c>
      <c r="C5" s="21">
        <v>17.399999999999999</v>
      </c>
      <c r="D5" s="186">
        <v>16.2</v>
      </c>
      <c r="E5" s="187">
        <v>14.2</v>
      </c>
      <c r="F5" s="21">
        <v>14.1</v>
      </c>
      <c r="G5" s="186">
        <v>14.2</v>
      </c>
      <c r="H5" s="187">
        <v>13.1</v>
      </c>
      <c r="I5" s="21">
        <v>14.3</v>
      </c>
      <c r="J5" s="186">
        <v>13.6</v>
      </c>
      <c r="K5" s="187">
        <v>11.84</v>
      </c>
      <c r="L5" s="21">
        <v>15.97</v>
      </c>
      <c r="M5" s="186">
        <v>13.58</v>
      </c>
      <c r="O5" s="222"/>
      <c r="P5" s="222"/>
      <c r="Q5" s="222"/>
      <c r="R5" s="222"/>
      <c r="S5" s="222"/>
    </row>
    <row r="6" spans="1:20" x14ac:dyDescent="0.25">
      <c r="A6" s="185" t="s">
        <v>542</v>
      </c>
      <c r="B6" s="21">
        <v>5.2</v>
      </c>
      <c r="C6" s="21">
        <v>6.7</v>
      </c>
      <c r="D6" s="186">
        <v>5.9</v>
      </c>
      <c r="E6" s="187">
        <v>4.5999999999999996</v>
      </c>
      <c r="F6" s="21">
        <v>8.6</v>
      </c>
      <c r="G6" s="186">
        <v>6.7</v>
      </c>
      <c r="H6" s="187">
        <v>8.1999999999999993</v>
      </c>
      <c r="I6" s="21">
        <v>11.7</v>
      </c>
      <c r="J6" s="186">
        <v>9.9</v>
      </c>
      <c r="K6" s="187">
        <v>7.41</v>
      </c>
      <c r="L6" s="21">
        <v>7.1</v>
      </c>
      <c r="M6" s="186">
        <v>7.28</v>
      </c>
      <c r="O6" s="222"/>
      <c r="P6" s="222"/>
      <c r="Q6" s="222"/>
      <c r="R6" s="222"/>
      <c r="S6" s="222"/>
    </row>
    <row r="7" spans="1:20" x14ac:dyDescent="0.25">
      <c r="A7" s="185" t="s">
        <v>543</v>
      </c>
      <c r="B7" s="21">
        <v>4.5999999999999996</v>
      </c>
      <c r="C7" s="21">
        <v>5.3</v>
      </c>
      <c r="D7" s="186">
        <v>4.9000000000000004</v>
      </c>
      <c r="E7" s="187">
        <v>5.9</v>
      </c>
      <c r="F7" s="21">
        <v>8.3000000000000007</v>
      </c>
      <c r="G7" s="186">
        <v>7.1</v>
      </c>
      <c r="H7" s="187">
        <v>6.4</v>
      </c>
      <c r="I7" s="21">
        <v>10.1</v>
      </c>
      <c r="J7" s="186">
        <v>8.1</v>
      </c>
      <c r="K7" s="187">
        <v>7.04</v>
      </c>
      <c r="L7" s="21">
        <v>10.74</v>
      </c>
      <c r="M7" s="186">
        <v>8.6</v>
      </c>
      <c r="P7" s="7"/>
      <c r="Q7" s="7"/>
      <c r="R7" s="7"/>
    </row>
    <row r="8" spans="1:20" x14ac:dyDescent="0.25">
      <c r="A8" s="185" t="s">
        <v>30</v>
      </c>
      <c r="B8" s="21">
        <v>0.2</v>
      </c>
      <c r="C8" s="21">
        <v>0.1</v>
      </c>
      <c r="D8" s="186">
        <v>0.2</v>
      </c>
      <c r="E8" s="187">
        <v>0.1</v>
      </c>
      <c r="F8" s="21">
        <v>0.1</v>
      </c>
      <c r="G8" s="186">
        <v>0.1</v>
      </c>
      <c r="H8" s="187">
        <v>0</v>
      </c>
      <c r="I8" s="21">
        <v>0.2</v>
      </c>
      <c r="J8" s="186">
        <v>0.1</v>
      </c>
      <c r="K8" s="187">
        <v>0</v>
      </c>
      <c r="L8" s="21">
        <v>0.28999999999999998</v>
      </c>
      <c r="M8" s="186">
        <v>0.12</v>
      </c>
    </row>
    <row r="9" spans="1:20" x14ac:dyDescent="0.25">
      <c r="A9" s="185" t="s">
        <v>31</v>
      </c>
      <c r="B9" s="21">
        <v>0.1</v>
      </c>
      <c r="C9" s="21">
        <v>0</v>
      </c>
      <c r="D9" s="186">
        <v>0</v>
      </c>
      <c r="E9" s="187">
        <v>0</v>
      </c>
      <c r="F9" s="21">
        <v>0.2</v>
      </c>
      <c r="G9" s="186">
        <v>0.1</v>
      </c>
      <c r="H9" s="187">
        <v>0</v>
      </c>
      <c r="I9" s="21">
        <v>0</v>
      </c>
      <c r="J9" s="186">
        <v>0</v>
      </c>
      <c r="K9" s="187">
        <v>0</v>
      </c>
      <c r="L9" s="21">
        <v>0.22</v>
      </c>
      <c r="M9" s="186">
        <v>0.09</v>
      </c>
    </row>
    <row r="10" spans="1:20" x14ac:dyDescent="0.25">
      <c r="A10" s="185" t="s">
        <v>32</v>
      </c>
      <c r="B10" s="21">
        <v>3.2</v>
      </c>
      <c r="C10" s="21">
        <v>4.7</v>
      </c>
      <c r="D10" s="186">
        <v>3.8</v>
      </c>
      <c r="E10" s="187">
        <v>3.5</v>
      </c>
      <c r="F10" s="21">
        <v>4.4000000000000004</v>
      </c>
      <c r="G10" s="186">
        <v>4</v>
      </c>
      <c r="H10" s="187">
        <v>6.6</v>
      </c>
      <c r="I10" s="21">
        <v>4.8</v>
      </c>
      <c r="J10" s="186">
        <v>5.7</v>
      </c>
      <c r="K10" s="187">
        <v>5.61</v>
      </c>
      <c r="L10" s="21">
        <v>3.99</v>
      </c>
      <c r="M10" s="186">
        <v>4.93</v>
      </c>
      <c r="T10" s="63"/>
    </row>
    <row r="11" spans="1:20" x14ac:dyDescent="0.25">
      <c r="A11" s="185" t="s">
        <v>33</v>
      </c>
      <c r="B11" s="21">
        <v>0.9</v>
      </c>
      <c r="C11" s="21">
        <v>1.1000000000000001</v>
      </c>
      <c r="D11" s="186">
        <v>1</v>
      </c>
      <c r="E11" s="187">
        <v>0.6</v>
      </c>
      <c r="F11" s="21">
        <v>1.1000000000000001</v>
      </c>
      <c r="G11" s="186">
        <v>0.9</v>
      </c>
      <c r="H11" s="187">
        <v>2.6</v>
      </c>
      <c r="I11" s="21">
        <v>2.4</v>
      </c>
      <c r="J11" s="186">
        <v>2.5</v>
      </c>
      <c r="K11" s="187">
        <v>1.5</v>
      </c>
      <c r="L11" s="21">
        <v>1.49</v>
      </c>
      <c r="M11" s="186">
        <v>1.5</v>
      </c>
      <c r="T11" s="63"/>
    </row>
    <row r="12" spans="1:20" x14ac:dyDescent="0.25">
      <c r="A12" s="185" t="s">
        <v>544</v>
      </c>
      <c r="B12" s="21">
        <v>2.2000000000000002</v>
      </c>
      <c r="C12" s="21">
        <v>1.3</v>
      </c>
      <c r="D12" s="186">
        <v>1.8</v>
      </c>
      <c r="E12" s="187">
        <v>1.7</v>
      </c>
      <c r="F12" s="21">
        <v>1.5</v>
      </c>
      <c r="G12" s="186">
        <v>1.6</v>
      </c>
      <c r="H12" s="187">
        <v>4.7</v>
      </c>
      <c r="I12" s="21">
        <v>2.1</v>
      </c>
      <c r="J12" s="186">
        <v>3.5</v>
      </c>
      <c r="K12" s="187">
        <v>3.69</v>
      </c>
      <c r="L12" s="21">
        <v>2.78</v>
      </c>
      <c r="M12" s="186">
        <v>3.31</v>
      </c>
      <c r="T12" s="63"/>
    </row>
    <row r="13" spans="1:20" x14ac:dyDescent="0.25">
      <c r="A13" s="185" t="s">
        <v>545</v>
      </c>
      <c r="B13" s="21">
        <v>4</v>
      </c>
      <c r="C13" s="21">
        <v>8</v>
      </c>
      <c r="D13" s="186">
        <v>5.7</v>
      </c>
      <c r="E13" s="187">
        <v>4.0999999999999996</v>
      </c>
      <c r="F13" s="21">
        <v>7.1</v>
      </c>
      <c r="G13" s="186">
        <v>5.7</v>
      </c>
      <c r="H13" s="187">
        <v>5.9</v>
      </c>
      <c r="I13" s="21">
        <v>10.1</v>
      </c>
      <c r="J13" s="186">
        <v>7.9</v>
      </c>
      <c r="K13" s="187">
        <v>4.0599999999999996</v>
      </c>
      <c r="L13" s="21">
        <v>5.72</v>
      </c>
      <c r="M13" s="186">
        <v>4.76</v>
      </c>
      <c r="P13" s="7"/>
      <c r="Q13" s="7"/>
      <c r="R13" s="7"/>
      <c r="T13" s="63"/>
    </row>
    <row r="14" spans="1:20" x14ac:dyDescent="0.25">
      <c r="A14" s="185" t="s">
        <v>548</v>
      </c>
      <c r="B14" s="21">
        <v>1.6</v>
      </c>
      <c r="C14" s="21">
        <v>0</v>
      </c>
      <c r="D14" s="186">
        <v>0.9</v>
      </c>
      <c r="E14" s="187">
        <v>0.9</v>
      </c>
      <c r="F14" s="21">
        <v>0.9</v>
      </c>
      <c r="G14" s="186">
        <v>0.9</v>
      </c>
      <c r="H14" s="187">
        <v>0.3</v>
      </c>
      <c r="I14" s="21">
        <v>0.2</v>
      </c>
      <c r="J14" s="186">
        <v>0.3</v>
      </c>
      <c r="K14" s="187">
        <v>2</v>
      </c>
      <c r="L14" s="21">
        <v>0.63</v>
      </c>
      <c r="M14" s="186">
        <v>1.43</v>
      </c>
      <c r="P14" s="7"/>
      <c r="Q14" s="7"/>
      <c r="R14" s="7"/>
      <c r="T14" s="63"/>
    </row>
    <row r="15" spans="1:20" x14ac:dyDescent="0.25">
      <c r="A15" s="185" t="s">
        <v>547</v>
      </c>
      <c r="B15" s="21">
        <v>0</v>
      </c>
      <c r="C15" s="21">
        <v>0.8</v>
      </c>
      <c r="D15" s="186">
        <v>0.3</v>
      </c>
      <c r="E15" s="187">
        <v>0</v>
      </c>
      <c r="F15" s="21">
        <v>0.3</v>
      </c>
      <c r="G15" s="186">
        <v>0.2</v>
      </c>
      <c r="H15" s="187">
        <v>0.2</v>
      </c>
      <c r="I15" s="21">
        <v>0.3</v>
      </c>
      <c r="J15" s="186">
        <v>0.3</v>
      </c>
      <c r="K15" s="187">
        <v>0.24</v>
      </c>
      <c r="L15" s="21">
        <v>0.73</v>
      </c>
      <c r="M15" s="186">
        <v>0.45</v>
      </c>
      <c r="P15" s="7"/>
      <c r="Q15" s="7"/>
      <c r="R15" s="7"/>
      <c r="T15" s="63"/>
    </row>
    <row r="16" spans="1:20" x14ac:dyDescent="0.25">
      <c r="A16" s="185" t="s">
        <v>546</v>
      </c>
      <c r="B16" s="21">
        <v>2.4</v>
      </c>
      <c r="C16" s="21">
        <v>0.5</v>
      </c>
      <c r="D16" s="186">
        <v>1.6</v>
      </c>
      <c r="E16" s="187">
        <v>0.9</v>
      </c>
      <c r="F16" s="21">
        <v>0.8</v>
      </c>
      <c r="G16" s="186">
        <v>0.8</v>
      </c>
      <c r="H16" s="187">
        <v>1.3</v>
      </c>
      <c r="I16" s="21">
        <v>0.4</v>
      </c>
      <c r="J16" s="186">
        <v>0.9</v>
      </c>
      <c r="K16" s="187">
        <v>0.89</v>
      </c>
      <c r="L16" s="21">
        <v>1.64</v>
      </c>
      <c r="M16" s="186">
        <v>1.21</v>
      </c>
      <c r="P16" s="7"/>
      <c r="Q16" s="7"/>
      <c r="R16" s="7"/>
      <c r="T16" s="63"/>
    </row>
    <row r="17" spans="1:20" x14ac:dyDescent="0.25">
      <c r="A17" s="185" t="s">
        <v>34</v>
      </c>
      <c r="B17" s="21">
        <v>9.1</v>
      </c>
      <c r="C17" s="21">
        <v>5.4</v>
      </c>
      <c r="D17" s="186">
        <v>7.5</v>
      </c>
      <c r="E17" s="187">
        <v>8.1999999999999993</v>
      </c>
      <c r="F17" s="21">
        <v>4.8</v>
      </c>
      <c r="G17" s="186">
        <v>6.4</v>
      </c>
      <c r="H17" s="187">
        <v>8.4</v>
      </c>
      <c r="I17" s="21">
        <v>8.1999999999999993</v>
      </c>
      <c r="J17" s="186">
        <v>8.3000000000000007</v>
      </c>
      <c r="K17" s="187">
        <v>14.13</v>
      </c>
      <c r="L17" s="21">
        <v>6.25</v>
      </c>
      <c r="M17" s="186">
        <v>10.81</v>
      </c>
      <c r="P17" s="7"/>
      <c r="Q17" s="7"/>
      <c r="R17" s="7"/>
      <c r="T17" s="63"/>
    </row>
    <row r="18" spans="1:20" ht="13.8" thickBot="1" x14ac:dyDescent="0.3">
      <c r="A18" s="188" t="s">
        <v>35</v>
      </c>
      <c r="B18" s="88">
        <v>9.6</v>
      </c>
      <c r="C18" s="88">
        <v>7.5</v>
      </c>
      <c r="D18" s="189">
        <v>8.6999999999999993</v>
      </c>
      <c r="E18" s="190">
        <v>13.8</v>
      </c>
      <c r="F18" s="88">
        <v>9.6</v>
      </c>
      <c r="G18" s="189">
        <v>11.6</v>
      </c>
      <c r="H18" s="190">
        <v>17.100000000000001</v>
      </c>
      <c r="I18" s="88">
        <v>9.8000000000000007</v>
      </c>
      <c r="J18" s="189">
        <v>13.6</v>
      </c>
      <c r="K18" s="190">
        <v>12.709999999999999</v>
      </c>
      <c r="L18" s="88">
        <v>10.07</v>
      </c>
      <c r="M18" s="189">
        <v>11.6</v>
      </c>
      <c r="P18" s="7"/>
      <c r="Q18" s="7"/>
      <c r="R18" s="7"/>
      <c r="T18" s="63"/>
    </row>
    <row r="19" spans="1:20" x14ac:dyDescent="0.25">
      <c r="P19" s="7"/>
      <c r="Q19" s="7"/>
      <c r="R19" s="7"/>
    </row>
    <row r="20" spans="1:20" x14ac:dyDescent="0.25">
      <c r="A20" s="181" t="s">
        <v>171</v>
      </c>
      <c r="B20" s="200" t="s">
        <v>492</v>
      </c>
      <c r="C20" s="200">
        <v>2010</v>
      </c>
      <c r="D20" s="200">
        <v>2014</v>
      </c>
      <c r="E20" s="200">
        <v>2017</v>
      </c>
      <c r="K20" s="7"/>
      <c r="L20" s="7"/>
      <c r="M20" s="7"/>
      <c r="P20" s="7"/>
      <c r="Q20" s="7"/>
      <c r="R20" s="7"/>
    </row>
    <row r="21" spans="1:20" x14ac:dyDescent="0.25">
      <c r="A21" s="185" t="s">
        <v>31</v>
      </c>
      <c r="B21" s="186">
        <v>0</v>
      </c>
      <c r="C21" s="186">
        <v>0.1</v>
      </c>
      <c r="D21" s="186">
        <v>0</v>
      </c>
      <c r="E21" s="186">
        <v>0.09</v>
      </c>
      <c r="K21" s="7"/>
      <c r="L21" s="7"/>
      <c r="M21" s="7"/>
      <c r="P21" s="7"/>
      <c r="Q21" s="7"/>
      <c r="R21" s="7"/>
    </row>
    <row r="22" spans="1:20" x14ac:dyDescent="0.25">
      <c r="A22" s="185" t="s">
        <v>30</v>
      </c>
      <c r="B22" s="186">
        <v>0.2</v>
      </c>
      <c r="C22" s="186">
        <v>0.1</v>
      </c>
      <c r="D22" s="186">
        <v>0.1</v>
      </c>
      <c r="E22" s="186">
        <v>0.12</v>
      </c>
      <c r="K22" s="7"/>
      <c r="L22" s="7"/>
      <c r="M22" s="7"/>
      <c r="P22" s="7"/>
      <c r="Q22" s="7"/>
      <c r="R22" s="7"/>
    </row>
    <row r="23" spans="1:20" x14ac:dyDescent="0.25">
      <c r="A23" s="185" t="s">
        <v>547</v>
      </c>
      <c r="B23" s="186">
        <v>0.3</v>
      </c>
      <c r="C23" s="186">
        <v>0.2</v>
      </c>
      <c r="D23" s="186">
        <v>0.3</v>
      </c>
      <c r="E23" s="186">
        <v>0.45</v>
      </c>
      <c r="K23" s="7"/>
      <c r="L23" s="7"/>
      <c r="M23" s="7"/>
      <c r="P23" s="7"/>
      <c r="Q23" s="7"/>
      <c r="R23" s="7"/>
    </row>
    <row r="24" spans="1:20" x14ac:dyDescent="0.25">
      <c r="A24" s="185" t="s">
        <v>546</v>
      </c>
      <c r="B24" s="186">
        <v>1.6</v>
      </c>
      <c r="C24" s="186">
        <v>0.8</v>
      </c>
      <c r="D24" s="186">
        <v>0.9</v>
      </c>
      <c r="E24" s="186">
        <v>1.21</v>
      </c>
      <c r="K24" s="7"/>
      <c r="L24" s="7"/>
      <c r="M24" s="7"/>
      <c r="P24" s="7"/>
      <c r="Q24" s="7"/>
      <c r="R24" s="7"/>
    </row>
    <row r="25" spans="1:20" x14ac:dyDescent="0.25">
      <c r="A25" s="185" t="s">
        <v>548</v>
      </c>
      <c r="B25" s="186">
        <v>0.9</v>
      </c>
      <c r="C25" s="186">
        <v>0.9</v>
      </c>
      <c r="D25" s="186">
        <v>0.3</v>
      </c>
      <c r="E25" s="186">
        <v>1.43</v>
      </c>
      <c r="P25" s="7"/>
      <c r="Q25" s="7"/>
      <c r="R25" s="7"/>
    </row>
    <row r="26" spans="1:20" x14ac:dyDescent="0.25">
      <c r="A26" s="185" t="s">
        <v>33</v>
      </c>
      <c r="B26" s="186">
        <v>1</v>
      </c>
      <c r="C26" s="186">
        <v>0.9</v>
      </c>
      <c r="D26" s="186">
        <v>2.5</v>
      </c>
      <c r="E26" s="186">
        <v>1.5</v>
      </c>
    </row>
    <row r="27" spans="1:20" x14ac:dyDescent="0.25">
      <c r="A27" s="185" t="s">
        <v>544</v>
      </c>
      <c r="B27" s="186">
        <v>1.8</v>
      </c>
      <c r="C27" s="186">
        <v>1.6</v>
      </c>
      <c r="D27" s="186">
        <v>3.5</v>
      </c>
      <c r="E27" s="186">
        <v>3.31</v>
      </c>
    </row>
    <row r="28" spans="1:20" x14ac:dyDescent="0.25">
      <c r="A28" s="185" t="s">
        <v>545</v>
      </c>
      <c r="B28" s="186">
        <v>5.7</v>
      </c>
      <c r="C28" s="186">
        <v>5.7</v>
      </c>
      <c r="D28" s="186">
        <v>7.9</v>
      </c>
      <c r="E28" s="186">
        <v>4.76</v>
      </c>
    </row>
    <row r="29" spans="1:20" x14ac:dyDescent="0.25">
      <c r="A29" s="185" t="s">
        <v>32</v>
      </c>
      <c r="B29" s="186">
        <v>3.8</v>
      </c>
      <c r="C29" s="186">
        <v>4</v>
      </c>
      <c r="D29" s="186">
        <v>5.7</v>
      </c>
      <c r="E29" s="186">
        <v>4.93</v>
      </c>
    </row>
    <row r="30" spans="1:20" x14ac:dyDescent="0.25">
      <c r="A30" s="185" t="s">
        <v>542</v>
      </c>
      <c r="B30" s="186">
        <v>5.9</v>
      </c>
      <c r="C30" s="186">
        <v>6.7</v>
      </c>
      <c r="D30" s="186">
        <v>9.9</v>
      </c>
      <c r="E30" s="186">
        <v>7.28</v>
      </c>
    </row>
    <row r="31" spans="1:20" x14ac:dyDescent="0.25">
      <c r="A31" s="185" t="s">
        <v>543</v>
      </c>
      <c r="B31" s="186">
        <v>4.9000000000000004</v>
      </c>
      <c r="C31" s="186">
        <v>7.1</v>
      </c>
      <c r="D31" s="186">
        <v>8.1</v>
      </c>
      <c r="E31" s="186">
        <v>8.6</v>
      </c>
    </row>
    <row r="32" spans="1:20" x14ac:dyDescent="0.25">
      <c r="A32" s="185" t="s">
        <v>34</v>
      </c>
      <c r="B32" s="186">
        <v>7.5</v>
      </c>
      <c r="C32" s="186">
        <v>6.4</v>
      </c>
      <c r="D32" s="186">
        <v>8.3000000000000007</v>
      </c>
      <c r="E32" s="186">
        <v>10.81</v>
      </c>
    </row>
    <row r="33" spans="1:5" x14ac:dyDescent="0.25">
      <c r="A33" s="185" t="s">
        <v>35</v>
      </c>
      <c r="B33" s="186">
        <v>8.6999999999999993</v>
      </c>
      <c r="C33" s="186">
        <v>11.6</v>
      </c>
      <c r="D33" s="186">
        <v>13.6</v>
      </c>
      <c r="E33" s="186">
        <v>11.6</v>
      </c>
    </row>
    <row r="34" spans="1:5" x14ac:dyDescent="0.25">
      <c r="A34" s="185" t="s">
        <v>541</v>
      </c>
      <c r="B34" s="186">
        <v>16.2</v>
      </c>
      <c r="C34" s="186">
        <v>14.2</v>
      </c>
      <c r="D34" s="186">
        <v>13.6</v>
      </c>
      <c r="E34" s="186">
        <v>13.58</v>
      </c>
    </row>
    <row r="35" spans="1:5" ht="13.8" thickBot="1" x14ac:dyDescent="0.3">
      <c r="A35" s="188" t="s">
        <v>540</v>
      </c>
      <c r="B35" s="189">
        <v>41.3</v>
      </c>
      <c r="C35" s="189">
        <v>39.9</v>
      </c>
      <c r="D35" s="189">
        <v>25.3</v>
      </c>
      <c r="E35" s="189">
        <v>30.35</v>
      </c>
    </row>
  </sheetData>
  <sortState ref="A21:E35">
    <sortCondition ref="E21:E35"/>
  </sortState>
  <mergeCells count="5">
    <mergeCell ref="B2:D2"/>
    <mergeCell ref="E2:G2"/>
    <mergeCell ref="H2:J2"/>
    <mergeCell ref="K2:M2"/>
    <mergeCell ref="O2:S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/>
  </sheetPr>
  <dimension ref="A1:S40"/>
  <sheetViews>
    <sheetView workbookViewId="0">
      <selection activeCell="I18" sqref="A2:I18"/>
    </sheetView>
  </sheetViews>
  <sheetFormatPr defaultColWidth="9.109375" defaultRowHeight="13.2" x14ac:dyDescent="0.25"/>
  <cols>
    <col min="1" max="1" width="26.6640625" style="63" customWidth="1"/>
    <col min="2" max="2" width="12.88671875" style="63" customWidth="1"/>
    <col min="3" max="3" width="12.33203125" style="63" customWidth="1"/>
    <col min="4" max="9" width="12.44140625" style="63" customWidth="1"/>
    <col min="10" max="16384" width="9.109375" style="63"/>
  </cols>
  <sheetData>
    <row r="1" spans="1:19" ht="13.8" thickBot="1" x14ac:dyDescent="0.3">
      <c r="A1" s="108" t="s">
        <v>550</v>
      </c>
    </row>
    <row r="2" spans="1:19" x14ac:dyDescent="0.25">
      <c r="A2" s="172" t="s">
        <v>36</v>
      </c>
      <c r="B2" s="172"/>
      <c r="C2" s="172"/>
      <c r="D2" s="173" t="s">
        <v>173</v>
      </c>
      <c r="E2" s="173" t="s">
        <v>174</v>
      </c>
      <c r="F2" s="173" t="s">
        <v>175</v>
      </c>
      <c r="G2" s="173" t="s">
        <v>176</v>
      </c>
      <c r="H2" s="173" t="s">
        <v>177</v>
      </c>
      <c r="I2" s="173" t="s">
        <v>1</v>
      </c>
      <c r="K2" s="222" t="s">
        <v>172</v>
      </c>
      <c r="L2" s="222"/>
      <c r="M2" s="222"/>
      <c r="N2" s="222"/>
      <c r="O2" s="222"/>
    </row>
    <row r="3" spans="1:19" x14ac:dyDescent="0.25">
      <c r="A3" s="226" t="s">
        <v>178</v>
      </c>
      <c r="B3" s="229">
        <v>2007</v>
      </c>
      <c r="C3" s="72" t="s">
        <v>37</v>
      </c>
      <c r="D3" s="73">
        <v>19.600000000000001</v>
      </c>
      <c r="E3" s="73">
        <v>15.7</v>
      </c>
      <c r="F3" s="73">
        <v>9.9</v>
      </c>
      <c r="G3" s="73">
        <v>15.4</v>
      </c>
      <c r="H3" s="73">
        <v>19.2</v>
      </c>
      <c r="I3" s="174">
        <v>14.2</v>
      </c>
      <c r="K3" s="222"/>
      <c r="L3" s="222"/>
      <c r="M3" s="222"/>
      <c r="N3" s="222"/>
      <c r="O3" s="222"/>
    </row>
    <row r="4" spans="1:19" x14ac:dyDescent="0.25">
      <c r="A4" s="226"/>
      <c r="B4" s="230"/>
      <c r="C4" s="175" t="s">
        <v>38</v>
      </c>
      <c r="D4" s="176">
        <v>20.3</v>
      </c>
      <c r="E4" s="176">
        <v>11.9</v>
      </c>
      <c r="F4" s="176">
        <v>14.5</v>
      </c>
      <c r="G4" s="176">
        <v>19.3</v>
      </c>
      <c r="H4" s="176">
        <v>21.8</v>
      </c>
      <c r="I4" s="78">
        <v>17.3</v>
      </c>
      <c r="K4" s="222"/>
      <c r="L4" s="222"/>
      <c r="M4" s="222"/>
      <c r="N4" s="222"/>
      <c r="O4" s="222"/>
    </row>
    <row r="5" spans="1:19" x14ac:dyDescent="0.25">
      <c r="A5" s="226"/>
      <c r="B5" s="229">
        <v>2010</v>
      </c>
      <c r="C5" s="72" t="s">
        <v>37</v>
      </c>
      <c r="D5" s="73">
        <v>21.2</v>
      </c>
      <c r="E5" s="73">
        <v>10</v>
      </c>
      <c r="F5" s="73">
        <v>9.1999999999999993</v>
      </c>
      <c r="G5" s="73">
        <v>11.4</v>
      </c>
      <c r="H5" s="73">
        <v>15.2</v>
      </c>
      <c r="I5" s="174">
        <v>11.8</v>
      </c>
      <c r="K5" s="222"/>
      <c r="L5" s="222"/>
      <c r="M5" s="222"/>
      <c r="N5" s="222"/>
      <c r="O5" s="222"/>
    </row>
    <row r="6" spans="1:19" x14ac:dyDescent="0.25">
      <c r="A6" s="226"/>
      <c r="B6" s="230"/>
      <c r="C6" s="175" t="s">
        <v>38</v>
      </c>
      <c r="D6" s="176">
        <v>15.7</v>
      </c>
      <c r="E6" s="176">
        <v>9</v>
      </c>
      <c r="F6" s="176">
        <v>9.1999999999999993</v>
      </c>
      <c r="G6" s="176">
        <v>12.8</v>
      </c>
      <c r="H6" s="176">
        <v>18.5</v>
      </c>
      <c r="I6" s="78">
        <v>12.7</v>
      </c>
      <c r="K6" s="222"/>
      <c r="L6" s="222"/>
      <c r="M6" s="222"/>
      <c r="N6" s="222"/>
      <c r="O6" s="222"/>
    </row>
    <row r="7" spans="1:19" x14ac:dyDescent="0.25">
      <c r="A7" s="226"/>
      <c r="B7" s="229">
        <v>2014</v>
      </c>
      <c r="C7" s="72" t="s">
        <v>37</v>
      </c>
      <c r="D7" s="73">
        <v>10.1</v>
      </c>
      <c r="E7" s="73">
        <v>6.7</v>
      </c>
      <c r="F7" s="73">
        <v>5.0999999999999996</v>
      </c>
      <c r="G7" s="73">
        <v>8.5</v>
      </c>
      <c r="H7" s="73">
        <v>9.9</v>
      </c>
      <c r="I7" s="174">
        <v>7.4</v>
      </c>
    </row>
    <row r="8" spans="1:19" x14ac:dyDescent="0.25">
      <c r="A8" s="226"/>
      <c r="B8" s="230"/>
      <c r="C8" s="175" t="s">
        <v>38</v>
      </c>
      <c r="D8" s="176">
        <v>12.5</v>
      </c>
      <c r="E8" s="176">
        <v>7.7</v>
      </c>
      <c r="F8" s="176">
        <v>6.8</v>
      </c>
      <c r="G8" s="176">
        <v>9.6999999999999993</v>
      </c>
      <c r="H8" s="176">
        <v>12.8</v>
      </c>
      <c r="I8" s="78">
        <v>9.5</v>
      </c>
    </row>
    <row r="9" spans="1:19" x14ac:dyDescent="0.25">
      <c r="A9" s="226"/>
      <c r="B9" s="229">
        <v>2017</v>
      </c>
      <c r="C9" s="72" t="s">
        <v>37</v>
      </c>
      <c r="D9" s="73">
        <v>12.8</v>
      </c>
      <c r="E9" s="73">
        <v>9.5</v>
      </c>
      <c r="F9" s="73">
        <v>5.9</v>
      </c>
      <c r="G9" s="73">
        <v>7.6</v>
      </c>
      <c r="H9" s="73">
        <v>10.8</v>
      </c>
      <c r="I9" s="174">
        <v>8.3000000000000007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227"/>
      <c r="B10" s="230"/>
      <c r="C10" s="175" t="s">
        <v>38</v>
      </c>
      <c r="D10" s="176">
        <v>11.6</v>
      </c>
      <c r="E10" s="176">
        <v>6.9</v>
      </c>
      <c r="F10" s="176">
        <v>6.9</v>
      </c>
      <c r="G10" s="176">
        <v>9</v>
      </c>
      <c r="H10" s="176">
        <v>11.9</v>
      </c>
      <c r="I10" s="78">
        <v>9.1</v>
      </c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5">
      <c r="A11" s="226" t="s">
        <v>180</v>
      </c>
      <c r="B11" s="229">
        <v>2007</v>
      </c>
      <c r="C11" s="72" t="s">
        <v>37</v>
      </c>
      <c r="D11" s="73">
        <v>9</v>
      </c>
      <c r="E11" s="73">
        <v>9.3000000000000007</v>
      </c>
      <c r="F11" s="73">
        <v>17.3</v>
      </c>
      <c r="G11" s="73">
        <v>42.6</v>
      </c>
      <c r="H11" s="73">
        <v>71.3</v>
      </c>
      <c r="I11" s="174">
        <v>31.2</v>
      </c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226" t="s">
        <v>179</v>
      </c>
      <c r="B12" s="230"/>
      <c r="C12" s="175" t="s">
        <v>38</v>
      </c>
      <c r="D12" s="176">
        <v>6.9</v>
      </c>
      <c r="E12" s="176">
        <v>9.9</v>
      </c>
      <c r="F12" s="176">
        <v>20.6</v>
      </c>
      <c r="G12" s="176">
        <v>59.3</v>
      </c>
      <c r="H12" s="176">
        <v>81.3</v>
      </c>
      <c r="I12" s="78">
        <v>42.1</v>
      </c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5">
      <c r="A13" s="226"/>
      <c r="B13" s="229">
        <v>2010</v>
      </c>
      <c r="C13" s="72" t="s">
        <v>37</v>
      </c>
      <c r="D13" s="73">
        <v>9</v>
      </c>
      <c r="E13" s="73">
        <v>11.3</v>
      </c>
      <c r="F13" s="73">
        <v>20.100000000000001</v>
      </c>
      <c r="G13" s="73">
        <v>51.2</v>
      </c>
      <c r="H13" s="73">
        <v>74.5</v>
      </c>
      <c r="I13" s="174">
        <v>36</v>
      </c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226"/>
      <c r="B14" s="230"/>
      <c r="C14" s="175" t="s">
        <v>38</v>
      </c>
      <c r="D14" s="176">
        <v>4.5</v>
      </c>
      <c r="E14" s="176">
        <v>12.7</v>
      </c>
      <c r="F14" s="176">
        <v>21.4</v>
      </c>
      <c r="G14" s="176">
        <v>63.4</v>
      </c>
      <c r="H14" s="176">
        <v>85.6</v>
      </c>
      <c r="I14" s="78">
        <v>45.8</v>
      </c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226"/>
      <c r="B15" s="229">
        <v>2014</v>
      </c>
      <c r="C15" s="72" t="s">
        <v>37</v>
      </c>
      <c r="D15" s="73">
        <v>5.4</v>
      </c>
      <c r="E15" s="73">
        <v>8.5</v>
      </c>
      <c r="F15" s="73">
        <v>14</v>
      </c>
      <c r="G15" s="73">
        <v>39.700000000000003</v>
      </c>
      <c r="H15" s="73">
        <v>69.400000000000006</v>
      </c>
      <c r="I15" s="174">
        <v>30.1</v>
      </c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5">
      <c r="A16" s="226"/>
      <c r="B16" s="230"/>
      <c r="C16" s="175" t="s">
        <v>38</v>
      </c>
      <c r="D16" s="176">
        <v>5.5</v>
      </c>
      <c r="E16" s="176">
        <v>6.7</v>
      </c>
      <c r="F16" s="176">
        <v>15.9</v>
      </c>
      <c r="G16" s="176">
        <v>48.9</v>
      </c>
      <c r="H16" s="176">
        <v>82.2</v>
      </c>
      <c r="I16" s="78">
        <v>40.200000000000003</v>
      </c>
      <c r="K16" s="7"/>
      <c r="L16" s="7"/>
      <c r="M16" s="7"/>
      <c r="N16" s="7"/>
      <c r="O16" s="7"/>
      <c r="P16" s="7"/>
      <c r="Q16" s="7"/>
      <c r="R16" s="7"/>
      <c r="S16" s="7"/>
    </row>
    <row r="17" spans="1:17" x14ac:dyDescent="0.25">
      <c r="A17" s="226"/>
      <c r="B17" s="229">
        <v>2017</v>
      </c>
      <c r="C17" s="72" t="s">
        <v>37</v>
      </c>
      <c r="D17" s="73">
        <v>5.6</v>
      </c>
      <c r="E17" s="73">
        <v>9.6</v>
      </c>
      <c r="F17" s="73">
        <v>13.3</v>
      </c>
      <c r="G17" s="73">
        <v>40.700000000000003</v>
      </c>
      <c r="H17" s="73">
        <v>70.400000000000006</v>
      </c>
      <c r="I17" s="174">
        <v>31.2</v>
      </c>
      <c r="K17" s="7"/>
      <c r="L17" s="7"/>
      <c r="M17" s="7"/>
      <c r="N17" s="7"/>
      <c r="O17" s="7"/>
      <c r="P17" s="7"/>
      <c r="Q17" s="7"/>
    </row>
    <row r="18" spans="1:17" ht="13.8" thickBot="1" x14ac:dyDescent="0.3">
      <c r="A18" s="228"/>
      <c r="B18" s="231"/>
      <c r="C18" s="177" t="s">
        <v>38</v>
      </c>
      <c r="D18" s="178">
        <v>3</v>
      </c>
      <c r="E18" s="178">
        <v>5.7</v>
      </c>
      <c r="F18" s="178">
        <v>17.2</v>
      </c>
      <c r="G18" s="178">
        <v>50</v>
      </c>
      <c r="H18" s="178">
        <v>82.5</v>
      </c>
      <c r="I18" s="179">
        <v>42.3</v>
      </c>
      <c r="K18" s="7"/>
      <c r="L18" s="7"/>
      <c r="M18" s="7"/>
      <c r="N18" s="7"/>
      <c r="O18" s="7"/>
      <c r="P18" s="7"/>
      <c r="Q18" s="7"/>
    </row>
    <row r="19" spans="1:17" x14ac:dyDescent="0.25">
      <c r="K19" s="7"/>
      <c r="L19" s="7"/>
      <c r="M19" s="7"/>
      <c r="N19" s="7"/>
      <c r="O19" s="7"/>
      <c r="P19" s="7"/>
      <c r="Q19" s="7"/>
    </row>
    <row r="20" spans="1:17" x14ac:dyDescent="0.25">
      <c r="A20" s="62" t="s">
        <v>178</v>
      </c>
      <c r="K20" s="7"/>
      <c r="L20" s="7"/>
      <c r="M20" s="7"/>
      <c r="N20" s="7"/>
      <c r="O20" s="7"/>
      <c r="P20" s="7"/>
      <c r="Q20" s="7"/>
    </row>
    <row r="21" spans="1:17" x14ac:dyDescent="0.25">
      <c r="K21" s="7"/>
      <c r="L21" s="7"/>
      <c r="M21" s="7"/>
      <c r="N21" s="7"/>
      <c r="O21" s="7"/>
      <c r="P21" s="7"/>
      <c r="Q21" s="7"/>
    </row>
    <row r="22" spans="1:17" x14ac:dyDescent="0.25">
      <c r="K22" s="7"/>
      <c r="L22" s="7"/>
      <c r="M22" s="7"/>
      <c r="N22" s="7"/>
      <c r="O22" s="7"/>
      <c r="P22" s="7"/>
      <c r="Q22" s="7"/>
    </row>
    <row r="23" spans="1:17" x14ac:dyDescent="0.25">
      <c r="K23" s="7"/>
      <c r="L23" s="7"/>
      <c r="M23" s="7"/>
      <c r="N23" s="7"/>
      <c r="O23" s="7"/>
      <c r="P23" s="7"/>
      <c r="Q23" s="7"/>
    </row>
    <row r="24" spans="1:17" x14ac:dyDescent="0.25">
      <c r="K24" s="7"/>
      <c r="L24" s="7"/>
      <c r="M24" s="7"/>
      <c r="N24" s="7"/>
      <c r="O24" s="7"/>
      <c r="P24" s="7"/>
      <c r="Q24" s="7"/>
    </row>
    <row r="25" spans="1:17" x14ac:dyDescent="0.25">
      <c r="K25" s="7"/>
      <c r="L25" s="7"/>
      <c r="M25" s="7"/>
      <c r="N25" s="7"/>
      <c r="O25" s="7"/>
      <c r="P25" s="7"/>
      <c r="Q25" s="7"/>
    </row>
    <row r="26" spans="1:17" x14ac:dyDescent="0.25">
      <c r="K26" s="7"/>
      <c r="L26" s="7"/>
      <c r="M26" s="7"/>
      <c r="N26" s="7"/>
      <c r="O26" s="7"/>
      <c r="P26" s="7"/>
      <c r="Q26" s="7"/>
    </row>
    <row r="27" spans="1:17" x14ac:dyDescent="0.25">
      <c r="K27" s="7"/>
      <c r="L27" s="7"/>
      <c r="M27" s="7"/>
      <c r="N27" s="7"/>
      <c r="O27" s="7"/>
      <c r="P27" s="7"/>
      <c r="Q27" s="7"/>
    </row>
    <row r="28" spans="1:17" x14ac:dyDescent="0.25">
      <c r="K28" s="7"/>
      <c r="L28" s="7"/>
      <c r="M28" s="7"/>
      <c r="N28" s="7"/>
      <c r="O28" s="7"/>
      <c r="P28" s="7"/>
      <c r="Q28" s="7"/>
    </row>
    <row r="29" spans="1:17" x14ac:dyDescent="0.25">
      <c r="K29" s="7"/>
      <c r="L29" s="7"/>
      <c r="M29" s="7"/>
      <c r="N29" s="7"/>
      <c r="O29" s="7"/>
      <c r="P29" s="7"/>
      <c r="Q29" s="7"/>
    </row>
    <row r="30" spans="1:17" x14ac:dyDescent="0.25">
      <c r="K30" s="7"/>
      <c r="L30" s="7"/>
      <c r="M30" s="7"/>
      <c r="N30" s="7"/>
      <c r="O30" s="7"/>
      <c r="P30" s="7"/>
      <c r="Q30" s="7"/>
    </row>
    <row r="31" spans="1:17" x14ac:dyDescent="0.25">
      <c r="K31" s="7"/>
      <c r="L31" s="7"/>
      <c r="M31" s="7"/>
      <c r="N31" s="7"/>
      <c r="O31" s="7"/>
      <c r="P31" s="7"/>
      <c r="Q31" s="7"/>
    </row>
    <row r="40" spans="1:1" x14ac:dyDescent="0.25">
      <c r="A40" s="62" t="s">
        <v>180</v>
      </c>
    </row>
  </sheetData>
  <mergeCells count="11">
    <mergeCell ref="A3:A10"/>
    <mergeCell ref="A11:A18"/>
    <mergeCell ref="K2:O6"/>
    <mergeCell ref="B3:B4"/>
    <mergeCell ref="B5:B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/>
  </sheetPr>
  <dimension ref="A1:H27"/>
  <sheetViews>
    <sheetView workbookViewId="0">
      <selection activeCell="A2" sqref="A2:E19"/>
    </sheetView>
  </sheetViews>
  <sheetFormatPr defaultColWidth="9.109375" defaultRowHeight="13.2" x14ac:dyDescent="0.25"/>
  <cols>
    <col min="1" max="1" width="33" style="32" customWidth="1"/>
    <col min="2" max="5" width="8.6640625" style="6" customWidth="1"/>
    <col min="6" max="7" width="9.109375" style="7"/>
    <col min="8" max="8" width="71.109375" style="7" customWidth="1"/>
    <col min="9" max="16384" width="9.109375" style="7"/>
  </cols>
  <sheetData>
    <row r="1" spans="1:8" ht="13.8" thickBot="1" x14ac:dyDescent="0.3">
      <c r="A1" s="138" t="s">
        <v>43</v>
      </c>
    </row>
    <row r="2" spans="1:8" ht="14.4" thickTop="1" thickBot="1" x14ac:dyDescent="0.3">
      <c r="A2" s="109" t="s">
        <v>36</v>
      </c>
      <c r="B2" s="110" t="s">
        <v>0</v>
      </c>
      <c r="C2" s="110" t="s">
        <v>28</v>
      </c>
      <c r="D2" s="110" t="s">
        <v>29</v>
      </c>
      <c r="E2" s="110" t="s">
        <v>27</v>
      </c>
    </row>
    <row r="3" spans="1:8" ht="15" customHeight="1" x14ac:dyDescent="0.25">
      <c r="A3" s="219" t="s">
        <v>42</v>
      </c>
      <c r="B3" s="70">
        <v>2007</v>
      </c>
      <c r="C3" s="167">
        <v>1.847</v>
      </c>
      <c r="D3" s="167">
        <v>1.2769999999999999</v>
      </c>
      <c r="E3" s="167">
        <v>1.552</v>
      </c>
    </row>
    <row r="4" spans="1:8" ht="14.25" customHeight="1" x14ac:dyDescent="0.25">
      <c r="A4" s="217"/>
      <c r="B4" s="18">
        <v>2010</v>
      </c>
      <c r="C4" s="18" t="s">
        <v>187</v>
      </c>
      <c r="D4" s="21">
        <v>1.38</v>
      </c>
      <c r="E4" s="18" t="s">
        <v>231</v>
      </c>
      <c r="H4" s="168"/>
    </row>
    <row r="5" spans="1:8" x14ac:dyDescent="0.25">
      <c r="A5" s="217"/>
      <c r="B5" s="18">
        <v>2014</v>
      </c>
      <c r="C5" s="18" t="s">
        <v>232</v>
      </c>
      <c r="D5" s="18" t="s">
        <v>233</v>
      </c>
      <c r="E5" s="18" t="s">
        <v>234</v>
      </c>
      <c r="H5" s="168"/>
    </row>
    <row r="6" spans="1:8" x14ac:dyDescent="0.25">
      <c r="A6" s="220"/>
      <c r="B6" s="137">
        <v>2017</v>
      </c>
      <c r="C6" s="60" t="s">
        <v>290</v>
      </c>
      <c r="D6" s="60" t="s">
        <v>293</v>
      </c>
      <c r="E6" s="60" t="s">
        <v>456</v>
      </c>
      <c r="H6" s="168"/>
    </row>
    <row r="7" spans="1:8" ht="14.25" customHeight="1" x14ac:dyDescent="0.25">
      <c r="A7" s="232" t="s">
        <v>39</v>
      </c>
      <c r="B7" s="115">
        <v>2007</v>
      </c>
      <c r="C7" s="83">
        <v>1.794</v>
      </c>
      <c r="D7" s="83">
        <v>1.2330000000000001</v>
      </c>
      <c r="E7" s="83">
        <v>1.504</v>
      </c>
    </row>
    <row r="8" spans="1:8" ht="15" customHeight="1" x14ac:dyDescent="0.25">
      <c r="A8" s="233"/>
      <c r="B8" s="18">
        <v>2010</v>
      </c>
      <c r="C8" s="18" t="s">
        <v>187</v>
      </c>
      <c r="D8" s="21">
        <v>1.3220000000000001</v>
      </c>
      <c r="E8" s="18" t="s">
        <v>231</v>
      </c>
      <c r="H8" s="169"/>
    </row>
    <row r="9" spans="1:8" x14ac:dyDescent="0.25">
      <c r="A9" s="233"/>
      <c r="B9" s="18">
        <v>2014</v>
      </c>
      <c r="C9" s="18" t="s">
        <v>234</v>
      </c>
      <c r="D9" s="18" t="s">
        <v>233</v>
      </c>
      <c r="E9" s="18" t="s">
        <v>234</v>
      </c>
      <c r="H9" s="169"/>
    </row>
    <row r="10" spans="1:8" x14ac:dyDescent="0.25">
      <c r="A10" s="234"/>
      <c r="B10" s="113">
        <v>2017</v>
      </c>
      <c r="C10" s="137" t="s">
        <v>456</v>
      </c>
      <c r="D10" s="137" t="s">
        <v>234</v>
      </c>
      <c r="E10" s="137" t="s">
        <v>293</v>
      </c>
    </row>
    <row r="11" spans="1:8" ht="21.75" customHeight="1" x14ac:dyDescent="0.25">
      <c r="A11" s="232" t="s">
        <v>40</v>
      </c>
      <c r="B11" s="115">
        <v>2007</v>
      </c>
      <c r="C11" s="83">
        <v>71.5</v>
      </c>
      <c r="D11" s="83">
        <v>71.099999999999994</v>
      </c>
      <c r="E11" s="83">
        <v>71.3</v>
      </c>
    </row>
    <row r="12" spans="1:8" ht="21.75" customHeight="1" x14ac:dyDescent="0.25">
      <c r="A12" s="233"/>
      <c r="B12" s="18">
        <v>2010</v>
      </c>
      <c r="C12" s="18" t="s">
        <v>196</v>
      </c>
      <c r="D12" s="21" t="s">
        <v>197</v>
      </c>
      <c r="E12" s="18" t="s">
        <v>195</v>
      </c>
    </row>
    <row r="13" spans="1:8" ht="21.75" customHeight="1" x14ac:dyDescent="0.25">
      <c r="A13" s="233"/>
      <c r="B13" s="18">
        <v>2014</v>
      </c>
      <c r="C13" s="170" t="s">
        <v>204</v>
      </c>
      <c r="D13" s="170" t="s">
        <v>205</v>
      </c>
      <c r="E13" s="170" t="s">
        <v>203</v>
      </c>
    </row>
    <row r="14" spans="1:8" ht="21.75" customHeight="1" x14ac:dyDescent="0.25">
      <c r="A14" s="234"/>
      <c r="B14" s="113">
        <v>2017</v>
      </c>
      <c r="C14" s="171">
        <v>82.5</v>
      </c>
      <c r="D14" s="171" t="s">
        <v>625</v>
      </c>
      <c r="E14" s="171" t="s">
        <v>626</v>
      </c>
    </row>
    <row r="15" spans="1:8" ht="18" customHeight="1" x14ac:dyDescent="0.25">
      <c r="A15" s="232" t="s">
        <v>41</v>
      </c>
      <c r="B15" s="48">
        <v>2007</v>
      </c>
      <c r="C15" s="127" t="s">
        <v>212</v>
      </c>
      <c r="D15" s="127" t="s">
        <v>213</v>
      </c>
      <c r="E15" s="127" t="s">
        <v>194</v>
      </c>
    </row>
    <row r="16" spans="1:8" ht="18" customHeight="1" x14ac:dyDescent="0.25">
      <c r="A16" s="233"/>
      <c r="B16" s="48">
        <v>2010</v>
      </c>
      <c r="C16" s="127" t="s">
        <v>220</v>
      </c>
      <c r="D16" s="127" t="s">
        <v>221</v>
      </c>
      <c r="E16" s="127" t="s">
        <v>219</v>
      </c>
    </row>
    <row r="17" spans="1:5" ht="23.25" customHeight="1" x14ac:dyDescent="0.25">
      <c r="A17" s="233"/>
      <c r="B17" s="48">
        <v>2014</v>
      </c>
      <c r="C17" s="127" t="s">
        <v>227</v>
      </c>
      <c r="D17" s="127" t="s">
        <v>228</v>
      </c>
      <c r="E17" s="127">
        <v>79</v>
      </c>
    </row>
    <row r="18" spans="1:5" ht="15.75" customHeight="1" thickBot="1" x14ac:dyDescent="0.3">
      <c r="A18" s="235"/>
      <c r="B18" s="129">
        <v>2017</v>
      </c>
      <c r="C18" s="23">
        <v>77.42</v>
      </c>
      <c r="D18" s="23">
        <v>80.52</v>
      </c>
      <c r="E18" s="23">
        <v>78.709999999999994</v>
      </c>
    </row>
    <row r="19" spans="1:5" x14ac:dyDescent="0.25">
      <c r="A19" s="24" t="s">
        <v>423</v>
      </c>
      <c r="B19" s="7"/>
    </row>
    <row r="20" spans="1:5" x14ac:dyDescent="0.25">
      <c r="B20" s="7"/>
    </row>
    <row r="21" spans="1:5" x14ac:dyDescent="0.25">
      <c r="B21" s="7"/>
    </row>
    <row r="22" spans="1:5" x14ac:dyDescent="0.25">
      <c r="A22" s="7"/>
      <c r="B22" s="7"/>
      <c r="C22" s="7"/>
      <c r="D22" s="7"/>
      <c r="E22" s="7"/>
    </row>
    <row r="23" spans="1:5" x14ac:dyDescent="0.25">
      <c r="A23" s="7"/>
      <c r="B23" s="7"/>
      <c r="C23" s="7"/>
      <c r="D23" s="7"/>
      <c r="E23" s="7"/>
    </row>
    <row r="24" spans="1:5" x14ac:dyDescent="0.25">
      <c r="A24" s="7"/>
      <c r="B24" s="7"/>
      <c r="C24" s="7"/>
      <c r="D24" s="7"/>
      <c r="E24" s="7"/>
    </row>
    <row r="25" spans="1:5" x14ac:dyDescent="0.25">
      <c r="A25" s="7"/>
      <c r="B25" s="7"/>
      <c r="C25" s="7"/>
      <c r="D25" s="7"/>
      <c r="E25" s="7"/>
    </row>
    <row r="26" spans="1:5" x14ac:dyDescent="0.25">
      <c r="A26" s="7"/>
      <c r="B26" s="7"/>
      <c r="C26" s="7"/>
      <c r="D26" s="7"/>
      <c r="E26" s="7"/>
    </row>
    <row r="27" spans="1:5" x14ac:dyDescent="0.25">
      <c r="A27" s="7"/>
      <c r="B27" s="7"/>
      <c r="C27" s="7"/>
      <c r="D27" s="7"/>
      <c r="E27" s="7"/>
    </row>
  </sheetData>
  <mergeCells count="4">
    <mergeCell ref="A3:A6"/>
    <mergeCell ref="A7:A10"/>
    <mergeCell ref="A11:A14"/>
    <mergeCell ref="A15:A1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/>
  </sheetPr>
  <dimension ref="A1:S22"/>
  <sheetViews>
    <sheetView workbookViewId="0">
      <selection activeCell="K6" sqref="K6:M9"/>
    </sheetView>
  </sheetViews>
  <sheetFormatPr defaultColWidth="9.109375" defaultRowHeight="13.2" x14ac:dyDescent="0.25"/>
  <cols>
    <col min="1" max="1" width="13.33203125" style="156" customWidth="1"/>
    <col min="2" max="2" width="9.109375" style="61" customWidth="1"/>
    <col min="3" max="13" width="9.109375" style="61"/>
    <col min="14" max="16384" width="9.109375" style="7"/>
  </cols>
  <sheetData>
    <row r="1" spans="1:19" s="31" customFormat="1" ht="13.8" thickBot="1" x14ac:dyDescent="0.3">
      <c r="A1" s="108" t="s">
        <v>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9" ht="13.8" thickTop="1" x14ac:dyDescent="0.25">
      <c r="A2" s="151"/>
      <c r="B2" s="215">
        <v>2007</v>
      </c>
      <c r="C2" s="215"/>
      <c r="D2" s="215"/>
      <c r="E2" s="236">
        <v>2010</v>
      </c>
      <c r="F2" s="216"/>
      <c r="G2" s="237"/>
      <c r="H2" s="236">
        <v>2014</v>
      </c>
      <c r="I2" s="216"/>
      <c r="J2" s="237"/>
      <c r="K2" s="216">
        <v>2017</v>
      </c>
      <c r="L2" s="216"/>
      <c r="M2" s="216"/>
      <c r="O2" s="222" t="s">
        <v>172</v>
      </c>
      <c r="P2" s="222"/>
      <c r="Q2" s="222"/>
      <c r="R2" s="222"/>
      <c r="S2" s="222"/>
    </row>
    <row r="3" spans="1:19" ht="53.4" thickBot="1" x14ac:dyDescent="0.3">
      <c r="A3" s="152" t="s">
        <v>376</v>
      </c>
      <c r="B3" s="153" t="s">
        <v>2</v>
      </c>
      <c r="C3" s="153" t="s">
        <v>3</v>
      </c>
      <c r="D3" s="153" t="s">
        <v>1</v>
      </c>
      <c r="E3" s="154" t="s">
        <v>2</v>
      </c>
      <c r="F3" s="44" t="s">
        <v>3</v>
      </c>
      <c r="G3" s="155" t="s">
        <v>1</v>
      </c>
      <c r="H3" s="154" t="s">
        <v>2</v>
      </c>
      <c r="I3" s="44" t="s">
        <v>3</v>
      </c>
      <c r="J3" s="155" t="s">
        <v>1</v>
      </c>
      <c r="K3" s="44" t="s">
        <v>2</v>
      </c>
      <c r="L3" s="44" t="s">
        <v>3</v>
      </c>
      <c r="M3" s="44" t="s">
        <v>1</v>
      </c>
      <c r="O3" s="222"/>
      <c r="P3" s="222"/>
      <c r="Q3" s="222"/>
      <c r="R3" s="222"/>
      <c r="S3" s="222"/>
    </row>
    <row r="4" spans="1:19" x14ac:dyDescent="0.25">
      <c r="A4" s="156" t="s">
        <v>44</v>
      </c>
      <c r="B4" s="157">
        <v>10.199999999999999</v>
      </c>
      <c r="C4" s="157">
        <v>7.2</v>
      </c>
      <c r="D4" s="158">
        <v>8.6999999999999993</v>
      </c>
      <c r="E4" s="159">
        <v>8.9</v>
      </c>
      <c r="F4" s="160">
        <v>5.0999999999999996</v>
      </c>
      <c r="G4" s="158">
        <v>7</v>
      </c>
      <c r="H4" s="159">
        <v>4.0999999999999996</v>
      </c>
      <c r="I4" s="160">
        <v>5</v>
      </c>
      <c r="J4" s="161">
        <v>4.5</v>
      </c>
      <c r="K4" s="157">
        <v>2.99</v>
      </c>
      <c r="L4" s="157">
        <v>4.2</v>
      </c>
      <c r="M4" s="158">
        <v>3.54</v>
      </c>
      <c r="O4" s="222"/>
      <c r="P4" s="222"/>
      <c r="Q4" s="222"/>
      <c r="R4" s="222"/>
      <c r="S4" s="222"/>
    </row>
    <row r="5" spans="1:19" ht="39.6" x14ac:dyDescent="0.25">
      <c r="A5" s="156" t="s">
        <v>45</v>
      </c>
      <c r="B5" s="157">
        <v>0.5</v>
      </c>
      <c r="C5" s="157">
        <v>18.899999999999999</v>
      </c>
      <c r="D5" s="158">
        <v>9.5</v>
      </c>
      <c r="E5" s="159">
        <v>0.2</v>
      </c>
      <c r="F5" s="160">
        <v>17.600000000000001</v>
      </c>
      <c r="G5" s="158">
        <v>8.9</v>
      </c>
      <c r="H5" s="159">
        <v>0.2</v>
      </c>
      <c r="I5" s="160">
        <v>20.2</v>
      </c>
      <c r="J5" s="162">
        <v>9.6999999999999993</v>
      </c>
      <c r="K5" s="157">
        <v>0.04</v>
      </c>
      <c r="L5" s="157">
        <v>16.39</v>
      </c>
      <c r="M5" s="158">
        <v>7.59</v>
      </c>
      <c r="O5" s="222"/>
      <c r="P5" s="222"/>
      <c r="Q5" s="222"/>
      <c r="R5" s="222"/>
      <c r="S5" s="222"/>
    </row>
    <row r="6" spans="1:19" x14ac:dyDescent="0.25">
      <c r="A6" s="156" t="s">
        <v>46</v>
      </c>
      <c r="B6" s="157">
        <v>29.1</v>
      </c>
      <c r="C6" s="157">
        <v>19.2</v>
      </c>
      <c r="D6" s="158">
        <v>24.2</v>
      </c>
      <c r="E6" s="159">
        <v>27.4</v>
      </c>
      <c r="F6" s="160">
        <v>20.2</v>
      </c>
      <c r="G6" s="158">
        <v>23.8</v>
      </c>
      <c r="H6" s="159">
        <v>37.799999999999997</v>
      </c>
      <c r="I6" s="160">
        <v>18</v>
      </c>
      <c r="J6" s="162">
        <v>28.4</v>
      </c>
      <c r="K6" s="157">
        <v>39.840000000000003</v>
      </c>
      <c r="L6" s="157">
        <v>17.55</v>
      </c>
      <c r="M6" s="158">
        <v>29.55</v>
      </c>
      <c r="O6" s="222"/>
      <c r="P6" s="222"/>
      <c r="Q6" s="222"/>
      <c r="R6" s="222"/>
      <c r="S6" s="222"/>
    </row>
    <row r="7" spans="1:19" x14ac:dyDescent="0.25">
      <c r="A7" s="156" t="s">
        <v>47</v>
      </c>
      <c r="B7" s="157">
        <v>0.5</v>
      </c>
      <c r="C7" s="157">
        <v>0.5</v>
      </c>
      <c r="D7" s="158">
        <v>0.5</v>
      </c>
      <c r="E7" s="159">
        <v>0.5</v>
      </c>
      <c r="F7" s="160">
        <v>0.5</v>
      </c>
      <c r="G7" s="158">
        <v>0.5</v>
      </c>
      <c r="H7" s="159">
        <v>0.3</v>
      </c>
      <c r="I7" s="160">
        <v>0.3</v>
      </c>
      <c r="J7" s="162">
        <v>0.3</v>
      </c>
      <c r="K7" s="157">
        <v>0.42</v>
      </c>
      <c r="L7" s="157">
        <v>0.43</v>
      </c>
      <c r="M7" s="158">
        <v>0.42</v>
      </c>
    </row>
    <row r="8" spans="1:19" ht="39.6" x14ac:dyDescent="0.25">
      <c r="A8" s="156" t="s">
        <v>48</v>
      </c>
      <c r="B8" s="157">
        <v>1.3</v>
      </c>
      <c r="C8" s="157">
        <v>1.2</v>
      </c>
      <c r="D8" s="158">
        <v>1.3</v>
      </c>
      <c r="E8" s="159">
        <v>1.5</v>
      </c>
      <c r="F8" s="160">
        <v>1.5</v>
      </c>
      <c r="G8" s="158">
        <v>1.5</v>
      </c>
      <c r="H8" s="159">
        <v>0.7</v>
      </c>
      <c r="I8" s="160">
        <v>1</v>
      </c>
      <c r="J8" s="162">
        <v>0.9</v>
      </c>
      <c r="K8" s="157">
        <v>0.84</v>
      </c>
      <c r="L8" s="157">
        <v>0.51</v>
      </c>
      <c r="M8" s="158">
        <v>0.69</v>
      </c>
    </row>
    <row r="9" spans="1:19" ht="26.4" x14ac:dyDescent="0.25">
      <c r="A9" s="156" t="s">
        <v>49</v>
      </c>
      <c r="B9" s="157">
        <v>27.2</v>
      </c>
      <c r="C9" s="157">
        <v>30</v>
      </c>
      <c r="D9" s="158">
        <v>28.6</v>
      </c>
      <c r="E9" s="159">
        <v>28.5</v>
      </c>
      <c r="F9" s="160">
        <v>30.5</v>
      </c>
      <c r="G9" s="158">
        <v>29.5</v>
      </c>
      <c r="H9" s="159">
        <v>28.7</v>
      </c>
      <c r="I9" s="160">
        <v>34.299999999999997</v>
      </c>
      <c r="J9" s="162">
        <v>31.3</v>
      </c>
      <c r="K9" s="157">
        <v>28.01</v>
      </c>
      <c r="L9" s="157">
        <v>36.46</v>
      </c>
      <c r="M9" s="158">
        <v>31.91</v>
      </c>
    </row>
    <row r="10" spans="1:19" ht="26.4" x14ac:dyDescent="0.25">
      <c r="A10" s="156" t="s">
        <v>50</v>
      </c>
      <c r="B10" s="157">
        <v>3.5</v>
      </c>
      <c r="C10" s="157">
        <v>5.3</v>
      </c>
      <c r="D10" s="158">
        <v>4.4000000000000004</v>
      </c>
      <c r="E10" s="159">
        <v>4.7</v>
      </c>
      <c r="F10" s="160">
        <v>5.7</v>
      </c>
      <c r="G10" s="158">
        <v>5.2</v>
      </c>
      <c r="H10" s="159">
        <v>7.9</v>
      </c>
      <c r="I10" s="160">
        <v>6.7</v>
      </c>
      <c r="J10" s="162">
        <v>7.3</v>
      </c>
      <c r="K10" s="157">
        <v>7.81</v>
      </c>
      <c r="L10" s="157">
        <v>10</v>
      </c>
      <c r="M10" s="158">
        <v>8.82</v>
      </c>
    </row>
    <row r="11" spans="1:19" x14ac:dyDescent="0.25">
      <c r="A11" s="156" t="s">
        <v>51</v>
      </c>
      <c r="B11" s="157">
        <v>6.9</v>
      </c>
      <c r="C11" s="157">
        <v>3.5</v>
      </c>
      <c r="D11" s="158">
        <v>5.2</v>
      </c>
      <c r="E11" s="159">
        <v>6.2</v>
      </c>
      <c r="F11" s="160">
        <v>2.2000000000000002</v>
      </c>
      <c r="G11" s="158">
        <v>4.2</v>
      </c>
      <c r="H11" s="159">
        <v>7.1</v>
      </c>
      <c r="I11" s="160">
        <v>3.8</v>
      </c>
      <c r="J11" s="162">
        <v>5.5</v>
      </c>
      <c r="K11" s="157">
        <v>9.2200000000000006</v>
      </c>
      <c r="L11" s="157">
        <v>2.46</v>
      </c>
      <c r="M11" s="158">
        <v>6.1</v>
      </c>
    </row>
    <row r="12" spans="1:19" ht="26.4" x14ac:dyDescent="0.25">
      <c r="A12" s="156" t="s">
        <v>52</v>
      </c>
      <c r="B12" s="157">
        <v>2.7</v>
      </c>
      <c r="C12" s="157">
        <v>1.1000000000000001</v>
      </c>
      <c r="D12" s="158">
        <v>1.9</v>
      </c>
      <c r="E12" s="159">
        <v>3.8</v>
      </c>
      <c r="F12" s="160">
        <v>1.8</v>
      </c>
      <c r="G12" s="158">
        <v>2.8</v>
      </c>
      <c r="H12" s="159">
        <v>2.7</v>
      </c>
      <c r="I12" s="160">
        <v>1.3</v>
      </c>
      <c r="J12" s="162">
        <v>2</v>
      </c>
      <c r="K12" s="157">
        <v>2.2799999999999998</v>
      </c>
      <c r="L12" s="157">
        <v>1.36</v>
      </c>
      <c r="M12" s="158">
        <v>1.86</v>
      </c>
    </row>
    <row r="13" spans="1:19" ht="39.6" x14ac:dyDescent="0.25">
      <c r="A13" s="156" t="s">
        <v>53</v>
      </c>
      <c r="B13" s="157">
        <v>6.8</v>
      </c>
      <c r="C13" s="157">
        <v>3.4</v>
      </c>
      <c r="D13" s="158">
        <v>5.0999999999999996</v>
      </c>
      <c r="E13" s="159">
        <v>4.8</v>
      </c>
      <c r="F13" s="160">
        <v>5.4</v>
      </c>
      <c r="G13" s="158">
        <v>5.0999999999999996</v>
      </c>
      <c r="H13" s="159">
        <v>3.8</v>
      </c>
      <c r="I13" s="160">
        <v>3.5</v>
      </c>
      <c r="J13" s="162">
        <v>3.7</v>
      </c>
      <c r="K13" s="157">
        <v>2.41</v>
      </c>
      <c r="L13" s="157">
        <v>4.1500000000000004</v>
      </c>
      <c r="M13" s="158">
        <v>3.21</v>
      </c>
    </row>
    <row r="14" spans="1:19" x14ac:dyDescent="0.25">
      <c r="A14" s="156" t="s">
        <v>54</v>
      </c>
      <c r="B14" s="157">
        <v>4.5999999999999996</v>
      </c>
      <c r="C14" s="157">
        <v>5.2</v>
      </c>
      <c r="D14" s="158">
        <v>4.9000000000000004</v>
      </c>
      <c r="E14" s="159">
        <v>5</v>
      </c>
      <c r="F14" s="160">
        <v>3</v>
      </c>
      <c r="G14" s="158">
        <v>4</v>
      </c>
      <c r="H14" s="159">
        <v>2</v>
      </c>
      <c r="I14" s="160">
        <v>1.7</v>
      </c>
      <c r="J14" s="162">
        <v>1.9</v>
      </c>
      <c r="K14" s="157">
        <v>2.04</v>
      </c>
      <c r="L14" s="157">
        <v>2.37</v>
      </c>
      <c r="M14" s="158">
        <v>2.19</v>
      </c>
    </row>
    <row r="15" spans="1:19" x14ac:dyDescent="0.25">
      <c r="A15" s="156" t="s">
        <v>55</v>
      </c>
      <c r="B15" s="157">
        <v>0.2</v>
      </c>
      <c r="C15" s="157">
        <v>0.3</v>
      </c>
      <c r="D15" s="158">
        <v>0.2</v>
      </c>
      <c r="E15" s="159">
        <v>0.3</v>
      </c>
      <c r="F15" s="160">
        <v>0.4</v>
      </c>
      <c r="G15" s="158">
        <v>0.4</v>
      </c>
      <c r="H15" s="159">
        <v>0.1</v>
      </c>
      <c r="I15" s="160">
        <v>0.2</v>
      </c>
      <c r="J15" s="162">
        <v>0.2</v>
      </c>
      <c r="K15" s="157">
        <v>0.03</v>
      </c>
      <c r="L15" s="157">
        <v>0.42</v>
      </c>
      <c r="M15" s="158">
        <v>0.21</v>
      </c>
    </row>
    <row r="16" spans="1:19" ht="39.6" x14ac:dyDescent="0.25">
      <c r="A16" s="156" t="s">
        <v>56</v>
      </c>
      <c r="B16" s="157">
        <v>4.4000000000000004</v>
      </c>
      <c r="C16" s="157">
        <v>3</v>
      </c>
      <c r="D16" s="158">
        <v>3.7</v>
      </c>
      <c r="E16" s="159">
        <v>5.7</v>
      </c>
      <c r="F16" s="160">
        <v>4.7</v>
      </c>
      <c r="G16" s="158">
        <v>5.2</v>
      </c>
      <c r="H16" s="159">
        <v>3.3</v>
      </c>
      <c r="I16" s="160">
        <v>3.2</v>
      </c>
      <c r="J16" s="162">
        <v>3.2</v>
      </c>
      <c r="K16" s="157">
        <v>2.94</v>
      </c>
      <c r="L16" s="157">
        <v>3.16</v>
      </c>
      <c r="M16" s="158">
        <v>3.04</v>
      </c>
    </row>
    <row r="17" spans="1:13" x14ac:dyDescent="0.25">
      <c r="A17" s="156" t="s">
        <v>57</v>
      </c>
      <c r="B17" s="157">
        <v>1.9</v>
      </c>
      <c r="C17" s="157">
        <v>1.5</v>
      </c>
      <c r="D17" s="158">
        <v>1.7</v>
      </c>
      <c r="E17" s="159">
        <v>2.2999999999999998</v>
      </c>
      <c r="F17" s="160">
        <v>1</v>
      </c>
      <c r="G17" s="158">
        <v>1.7</v>
      </c>
      <c r="H17" s="159">
        <v>1</v>
      </c>
      <c r="I17" s="160">
        <v>1</v>
      </c>
      <c r="J17" s="162">
        <v>1</v>
      </c>
      <c r="K17" s="157">
        <v>1.1399999999999999</v>
      </c>
      <c r="L17" s="157">
        <v>0.54</v>
      </c>
      <c r="M17" s="158">
        <v>0.86</v>
      </c>
    </row>
    <row r="18" spans="1:13" ht="39.6" x14ac:dyDescent="0.25">
      <c r="A18" s="156" t="s">
        <v>377</v>
      </c>
      <c r="B18" s="157">
        <v>0.1</v>
      </c>
      <c r="C18" s="157">
        <v>0</v>
      </c>
      <c r="D18" s="158">
        <v>0.1</v>
      </c>
      <c r="E18" s="159">
        <v>0.1</v>
      </c>
      <c r="F18" s="160">
        <v>0.3</v>
      </c>
      <c r="G18" s="158">
        <v>0.2</v>
      </c>
      <c r="H18" s="159">
        <v>0.2</v>
      </c>
      <c r="I18" s="160">
        <v>0</v>
      </c>
      <c r="J18" s="162">
        <v>0.1</v>
      </c>
      <c r="K18" s="157">
        <v>0</v>
      </c>
      <c r="L18" s="157">
        <v>0</v>
      </c>
      <c r="M18" s="158">
        <v>0</v>
      </c>
    </row>
    <row r="19" spans="1:13" ht="13.8" thickBot="1" x14ac:dyDescent="0.3">
      <c r="A19" s="163" t="s">
        <v>1</v>
      </c>
      <c r="B19" s="147">
        <v>100</v>
      </c>
      <c r="C19" s="147">
        <v>100</v>
      </c>
      <c r="D19" s="148">
        <v>100</v>
      </c>
      <c r="E19" s="164">
        <v>100</v>
      </c>
      <c r="F19" s="165">
        <v>100</v>
      </c>
      <c r="G19" s="166">
        <v>100</v>
      </c>
      <c r="H19" s="164">
        <v>100</v>
      </c>
      <c r="I19" s="165">
        <v>100</v>
      </c>
      <c r="J19" s="166">
        <v>100</v>
      </c>
      <c r="K19" s="165">
        <v>100</v>
      </c>
      <c r="L19" s="165">
        <v>100</v>
      </c>
      <c r="M19" s="149">
        <v>100</v>
      </c>
    </row>
    <row r="20" spans="1:13" ht="13.8" thickTop="1" x14ac:dyDescent="0.25">
      <c r="A20" s="45"/>
    </row>
    <row r="21" spans="1:13" x14ac:dyDescent="0.25">
      <c r="A21" s="45" t="s">
        <v>630</v>
      </c>
      <c r="B21" s="157">
        <f>SUM(B4:B6,B8,B11,B16)</f>
        <v>52.399999999999991</v>
      </c>
      <c r="C21" s="157">
        <f t="shared" ref="C21:M21" si="0">SUM(C4:C6,C8,C11,C16)</f>
        <v>53</v>
      </c>
      <c r="D21" s="158">
        <f t="shared" si="0"/>
        <v>52.6</v>
      </c>
      <c r="E21" s="159">
        <f t="shared" si="0"/>
        <v>49.900000000000006</v>
      </c>
      <c r="F21" s="160">
        <f t="shared" si="0"/>
        <v>51.300000000000011</v>
      </c>
      <c r="G21" s="158">
        <f t="shared" si="0"/>
        <v>50.600000000000009</v>
      </c>
      <c r="H21" s="159">
        <f t="shared" si="0"/>
        <v>53.199999999999996</v>
      </c>
      <c r="I21" s="160">
        <f t="shared" si="0"/>
        <v>51.2</v>
      </c>
      <c r="J21" s="162">
        <f t="shared" si="0"/>
        <v>52.199999999999996</v>
      </c>
      <c r="K21" s="157">
        <f t="shared" si="0"/>
        <v>55.870000000000005</v>
      </c>
      <c r="L21" s="157">
        <f t="shared" si="0"/>
        <v>44.269999999999996</v>
      </c>
      <c r="M21" s="158">
        <f t="shared" si="0"/>
        <v>50.51</v>
      </c>
    </row>
    <row r="22" spans="1:13" x14ac:dyDescent="0.25">
      <c r="A22" s="156" t="s">
        <v>631</v>
      </c>
      <c r="B22" s="157">
        <f>B19-B21</f>
        <v>47.600000000000009</v>
      </c>
      <c r="C22" s="157">
        <f t="shared" ref="C22:M22" si="1">C19-C21</f>
        <v>47</v>
      </c>
      <c r="D22" s="158">
        <f t="shared" si="1"/>
        <v>47.4</v>
      </c>
      <c r="E22" s="159">
        <f t="shared" si="1"/>
        <v>50.099999999999994</v>
      </c>
      <c r="F22" s="160">
        <f t="shared" si="1"/>
        <v>48.699999999999989</v>
      </c>
      <c r="G22" s="158">
        <f t="shared" si="1"/>
        <v>49.399999999999991</v>
      </c>
      <c r="H22" s="159">
        <f t="shared" si="1"/>
        <v>46.800000000000004</v>
      </c>
      <c r="I22" s="160">
        <f t="shared" si="1"/>
        <v>48.8</v>
      </c>
      <c r="J22" s="162">
        <f t="shared" si="1"/>
        <v>47.800000000000004</v>
      </c>
      <c r="K22" s="157">
        <f t="shared" si="1"/>
        <v>44.129999999999995</v>
      </c>
      <c r="L22" s="157">
        <f t="shared" si="1"/>
        <v>55.730000000000004</v>
      </c>
      <c r="M22" s="158">
        <f t="shared" si="1"/>
        <v>49.49</v>
      </c>
    </row>
  </sheetData>
  <mergeCells count="5">
    <mergeCell ref="B2:D2"/>
    <mergeCell ref="E2:G2"/>
    <mergeCell ref="K2:M2"/>
    <mergeCell ref="H2:J2"/>
    <mergeCell ref="O2:S6"/>
  </mergeCells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/>
  </sheetPr>
  <dimension ref="A1:S27"/>
  <sheetViews>
    <sheetView workbookViewId="0">
      <selection activeCell="K4" sqref="K4:M12"/>
    </sheetView>
  </sheetViews>
  <sheetFormatPr defaultColWidth="9.109375" defaultRowHeight="13.2" x14ac:dyDescent="0.25"/>
  <cols>
    <col min="1" max="1" width="7.6640625" style="7" customWidth="1"/>
    <col min="2" max="13" width="9.109375" style="6"/>
    <col min="14" max="16384" width="9.109375" style="7"/>
  </cols>
  <sheetData>
    <row r="1" spans="1:19" ht="13.8" thickBot="1" x14ac:dyDescent="0.3">
      <c r="A1" s="108" t="s">
        <v>69</v>
      </c>
    </row>
    <row r="2" spans="1:19" ht="21" customHeight="1" thickTop="1" x14ac:dyDescent="0.25">
      <c r="A2" s="238" t="s">
        <v>67</v>
      </c>
      <c r="B2" s="215">
        <v>2007</v>
      </c>
      <c r="C2" s="215"/>
      <c r="D2" s="215"/>
      <c r="E2" s="216">
        <v>2010</v>
      </c>
      <c r="F2" s="216"/>
      <c r="G2" s="216"/>
      <c r="H2" s="216">
        <v>2014</v>
      </c>
      <c r="I2" s="216"/>
      <c r="J2" s="216"/>
      <c r="K2" s="216">
        <v>2017</v>
      </c>
      <c r="L2" s="216"/>
      <c r="M2" s="216"/>
      <c r="O2" s="222" t="s">
        <v>172</v>
      </c>
      <c r="P2" s="222"/>
      <c r="Q2" s="222"/>
      <c r="R2" s="222"/>
      <c r="S2" s="222"/>
    </row>
    <row r="3" spans="1:19" ht="20.25" customHeight="1" thickBot="1" x14ac:dyDescent="0.3">
      <c r="A3" s="239"/>
      <c r="B3" s="140" t="s">
        <v>2</v>
      </c>
      <c r="C3" s="140" t="s">
        <v>3</v>
      </c>
      <c r="D3" s="140" t="s">
        <v>1</v>
      </c>
      <c r="E3" s="141" t="s">
        <v>2</v>
      </c>
      <c r="F3" s="141" t="s">
        <v>3</v>
      </c>
      <c r="G3" s="141" t="s">
        <v>1</v>
      </c>
      <c r="H3" s="141" t="s">
        <v>2</v>
      </c>
      <c r="I3" s="141" t="s">
        <v>3</v>
      </c>
      <c r="J3" s="141" t="s">
        <v>1</v>
      </c>
      <c r="K3" s="141" t="s">
        <v>2</v>
      </c>
      <c r="L3" s="141" t="s">
        <v>3</v>
      </c>
      <c r="M3" s="141" t="s">
        <v>1</v>
      </c>
      <c r="O3" s="222"/>
      <c r="P3" s="222"/>
      <c r="Q3" s="222"/>
      <c r="R3" s="222"/>
      <c r="S3" s="222"/>
    </row>
    <row r="4" spans="1:19" ht="13.8" thickTop="1" x14ac:dyDescent="0.25">
      <c r="A4" s="45" t="s">
        <v>68</v>
      </c>
      <c r="B4" s="142">
        <v>15.4</v>
      </c>
      <c r="C4" s="142">
        <v>21.7</v>
      </c>
      <c r="D4" s="143">
        <v>18.5</v>
      </c>
      <c r="E4" s="127">
        <v>16.7</v>
      </c>
      <c r="F4" s="127">
        <v>20.5</v>
      </c>
      <c r="G4" s="143">
        <v>18.600000000000001</v>
      </c>
      <c r="H4" s="127">
        <v>24</v>
      </c>
      <c r="I4" s="127">
        <v>24.1</v>
      </c>
      <c r="J4" s="143">
        <v>24.1</v>
      </c>
      <c r="K4" s="127">
        <v>22.6</v>
      </c>
      <c r="L4" s="127">
        <v>22.1</v>
      </c>
      <c r="M4" s="143">
        <v>22.3</v>
      </c>
      <c r="O4" s="222"/>
      <c r="P4" s="222"/>
      <c r="Q4" s="222"/>
      <c r="R4" s="222"/>
      <c r="S4" s="222"/>
    </row>
    <row r="5" spans="1:19" x14ac:dyDescent="0.25">
      <c r="A5" s="45" t="s">
        <v>59</v>
      </c>
      <c r="B5" s="142">
        <v>70</v>
      </c>
      <c r="C5" s="142">
        <v>65.8</v>
      </c>
      <c r="D5" s="143">
        <v>67.900000000000006</v>
      </c>
      <c r="E5" s="127">
        <v>64.900000000000006</v>
      </c>
      <c r="F5" s="127">
        <v>69.5</v>
      </c>
      <c r="G5" s="143">
        <v>67.2</v>
      </c>
      <c r="H5" s="127">
        <v>64.900000000000006</v>
      </c>
      <c r="I5" s="127">
        <v>68.099999999999994</v>
      </c>
      <c r="J5" s="143">
        <v>66.400000000000006</v>
      </c>
      <c r="K5" s="127">
        <v>61.9</v>
      </c>
      <c r="L5" s="127">
        <v>68.7</v>
      </c>
      <c r="M5" s="143">
        <v>65</v>
      </c>
      <c r="O5" s="222"/>
      <c r="P5" s="222"/>
      <c r="Q5" s="222"/>
      <c r="R5" s="222"/>
      <c r="S5" s="222"/>
    </row>
    <row r="6" spans="1:19" x14ac:dyDescent="0.25">
      <c r="A6" s="45" t="s">
        <v>60</v>
      </c>
      <c r="B6" s="142">
        <v>0.1</v>
      </c>
      <c r="C6" s="142">
        <v>2.1</v>
      </c>
      <c r="D6" s="143">
        <v>1.1000000000000001</v>
      </c>
      <c r="E6" s="127">
        <v>0.2</v>
      </c>
      <c r="F6" s="127">
        <v>0.7</v>
      </c>
      <c r="G6" s="143">
        <v>0.4</v>
      </c>
      <c r="H6" s="127">
        <v>0.1</v>
      </c>
      <c r="I6" s="127">
        <v>0.5</v>
      </c>
      <c r="J6" s="143">
        <v>0.3</v>
      </c>
      <c r="K6" s="127">
        <v>0.1</v>
      </c>
      <c r="L6" s="127">
        <v>0.3</v>
      </c>
      <c r="M6" s="143">
        <v>0.2</v>
      </c>
      <c r="O6" s="222"/>
      <c r="P6" s="222"/>
      <c r="Q6" s="222"/>
      <c r="R6" s="222"/>
      <c r="S6" s="222"/>
    </row>
    <row r="7" spans="1:19" x14ac:dyDescent="0.25">
      <c r="A7" s="45" t="s">
        <v>61</v>
      </c>
      <c r="B7" s="142">
        <v>4.5999999999999996</v>
      </c>
      <c r="C7" s="142">
        <v>5.3</v>
      </c>
      <c r="D7" s="143">
        <v>5</v>
      </c>
      <c r="E7" s="127">
        <v>4.9000000000000004</v>
      </c>
      <c r="F7" s="127">
        <v>3</v>
      </c>
      <c r="G7" s="143">
        <v>3.9</v>
      </c>
      <c r="H7" s="127">
        <v>2</v>
      </c>
      <c r="I7" s="127">
        <v>1.7</v>
      </c>
      <c r="J7" s="143">
        <v>1.9</v>
      </c>
      <c r="K7" s="127">
        <v>2.1</v>
      </c>
      <c r="L7" s="127">
        <v>2.4</v>
      </c>
      <c r="M7" s="143">
        <v>2.2000000000000002</v>
      </c>
    </row>
    <row r="8" spans="1:19" x14ac:dyDescent="0.25">
      <c r="A8" s="45" t="s">
        <v>62</v>
      </c>
      <c r="B8" s="142">
        <v>7.5</v>
      </c>
      <c r="C8" s="142">
        <v>3.6</v>
      </c>
      <c r="D8" s="143">
        <v>5.6</v>
      </c>
      <c r="E8" s="127">
        <v>6.9</v>
      </c>
      <c r="F8" s="127">
        <v>2.2999999999999998</v>
      </c>
      <c r="G8" s="143">
        <v>4.5999999999999996</v>
      </c>
      <c r="H8" s="127">
        <v>7.4</v>
      </c>
      <c r="I8" s="127">
        <v>4.5</v>
      </c>
      <c r="J8" s="143">
        <v>6</v>
      </c>
      <c r="K8" s="127">
        <v>9.6999999999999993</v>
      </c>
      <c r="L8" s="127">
        <v>3.1</v>
      </c>
      <c r="M8" s="143">
        <v>6.7</v>
      </c>
    </row>
    <row r="9" spans="1:19" x14ac:dyDescent="0.25">
      <c r="A9" s="45" t="s">
        <v>63</v>
      </c>
      <c r="B9" s="142">
        <v>0.5</v>
      </c>
      <c r="C9" s="142">
        <v>0.1</v>
      </c>
      <c r="D9" s="143">
        <v>0.3</v>
      </c>
      <c r="E9" s="127">
        <v>0.5</v>
      </c>
      <c r="F9" s="127">
        <v>0.2</v>
      </c>
      <c r="G9" s="143">
        <v>0.4</v>
      </c>
      <c r="H9" s="127">
        <v>0.2</v>
      </c>
      <c r="I9" s="127">
        <v>0</v>
      </c>
      <c r="J9" s="143">
        <v>0.1</v>
      </c>
      <c r="K9" s="127">
        <v>0.2</v>
      </c>
      <c r="L9" s="127">
        <v>0</v>
      </c>
      <c r="M9" s="143">
        <v>0.1</v>
      </c>
    </row>
    <row r="10" spans="1:19" x14ac:dyDescent="0.25">
      <c r="A10" s="45" t="s">
        <v>64</v>
      </c>
      <c r="B10" s="142">
        <v>0.8</v>
      </c>
      <c r="C10" s="142">
        <v>0.2</v>
      </c>
      <c r="D10" s="143">
        <v>0.5</v>
      </c>
      <c r="E10" s="127">
        <v>0.4</v>
      </c>
      <c r="F10" s="127">
        <v>0.4</v>
      </c>
      <c r="G10" s="143">
        <v>0.4</v>
      </c>
      <c r="H10" s="127">
        <v>0.3</v>
      </c>
      <c r="I10" s="127">
        <v>0.2</v>
      </c>
      <c r="J10" s="143">
        <v>0.3</v>
      </c>
      <c r="K10" s="127">
        <v>0</v>
      </c>
      <c r="L10" s="127">
        <v>0</v>
      </c>
      <c r="M10" s="143">
        <v>0</v>
      </c>
    </row>
    <row r="11" spans="1:19" x14ac:dyDescent="0.25">
      <c r="A11" s="45" t="s">
        <v>57</v>
      </c>
      <c r="B11" s="142">
        <v>0.9</v>
      </c>
      <c r="C11" s="142">
        <v>1.2</v>
      </c>
      <c r="D11" s="143">
        <v>1</v>
      </c>
      <c r="E11" s="127">
        <v>5.4</v>
      </c>
      <c r="F11" s="127">
        <v>3.4</v>
      </c>
      <c r="G11" s="143">
        <v>4.4000000000000004</v>
      </c>
      <c r="H11" s="127">
        <v>0.9</v>
      </c>
      <c r="I11" s="127">
        <v>0.8</v>
      </c>
      <c r="J11" s="143">
        <v>0.9</v>
      </c>
      <c r="K11" s="127">
        <v>3.4</v>
      </c>
      <c r="L11" s="127">
        <v>3.3</v>
      </c>
      <c r="M11" s="143">
        <v>3.4</v>
      </c>
    </row>
    <row r="12" spans="1:19" x14ac:dyDescent="0.25">
      <c r="A12" s="144" t="s">
        <v>65</v>
      </c>
      <c r="B12" s="14">
        <v>0.1</v>
      </c>
      <c r="C12" s="14">
        <v>0.1</v>
      </c>
      <c r="D12" s="145">
        <v>0.1</v>
      </c>
      <c r="E12" s="121">
        <v>0.1</v>
      </c>
      <c r="F12" s="121">
        <v>0</v>
      </c>
      <c r="G12" s="145">
        <v>0</v>
      </c>
      <c r="H12" s="121">
        <v>0.2</v>
      </c>
      <c r="I12" s="121">
        <v>0</v>
      </c>
      <c r="J12" s="145">
        <v>0.1</v>
      </c>
      <c r="K12" s="121">
        <v>0</v>
      </c>
      <c r="L12" s="121">
        <v>0</v>
      </c>
      <c r="M12" s="204">
        <v>0</v>
      </c>
    </row>
    <row r="13" spans="1:19" ht="13.8" thickBot="1" x14ac:dyDescent="0.3">
      <c r="A13" s="146" t="s">
        <v>66</v>
      </c>
      <c r="B13" s="147">
        <v>100</v>
      </c>
      <c r="C13" s="147">
        <v>100</v>
      </c>
      <c r="D13" s="148">
        <v>100</v>
      </c>
      <c r="E13" s="147">
        <v>100</v>
      </c>
      <c r="F13" s="147">
        <v>100</v>
      </c>
      <c r="G13" s="148">
        <v>100</v>
      </c>
      <c r="H13" s="149">
        <v>100</v>
      </c>
      <c r="I13" s="149">
        <v>100</v>
      </c>
      <c r="J13" s="148">
        <v>100</v>
      </c>
      <c r="K13" s="149">
        <v>100</v>
      </c>
      <c r="L13" s="149">
        <v>100</v>
      </c>
      <c r="M13" s="148">
        <v>100</v>
      </c>
    </row>
    <row r="14" spans="1:19" ht="13.8" thickTop="1" x14ac:dyDescent="0.25">
      <c r="M14" s="60"/>
    </row>
    <row r="16" spans="1:19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3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3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2:13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2:13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2:13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2:13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2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2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</sheetData>
  <mergeCells count="6">
    <mergeCell ref="O2:S6"/>
    <mergeCell ref="B2:D2"/>
    <mergeCell ref="E2:G2"/>
    <mergeCell ref="K2:M2"/>
    <mergeCell ref="A2:A3"/>
    <mergeCell ref="H2:J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/>
  </sheetPr>
  <dimension ref="A1:Q36"/>
  <sheetViews>
    <sheetView workbookViewId="0">
      <selection activeCell="H15" sqref="H15"/>
    </sheetView>
  </sheetViews>
  <sheetFormatPr defaultColWidth="9.109375" defaultRowHeight="13.2" x14ac:dyDescent="0.25"/>
  <cols>
    <col min="1" max="1" width="47.44140625" style="32" customWidth="1"/>
    <col min="2" max="5" width="9.109375" style="6"/>
    <col min="6" max="7" width="9.109375" style="7"/>
    <col min="8" max="8" width="9.109375" style="24"/>
    <col min="9" max="11" width="9.109375" style="6"/>
    <col min="12" max="17" width="9.109375" style="24"/>
    <col min="18" max="16384" width="9.109375" style="7"/>
  </cols>
  <sheetData>
    <row r="1" spans="1:12" ht="13.8" thickBot="1" x14ac:dyDescent="0.3">
      <c r="A1" s="138" t="s">
        <v>430</v>
      </c>
      <c r="H1" s="7"/>
      <c r="I1" s="7"/>
      <c r="J1" s="7"/>
      <c r="K1" s="7"/>
    </row>
    <row r="2" spans="1:12" ht="15.6" thickTop="1" thickBot="1" x14ac:dyDescent="0.35">
      <c r="A2" s="109" t="s">
        <v>36</v>
      </c>
      <c r="B2" s="110" t="s">
        <v>0</v>
      </c>
      <c r="C2" s="110" t="s">
        <v>28</v>
      </c>
      <c r="D2" s="110" t="s">
        <v>29</v>
      </c>
      <c r="E2" s="110" t="s">
        <v>27</v>
      </c>
      <c r="G2"/>
      <c r="H2"/>
      <c r="I2" s="7"/>
      <c r="J2" s="7"/>
      <c r="K2" s="7"/>
      <c r="L2" s="139"/>
    </row>
    <row r="3" spans="1:12" ht="14.25" customHeight="1" x14ac:dyDescent="0.3">
      <c r="A3" s="241" t="s">
        <v>70</v>
      </c>
      <c r="B3" s="111">
        <v>2007</v>
      </c>
      <c r="C3" s="70" t="s">
        <v>241</v>
      </c>
      <c r="D3" s="70" t="s">
        <v>242</v>
      </c>
      <c r="E3" s="70" t="s">
        <v>240</v>
      </c>
      <c r="G3"/>
      <c r="H3"/>
      <c r="I3" s="7"/>
      <c r="J3" s="7"/>
      <c r="K3" s="7"/>
      <c r="L3" s="139"/>
    </row>
    <row r="4" spans="1:12" ht="14.4" x14ac:dyDescent="0.3">
      <c r="A4" s="233"/>
      <c r="B4" s="112">
        <v>2010</v>
      </c>
      <c r="C4" s="18" t="s">
        <v>244</v>
      </c>
      <c r="D4" s="18" t="s">
        <v>245</v>
      </c>
      <c r="E4" s="18" t="s">
        <v>243</v>
      </c>
      <c r="G4"/>
      <c r="H4"/>
      <c r="I4" s="7"/>
      <c r="J4" s="7"/>
      <c r="K4" s="7"/>
      <c r="L4" s="139"/>
    </row>
    <row r="5" spans="1:12" ht="14.4" x14ac:dyDescent="0.3">
      <c r="A5" s="233"/>
      <c r="B5" s="112">
        <v>2014</v>
      </c>
      <c r="C5" s="18" t="s">
        <v>246</v>
      </c>
      <c r="D5" s="18" t="s">
        <v>247</v>
      </c>
      <c r="E5" s="21">
        <v>49</v>
      </c>
      <c r="G5"/>
      <c r="H5"/>
      <c r="I5" s="7"/>
      <c r="J5" s="7"/>
      <c r="K5" s="7"/>
      <c r="L5" s="139"/>
    </row>
    <row r="6" spans="1:12" ht="14.4" x14ac:dyDescent="0.3">
      <c r="A6" s="234"/>
      <c r="B6" s="113">
        <v>2017</v>
      </c>
      <c r="C6" s="137" t="s">
        <v>425</v>
      </c>
      <c r="D6" s="137" t="s">
        <v>424</v>
      </c>
      <c r="E6" s="137" t="s">
        <v>426</v>
      </c>
      <c r="G6"/>
      <c r="H6"/>
      <c r="I6" s="7"/>
      <c r="J6" s="7"/>
      <c r="K6" s="7"/>
      <c r="L6" s="139"/>
    </row>
    <row r="7" spans="1:12" ht="14.25" customHeight="1" x14ac:dyDescent="0.3">
      <c r="A7" s="232" t="s">
        <v>71</v>
      </c>
      <c r="B7" s="114">
        <v>2007</v>
      </c>
      <c r="C7" s="115" t="s">
        <v>249</v>
      </c>
      <c r="D7" s="115" t="s">
        <v>206</v>
      </c>
      <c r="E7" s="115" t="s">
        <v>248</v>
      </c>
      <c r="G7"/>
      <c r="H7"/>
      <c r="I7" s="7"/>
      <c r="J7" s="7"/>
      <c r="K7" s="7"/>
    </row>
    <row r="8" spans="1:12" ht="14.4" x14ac:dyDescent="0.3">
      <c r="A8" s="233"/>
      <c r="B8" s="112">
        <v>2010</v>
      </c>
      <c r="C8" s="18" t="s">
        <v>251</v>
      </c>
      <c r="D8" s="18" t="s">
        <v>220</v>
      </c>
      <c r="E8" s="18" t="s">
        <v>250</v>
      </c>
      <c r="G8"/>
      <c r="H8"/>
      <c r="I8" s="7"/>
      <c r="J8" s="7"/>
      <c r="K8" s="7"/>
    </row>
    <row r="9" spans="1:12" ht="14.4" x14ac:dyDescent="0.3">
      <c r="A9" s="233"/>
      <c r="B9" s="112">
        <v>2014</v>
      </c>
      <c r="C9" s="18" t="s">
        <v>252</v>
      </c>
      <c r="D9" s="18" t="s">
        <v>253</v>
      </c>
      <c r="E9" s="21">
        <v>86</v>
      </c>
      <c r="G9"/>
      <c r="H9"/>
      <c r="I9" s="7"/>
      <c r="J9" s="7"/>
      <c r="K9" s="7"/>
    </row>
    <row r="10" spans="1:12" x14ac:dyDescent="0.25">
      <c r="A10" s="234"/>
      <c r="B10" s="113">
        <v>2017</v>
      </c>
      <c r="C10" s="84">
        <v>92.3</v>
      </c>
      <c r="D10" s="84">
        <v>81.44</v>
      </c>
      <c r="E10" s="84">
        <v>86.82</v>
      </c>
      <c r="H10" s="7"/>
      <c r="I10" s="7"/>
      <c r="J10" s="7"/>
      <c r="K10" s="7"/>
    </row>
    <row r="11" spans="1:12" ht="15" customHeight="1" x14ac:dyDescent="0.3">
      <c r="A11" s="232" t="s">
        <v>72</v>
      </c>
      <c r="B11" s="114">
        <v>2007</v>
      </c>
      <c r="C11" s="18">
        <v>5.0999999999999996</v>
      </c>
      <c r="D11" s="21">
        <v>5</v>
      </c>
      <c r="E11" s="21">
        <v>5.0380000000000003</v>
      </c>
      <c r="H11"/>
      <c r="I11"/>
      <c r="J11"/>
      <c r="K11" s="7"/>
    </row>
    <row r="12" spans="1:12" x14ac:dyDescent="0.25">
      <c r="A12" s="233"/>
      <c r="B12" s="112">
        <v>2010</v>
      </c>
      <c r="C12" s="18">
        <v>5.0999999999999996</v>
      </c>
      <c r="D12" s="18" t="s">
        <v>275</v>
      </c>
      <c r="E12" s="18" t="s">
        <v>275</v>
      </c>
      <c r="H12" s="7"/>
      <c r="I12" s="7"/>
      <c r="J12" s="7"/>
      <c r="K12" s="7"/>
    </row>
    <row r="13" spans="1:12" x14ac:dyDescent="0.25">
      <c r="A13" s="233"/>
      <c r="B13" s="112">
        <v>2014</v>
      </c>
      <c r="C13" s="18">
        <v>5.2</v>
      </c>
      <c r="D13" s="18">
        <v>5.5</v>
      </c>
      <c r="E13" s="21">
        <v>5.3</v>
      </c>
    </row>
    <row r="14" spans="1:12" x14ac:dyDescent="0.25">
      <c r="A14" s="234"/>
      <c r="B14" s="113">
        <v>2017</v>
      </c>
      <c r="C14" s="137" t="s">
        <v>427</v>
      </c>
      <c r="D14" s="137" t="s">
        <v>428</v>
      </c>
      <c r="E14" s="137">
        <v>5.3</v>
      </c>
    </row>
    <row r="15" spans="1:12" ht="15" customHeight="1" x14ac:dyDescent="0.25">
      <c r="A15" s="232" t="s">
        <v>73</v>
      </c>
      <c r="B15" s="114">
        <v>2007</v>
      </c>
      <c r="C15" s="115" t="s">
        <v>255</v>
      </c>
      <c r="D15" s="115" t="s">
        <v>256</v>
      </c>
      <c r="E15" s="115" t="s">
        <v>254</v>
      </c>
    </row>
    <row r="16" spans="1:12" x14ac:dyDescent="0.25">
      <c r="A16" s="233"/>
      <c r="B16" s="112">
        <v>2010</v>
      </c>
      <c r="C16" s="18" t="s">
        <v>255</v>
      </c>
      <c r="D16" s="18" t="s">
        <v>258</v>
      </c>
      <c r="E16" s="18" t="s">
        <v>257</v>
      </c>
    </row>
    <row r="17" spans="1:5" x14ac:dyDescent="0.25">
      <c r="A17" s="233"/>
      <c r="B17" s="112">
        <v>2014</v>
      </c>
      <c r="C17" s="18" t="s">
        <v>260</v>
      </c>
      <c r="D17" s="18" t="s">
        <v>261</v>
      </c>
      <c r="E17" s="21" t="s">
        <v>259</v>
      </c>
    </row>
    <row r="18" spans="1:5" x14ac:dyDescent="0.25">
      <c r="A18" s="234"/>
      <c r="B18" s="113">
        <v>2017</v>
      </c>
      <c r="C18" s="137" t="s">
        <v>429</v>
      </c>
      <c r="D18" s="137">
        <v>98.6</v>
      </c>
      <c r="E18" s="137">
        <v>98.8</v>
      </c>
    </row>
    <row r="19" spans="1:5" ht="14.25" customHeight="1" x14ac:dyDescent="0.25">
      <c r="A19" s="232" t="s">
        <v>74</v>
      </c>
      <c r="B19" s="114">
        <v>2007</v>
      </c>
      <c r="C19" s="115">
        <v>83.2</v>
      </c>
      <c r="D19" s="115">
        <v>84.8</v>
      </c>
      <c r="E19" s="115" t="s">
        <v>202</v>
      </c>
    </row>
    <row r="20" spans="1:5" x14ac:dyDescent="0.25">
      <c r="A20" s="233"/>
      <c r="B20" s="112">
        <v>2010</v>
      </c>
      <c r="C20" s="18" t="s">
        <v>263</v>
      </c>
      <c r="D20" s="18" t="s">
        <v>226</v>
      </c>
      <c r="E20" s="18" t="s">
        <v>262</v>
      </c>
    </row>
    <row r="21" spans="1:5" x14ac:dyDescent="0.25">
      <c r="A21" s="233"/>
      <c r="B21" s="112">
        <v>2014</v>
      </c>
      <c r="C21" s="18" t="s">
        <v>265</v>
      </c>
      <c r="D21" s="18" t="s">
        <v>266</v>
      </c>
      <c r="E21" s="21" t="s">
        <v>264</v>
      </c>
    </row>
    <row r="22" spans="1:5" x14ac:dyDescent="0.25">
      <c r="A22" s="234"/>
      <c r="B22" s="113">
        <v>2017</v>
      </c>
      <c r="C22" s="137" t="s">
        <v>457</v>
      </c>
      <c r="D22" s="137">
        <v>84.8</v>
      </c>
      <c r="E22" s="137" t="s">
        <v>458</v>
      </c>
    </row>
    <row r="23" spans="1:5" ht="15" customHeight="1" x14ac:dyDescent="0.25">
      <c r="A23" s="233" t="s">
        <v>75</v>
      </c>
      <c r="B23" s="48">
        <v>2007</v>
      </c>
      <c r="C23" s="6" t="s">
        <v>268</v>
      </c>
      <c r="D23" s="6" t="s">
        <v>269</v>
      </c>
      <c r="E23" s="6" t="s">
        <v>267</v>
      </c>
    </row>
    <row r="24" spans="1:5" ht="15" customHeight="1" x14ac:dyDescent="0.25">
      <c r="A24" s="233"/>
      <c r="B24" s="48">
        <v>2010</v>
      </c>
      <c r="C24" s="6" t="s">
        <v>211</v>
      </c>
      <c r="D24" s="6" t="s">
        <v>271</v>
      </c>
      <c r="E24" s="6" t="s">
        <v>270</v>
      </c>
    </row>
    <row r="25" spans="1:5" x14ac:dyDescent="0.25">
      <c r="A25" s="233"/>
      <c r="B25" s="48">
        <v>2014</v>
      </c>
      <c r="C25" s="6" t="s">
        <v>273</v>
      </c>
      <c r="D25" s="6" t="s">
        <v>274</v>
      </c>
      <c r="E25" s="6" t="s">
        <v>272</v>
      </c>
    </row>
    <row r="26" spans="1:5" ht="13.8" thickBot="1" x14ac:dyDescent="0.3">
      <c r="A26" s="240"/>
      <c r="B26" s="116">
        <v>2017</v>
      </c>
      <c r="C26" s="116" t="s">
        <v>459</v>
      </c>
      <c r="D26" s="116" t="s">
        <v>460</v>
      </c>
      <c r="E26" s="116" t="s">
        <v>461</v>
      </c>
    </row>
    <row r="27" spans="1:5" ht="13.8" thickTop="1" x14ac:dyDescent="0.25">
      <c r="A27" s="24" t="s">
        <v>423</v>
      </c>
      <c r="B27" s="112"/>
      <c r="C27" s="112"/>
      <c r="D27" s="112"/>
      <c r="E27" s="112"/>
    </row>
    <row r="28" spans="1:5" x14ac:dyDescent="0.25">
      <c r="A28" s="7"/>
      <c r="B28" s="7"/>
      <c r="C28" s="7"/>
      <c r="D28" s="7"/>
      <c r="E28" s="7"/>
    </row>
    <row r="29" spans="1:5" x14ac:dyDescent="0.25">
      <c r="A29" s="7"/>
      <c r="B29" s="7"/>
      <c r="C29" s="7"/>
      <c r="D29" s="7"/>
      <c r="E29" s="7"/>
    </row>
    <row r="30" spans="1:5" x14ac:dyDescent="0.25">
      <c r="A30" s="7"/>
      <c r="B30" s="7"/>
      <c r="C30" s="7"/>
      <c r="D30" s="7"/>
      <c r="E30" s="7"/>
    </row>
    <row r="31" spans="1:5" x14ac:dyDescent="0.25">
      <c r="A31" s="7"/>
      <c r="B31" s="7"/>
      <c r="C31" s="7"/>
      <c r="D31" s="7"/>
      <c r="E31" s="7"/>
    </row>
    <row r="33" spans="3:4" x14ac:dyDescent="0.25">
      <c r="C33" s="7"/>
      <c r="D33" s="7"/>
    </row>
    <row r="34" spans="3:4" x14ac:dyDescent="0.25">
      <c r="C34" s="7"/>
      <c r="D34" s="7"/>
    </row>
    <row r="35" spans="3:4" x14ac:dyDescent="0.25">
      <c r="C35" s="7"/>
      <c r="D35" s="7"/>
    </row>
    <row r="36" spans="3:4" x14ac:dyDescent="0.25">
      <c r="C36" s="7"/>
      <c r="D36" s="7"/>
    </row>
  </sheetData>
  <mergeCells count="6">
    <mergeCell ref="A23:A26"/>
    <mergeCell ref="A3:A6"/>
    <mergeCell ref="A7:A10"/>
    <mergeCell ref="A11:A14"/>
    <mergeCell ref="A15:A18"/>
    <mergeCell ref="A19:A2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t1.1</vt:lpstr>
      <vt:lpstr>t2.1</vt:lpstr>
      <vt:lpstr>t2.2</vt:lpstr>
      <vt:lpstr>t2.3</vt:lpstr>
      <vt:lpstr>t2.4</vt:lpstr>
      <vt:lpstr>t2.5</vt:lpstr>
      <vt:lpstr>t2.6</vt:lpstr>
      <vt:lpstr>t2.7</vt:lpstr>
      <vt:lpstr>t2.8</vt:lpstr>
      <vt:lpstr>t2.9</vt:lpstr>
      <vt:lpstr>t2.10</vt:lpstr>
      <vt:lpstr>t2.11</vt:lpstr>
      <vt:lpstr>t3.1</vt:lpstr>
      <vt:lpstr>t3.2</vt:lpstr>
      <vt:lpstr>t3.4</vt:lpstr>
      <vt:lpstr>t3.5</vt:lpstr>
      <vt:lpstr>t3.6</vt:lpstr>
      <vt:lpstr>t3.7</vt:lpstr>
      <vt:lpstr>t3.8</vt:lpstr>
      <vt:lpstr>t3.9</vt:lpstr>
      <vt:lpstr>f2.3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Thiebaud</dc:creator>
  <cp:lastModifiedBy>Alessia Thiebaud</cp:lastModifiedBy>
  <dcterms:created xsi:type="dcterms:W3CDTF">2017-11-19T19:33:30Z</dcterms:created>
  <dcterms:modified xsi:type="dcterms:W3CDTF">2017-12-25T09:57:11Z</dcterms:modified>
</cp:coreProperties>
</file>