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8_{F24AF0F9-2E31-475A-8E68-1E471B5224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ummary" sheetId="12" r:id="rId1"/>
    <sheet name="შუნტირება" sheetId="1" r:id="rId2"/>
    <sheet name="სარქველი" sheetId="5" r:id="rId3"/>
  </sheets>
  <definedNames>
    <definedName name="_xlnm._FilterDatabase" localSheetId="2" hidden="1">სარქველი!$A$10:$C$151</definedName>
    <definedName name="_xlnm._FilterDatabase" localSheetId="1" hidden="1">შუნტირება!$A$10:$C$129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2" l="1"/>
  <c r="C19" i="12"/>
  <c r="G20" i="12"/>
  <c r="H20" i="12"/>
  <c r="H19" i="12"/>
  <c r="G19" i="12" l="1"/>
  <c r="D8" i="12" l="1"/>
  <c r="D9" i="12"/>
  <c r="D10" i="12"/>
  <c r="D11" i="12"/>
  <c r="D6" i="12"/>
  <c r="D24" i="12"/>
  <c r="D17" i="12"/>
  <c r="D15" i="12"/>
  <c r="D23" i="12" l="1"/>
  <c r="B20" i="12"/>
  <c r="B7" i="12" l="1"/>
  <c r="B13" i="12" s="1"/>
  <c r="C16" i="12"/>
  <c r="C12" i="12"/>
  <c r="C18" i="12"/>
  <c r="D18" i="12" s="1"/>
  <c r="C7" i="12" l="1"/>
  <c r="D12" i="12"/>
  <c r="B21" i="12"/>
  <c r="B25" i="12" s="1"/>
  <c r="D16" i="12"/>
  <c r="D19" i="12" s="1"/>
  <c r="C20" i="12"/>
  <c r="H7" i="12"/>
  <c r="H13" i="12" s="1"/>
  <c r="G7" i="12"/>
  <c r="G13" i="12" s="1"/>
  <c r="G14" i="12" l="1"/>
  <c r="G21" i="12"/>
  <c r="H14" i="12"/>
  <c r="H21" i="12"/>
  <c r="B22" i="12"/>
  <c r="C13" i="12"/>
  <c r="D7" i="12"/>
  <c r="B14" i="12"/>
  <c r="C198" i="5"/>
  <c r="C187" i="5"/>
  <c r="C151" i="5"/>
  <c r="C175" i="1"/>
  <c r="C164" i="1"/>
  <c r="H25" i="12" l="1"/>
  <c r="H22" i="12"/>
  <c r="G25" i="12"/>
  <c r="G22" i="12"/>
  <c r="D13" i="12"/>
  <c r="D21" i="12" s="1"/>
  <c r="C14" i="12"/>
  <c r="D14" i="12" s="1"/>
  <c r="C21" i="12"/>
  <c r="C22" i="12" l="1"/>
  <c r="C25" i="12"/>
  <c r="D25" i="12" s="1"/>
  <c r="C129" i="1"/>
</calcChain>
</file>

<file path=xl/sharedStrings.xml><?xml version="1.0" encoding="utf-8"?>
<sst xmlns="http://schemas.openxmlformats.org/spreadsheetml/2006/main" count="417" uniqueCount="284">
  <si>
    <t>ICD10_Code</t>
  </si>
  <si>
    <t>I20-I25 -/- გულის იშემიური ავადმყოფობა -/-FNSA-მარჯვენა გულმკერდის არტერიიდან ( internal mammary artery) კორონარულ არტერიებთან შეერთება, მიდგომა/ FNSC- აორტო-კორონარული ვენური შუნტირება ( bypass)/ FNSC- აორტო-კორონარული ვენური შუნტირება ( bypass), FNSA-მარჯვენა გულმკერდის არტერიიდან ( internal mammary artery) კორონარულ არტერიებთან შეერთება, მიდგომა</t>
  </si>
  <si>
    <t>I21.4</t>
  </si>
  <si>
    <t>FNSA01,FNSC10</t>
  </si>
  <si>
    <t>ხელთათმანი სტერილური 8.5</t>
  </si>
  <si>
    <t>მარლის საფენი (რენტგენოკონტრასტული) 45x45</t>
  </si>
  <si>
    <t>ლეიკოპლასტირი 10X25სმ</t>
  </si>
  <si>
    <t>თორაკოქირურგიული დრენაჟი პლევრის 2000მლ</t>
  </si>
  <si>
    <t>სანარკოზე/სასუნთქი აპარატის კონტური  მოზრდილთა მეხით</t>
  </si>
  <si>
    <t>შარდმიმღები სტ. 2000მლ 90სმ</t>
  </si>
  <si>
    <t>ინტროდუსერი 8.5Fr-10სმ</t>
  </si>
  <si>
    <t>კარდიო ქირურგიული მიოკარდიუმის ქსოვ. სტაბილიზატორი Octopus</t>
  </si>
  <si>
    <t>ხელთათმანი არასტერილური (ნიტრილის) S უტალკო</t>
  </si>
  <si>
    <t>შპრიცი ერთჯერადი 50მლ ხრახნით. LUER</t>
  </si>
  <si>
    <t>თორაკალური კათეტერი  მოხრილი 28Fr</t>
  </si>
  <si>
    <t>პერფ. დამაგრძელებელი მაღალი წნევის 150სმ</t>
  </si>
  <si>
    <t>ანიოსგელი 85 5ლ</t>
  </si>
  <si>
    <t>სისტემა გადასხმის ტრანსფუზიური</t>
  </si>
  <si>
    <t>სისტემა გადასხმის ინფუზიური</t>
  </si>
  <si>
    <t>ვენის კათეტერი 18G</t>
  </si>
  <si>
    <t>შპრიცი ერთჯერადი 10მლ</t>
  </si>
  <si>
    <t>სკალპელის პირი ერთჯერადი #10</t>
  </si>
  <si>
    <t>კათეტერი არტერიული (რადიალის) სეტი ერთ არხიანი 20G-7სმ</t>
  </si>
  <si>
    <t>საწოლის საფენი (ერთჯერადი) 60-90სმ</t>
  </si>
  <si>
    <t>ბინტი ელასტიური 10სმ-400სმ</t>
  </si>
  <si>
    <t>სკალპელის პირი ერთჯერადი #20</t>
  </si>
  <si>
    <t>რანიტაბი 50მგ/2მლ 2მლ ამპულა</t>
  </si>
  <si>
    <t>დობუტამინი 250mg/20ml ფლაკონი</t>
  </si>
  <si>
    <t>პერფუზიოლოგიის წნევის ორმაგი მონიტორინგის ნაკრები AE-0123</t>
  </si>
  <si>
    <t>შემფრქვევ-დამატენიანებელი 22150</t>
  </si>
  <si>
    <t>ხელთათმანი სტერილური 8</t>
  </si>
  <si>
    <t>მარლა 5მ</t>
  </si>
  <si>
    <t>ვენის კათეტერი 22G</t>
  </si>
  <si>
    <t>ვენის კათეტერი 20G</t>
  </si>
  <si>
    <t>სავონდუ 5ლ</t>
  </si>
  <si>
    <t>შპრიცი ერთჯერადი 20მლ</t>
  </si>
  <si>
    <t>სტოპკოკი, ერთჯერადი</t>
  </si>
  <si>
    <t>სტოპკოკი მაღალი ხარისხი</t>
  </si>
  <si>
    <t>ენდოტრაქეალური მილი (მანჟეტით) 8.5Fr</t>
  </si>
  <si>
    <t>სანარკ.სასუნ.აპარატის  კონტური მოზრ.მეხით R-ventmedical  ELG</t>
  </si>
  <si>
    <t>ლიდოკაინი 2% 2ml ამპულა</t>
  </si>
  <si>
    <t>პოლიპროპილენი 8სმ 3/8 მჭრელი 8/0 60სმ W8101 ELG</t>
  </si>
  <si>
    <t>შპრიცი საირიგაციო 50/60მლ</t>
  </si>
  <si>
    <t>შპრიცი ერთჯერადი 20მლ ხრახნით, LUER</t>
  </si>
  <si>
    <t>შპრიცი ინსულინის 100ერთ 1მლ არაფიქს/ნემსით</t>
  </si>
  <si>
    <t>კონტეინერი შარდის არასტერილური ცალი</t>
  </si>
  <si>
    <t>პერფ. დამაგრძელებელი დაბალი წნევის 150სმ</t>
  </si>
  <si>
    <t>პერფ. დამაგრძელებელი მაღალი წნევის 145სმ M/F.</t>
  </si>
  <si>
    <t>სკალპელის პირი ერთჯერადი #11</t>
  </si>
  <si>
    <t>სკალპელის პირი ერთჯერადი N10 BB510</t>
  </si>
  <si>
    <t>სკალპელის პირი ერთჯერადი N11 BB511</t>
  </si>
  <si>
    <t>ნატრიუმის ქლორიდი 0.9% 250ml ფლაკონი</t>
  </si>
  <si>
    <t>ატროპინის სულფატი  0.1% 1ml ამპულა</t>
  </si>
  <si>
    <t>დექსამეტაზონი 4mg/ml 1მლ ამპულა</t>
  </si>
  <si>
    <t>ჟანგბადის ნიღაბი ნებულაიზერით მოზრდილთა ცალი</t>
  </si>
  <si>
    <t>ფილტ. სას. აპარატის ბაქტ/ვირ. 24 სთ. MN136 Morton medical EL</t>
  </si>
  <si>
    <t>გულმკერდის კორსეტი  N4</t>
  </si>
  <si>
    <t>ნაზოგასტრალური ზონდი 16Fr bicakcilar</t>
  </si>
  <si>
    <t>ნატრიუმის ქლორიდი 0.9% 10ml ამპულა</t>
  </si>
  <si>
    <t>კეტოროლაკი 30მგ/მლ 1მლ</t>
  </si>
  <si>
    <t>ფუროსემიდი ტაბლეტი 40mg</t>
  </si>
  <si>
    <t>ტრანექსამის მჟავა 100მგ/მლ 5მლ ი.ვ ამპულა</t>
  </si>
  <si>
    <t>პოლიგლაქტინი 37მმ 1/2 მრგვალი 2/0 75სმ W9140</t>
  </si>
  <si>
    <t>ვენტერი 1გრ ტაბლეტი</t>
  </si>
  <si>
    <t>ინსტილაგელი 11მლ გელი</t>
  </si>
  <si>
    <t>ეკგ  ელექტროდი ერთჯერადი</t>
  </si>
  <si>
    <t>ცეფტრიაქსონი ფლაკონი1g</t>
  </si>
  <si>
    <t>ცეფუროქსიმი 750 მგ ფლ</t>
  </si>
  <si>
    <t>სტავრა 20 მგ ტაბლეტი</t>
  </si>
  <si>
    <t>ბეროდუალი 20მლ საინჰალაციო ხსნარი</t>
  </si>
  <si>
    <t>პანკურონიუმ ბრომიდი 4mg/2ml ამპულა</t>
  </si>
  <si>
    <t>ტორაგამა ტაბლეტი 200 მგ</t>
  </si>
  <si>
    <t>ებრანტილი 5mg/ml 10მლ ამპულა</t>
  </si>
  <si>
    <t>აბრეშუმი ლიგატურა 0 5X75სმ C0264474</t>
  </si>
  <si>
    <t>საქაჩის კომპლექტი 3/16X2.2m</t>
  </si>
  <si>
    <t>მიკროსკალპელის პირი მრგვალი პირით</t>
  </si>
  <si>
    <t>სარჯისელი (ჰემოსტატიკი) GB 5*35</t>
  </si>
  <si>
    <t>ნატრიუმის ქლორიდი 0.9% 500ml ფლაკონი</t>
  </si>
  <si>
    <t>ზილტი 75მგ ტაბლეტი</t>
  </si>
  <si>
    <t>მაგნიუმის სულფატი 25% 5ml ამპულა</t>
  </si>
  <si>
    <t>შპრიცი ერთჯერადი 5მლ</t>
  </si>
  <si>
    <t>შპრიცი ერთჯერადი 50მლ</t>
  </si>
  <si>
    <t>კათეტერი, ც.ვ.კ. სამ არხიანი 7Fr 20სმ</t>
  </si>
  <si>
    <t>გლუკომეტრ  ქეარ სენსი-ნ  ტესტ ჩხირები</t>
  </si>
  <si>
    <t>თეთრეული ერთჯ. ნაკრები(კარდიოქირურგიული) 130.103.01</t>
  </si>
  <si>
    <t>ლეიკოპლასტირი კურაფიქსი 6სმX8სმ</t>
  </si>
  <si>
    <t>მიკროსკალპელის პირი მახვილი პირით</t>
  </si>
  <si>
    <t>ფოლეის კათეტერი ორარხიანი 14Fr</t>
  </si>
  <si>
    <t>კლექსანი 300mg/3ml ფლაკონი</t>
  </si>
  <si>
    <t>ნირფოლი 1% 20მლ</t>
  </si>
  <si>
    <t>კალიუმის ქლორიდი  4% 200ml ფლაკონი</t>
  </si>
  <si>
    <t>კალიუმის ქლორიდი  15% 10მლ ამპულა</t>
  </si>
  <si>
    <t>ეკგ  ელექტროდი ერთჯერადი (ქიმედქეარი)</t>
  </si>
  <si>
    <t>პროტამინი ME 1000სე/1მლ 5მლ</t>
  </si>
  <si>
    <t>სალბუაირი 2.5მგ/2.5მლ საინჰ.ხს.ნებულა</t>
  </si>
  <si>
    <t>ატარაქსი 25მგ ტაბლეტი</t>
  </si>
  <si>
    <t>პოლიგლაქტინი 26 მმ 3/8 მჭრელი 3/0 75სმ W9890</t>
  </si>
  <si>
    <t>აბრეშუმი 17მმ  1/2 მრგვალი 3/0 75სმ VS872</t>
  </si>
  <si>
    <t>ნაზალური კანულა მოზრდილთა</t>
  </si>
  <si>
    <t>სასუნთქი აპარატის კონტურის დამაგრძელებელი ბრონქოსკოპიის პორტ</t>
  </si>
  <si>
    <t>ფრჩხილის ჯაგრისი ბეტადინით</t>
  </si>
  <si>
    <t>რინგერი 500ml ფლაკონი</t>
  </si>
  <si>
    <t>კვამატელი ფლაკონი 20mg/5ml</t>
  </si>
  <si>
    <t>დიაზეპექსი 5მგ ტაბლეტი</t>
  </si>
  <si>
    <t>ადრენალინი 0.18% 1მლ ამპულა</t>
  </si>
  <si>
    <t>ესომეპრაზოლი 40მგ კაფსულა</t>
  </si>
  <si>
    <t>ფუროსემიდი ამპულა 20mg/2ml</t>
  </si>
  <si>
    <t>ომეზილი 20მგ კაფსულა</t>
  </si>
  <si>
    <t>პოლიპროპ 13მმ 3/8 მრგვალი ორ ნემსიანი 6/0 75სმ მ/ხVP706X</t>
  </si>
  <si>
    <t>ხელთათმანი სტერილური 7.5</t>
  </si>
  <si>
    <t>შპრიცი ერთჯერადი 2მლ</t>
  </si>
  <si>
    <t>პერიფერიული ვენის საცობი</t>
  </si>
  <si>
    <t>სკარიფიკატორი უსაფრთხო. Acti-Lance</t>
  </si>
  <si>
    <t>კარდიომაგნილი 150მგ ტაბლეტი</t>
  </si>
  <si>
    <t>ასპარკამი 250mg ტაბლ</t>
  </si>
  <si>
    <t>ტავეგილი ამპულა 1მგ/1მლ 2მლ</t>
  </si>
  <si>
    <t>რინგერ ლაქტატი 500ml ფლაკონი</t>
  </si>
  <si>
    <t>დიკლოფენაკი 75მგ/3მლ ამპულა</t>
  </si>
  <si>
    <t>ფენტანილი ციტრატი კალცექსი ამპულა0.05mg/ml - 2ml</t>
  </si>
  <si>
    <t>ჰეპარინი ფლაკონი 5000 IU/1ml 5ml</t>
  </si>
  <si>
    <t>იბუპროფენი ნორმონი 400მგ  ტაბლეტი</t>
  </si>
  <si>
    <t>ბეტალოკი ზოკ 50მგ ტაბლეტი</t>
  </si>
  <si>
    <t>NCSP</t>
  </si>
  <si>
    <t>მომსახურების დაწყების თარიღი</t>
  </si>
  <si>
    <t>მომსახურების დასრულების თარიღი</t>
  </si>
  <si>
    <t>დასახელება</t>
  </si>
  <si>
    <t>ჯამი</t>
  </si>
  <si>
    <t>შემთხვევის ნომერი</t>
  </si>
  <si>
    <t>მედიკამენტის დასახელება</t>
  </si>
  <si>
    <t>თანხა</t>
  </si>
  <si>
    <t>სახელი</t>
  </si>
  <si>
    <t>შუნტირება</t>
  </si>
  <si>
    <t>ფასი</t>
  </si>
  <si>
    <t>გულმკერდის  ღრუს ორგანოების რენტგენოლოგიური გამოკვლევა</t>
  </si>
  <si>
    <t>I და T ტროპონინების განსაზღვრა სისხლში  ( რაოდენობრივი)</t>
  </si>
  <si>
    <t>შარდის საერთო ანალიზი</t>
  </si>
  <si>
    <t>ღვიძლის ფუნქციური სინჯები (მოიცავს ALT,AST,GGT,ALP,BIL T/D)</t>
  </si>
  <si>
    <t>სიფილისის გამომწვევი Treponema pallidum–ის  ანტისხეულების განსაზღვრა სისხლში  (ანტი-TP ან   RPR )</t>
  </si>
  <si>
    <t>აივ ინფექციის მარკერი Anti- HIV1/2 (სწრაფი მარტივი მეთოდით) განსაზღვრა სისხლში</t>
  </si>
  <si>
    <t>ჰეპატიტ С–ს მარკერი  Anti-HCV  ( სწრაფი, მარტივი მეთოდით) განსაზღვრა სისხლში</t>
  </si>
  <si>
    <t>ჰეპატიტ В–ს მარკერი   HBsAg ( სწრაფი, მარტივი მეთოდით) განსაზღვრა სისხლში</t>
  </si>
  <si>
    <t>ერითროციტების ანტიგენების ძირითადი სისტემების განსაზღვრა (ABO სისტემის და რეზუს ფაქტორის განსაზღვრა)</t>
  </si>
  <si>
    <t xml:space="preserve">კრეატინინის განსაზღვრა  სისხლის შრატში </t>
  </si>
  <si>
    <t>კოაგულოგრამა -ჰემოსტაზის გამოკვლევა (PT,PI,INR,APTT,TT,FIBR)</t>
  </si>
  <si>
    <t>სისხლის საერთო ანალიზი (CBC+Diff; ESR)</t>
  </si>
  <si>
    <t>ელექტროკარდიოგრაფია 12 სტანდარტულ განხრაში</t>
  </si>
  <si>
    <t>ელექტროლიტური ბალანსის მაჩვენებლების განსაზღვრა სისხლში  (Na, K, Ca+)</t>
  </si>
  <si>
    <t xml:space="preserve">თირკმელების, საშარდე გზების და შარდის ბუშტის ულტრაბგერითი კვლევა,ნარჩენი შარდის გაზომვით, თირკმელების სისხლძარღვების გაფართოებული დოპლეროგრაფიული კვლევით </t>
  </si>
  <si>
    <t>მუცლის ღრუს ულტრაბგერითი კვლევა დოპლერით (ღვიძლი, ელენთა, პანკრეასი, ნაღვლის ბუშტი,მეზენტერიალური ლიმფური კვანძები)</t>
  </si>
  <si>
    <t>ქვედა კიდურის ვენებში სისხლის ნაკადის ულტრაბგერითი გამოკვლევა დოპლერის მეთოდით</t>
  </si>
  <si>
    <t xml:space="preserve">ქვედა კიდურის არტერიის ულტრაბგერითი გამოკვლევა დოპლერის მეთოდით </t>
  </si>
  <si>
    <t xml:space="preserve">ექსტრაკრანიალური სისხლძარღვების დოპლეროგრაფია </t>
  </si>
  <si>
    <t>გამაგლუტამატტრანსფერაზის განსაზღვრა სისხლში (gGT)</t>
  </si>
  <si>
    <t>კონიუგირებული ბილირუბინის განსაზღვრა სისხლის შრატში -  D.BIL</t>
  </si>
  <si>
    <t>ლიპიდების განსაზღვრა სისხლის შრატში (მოიცავს T. Chol, Tg ,LDL, HDL, VLDL, AL)</t>
  </si>
  <si>
    <t>საერთო ბილირუბინის განსაზღვრა სისხლის შრატში T.BIL</t>
  </si>
  <si>
    <t>ასპარტატამინოტრანსფერაზის განსაზღვრა სისხლში (AST)</t>
  </si>
  <si>
    <t>ალანინამინოტრანსფერაზის განსაზღვრა სისხლში (ALT)</t>
  </si>
  <si>
    <t>საერთო ცილის განსაზღვრა სისხლის შრატში</t>
  </si>
  <si>
    <t xml:space="preserve">გულის ულტრასონოგრაფია </t>
  </si>
  <si>
    <t>კარდიოლოგის კონსულტაცია</t>
  </si>
  <si>
    <t>სერვისის დასახელება</t>
  </si>
  <si>
    <t>ხარჯი</t>
  </si>
  <si>
    <t>პოზიცია</t>
  </si>
  <si>
    <t>I ასისტენტი</t>
  </si>
  <si>
    <t>II ასისტენტი</t>
  </si>
  <si>
    <t>ანესთეზიოლოგი</t>
  </si>
  <si>
    <t>მედდა</t>
  </si>
  <si>
    <t>მედდა_2</t>
  </si>
  <si>
    <t>მკურნალი ექიმი</t>
  </si>
  <si>
    <t>ოპერატორი</t>
  </si>
  <si>
    <t>პერფუზიოლოგი</t>
  </si>
  <si>
    <t>ახალი ხელფასი</t>
  </si>
  <si>
    <t>აბრეშუმი 39მმ 3/8 მჭრელი 0 75სმ SS-647</t>
  </si>
  <si>
    <t>ამიოკორდინი 150mg/3ml ამპულა</t>
  </si>
  <si>
    <t>თორაკალური კათეტერი სწორი  28Fr</t>
  </si>
  <si>
    <t>მელატონინი 3მგ ტაბლეტი</t>
  </si>
  <si>
    <t>პოლიპროპილენი 17მმ 3/8 მრგ  ორ ნემსიანი 5/0 90სმ VP-580-X</t>
  </si>
  <si>
    <t>პროპოფოლ ლიპურო 1% 20მლ ამპ</t>
  </si>
  <si>
    <t>ამიოდარონი 200mg ტაბლ</t>
  </si>
  <si>
    <t>პერფუზიოლოგიის Y კონექტორი ლუერით 3/8-1/4-1/4</t>
  </si>
  <si>
    <t>ფოლეის კათეტერი ორარხიანი 16Fr</t>
  </si>
  <si>
    <t>ენდოტრაქეალური მილი (მანჟეტით) 8Fr</t>
  </si>
  <si>
    <t>ლეიკოპლასტირი 10X30სმ</t>
  </si>
  <si>
    <t>დიმედროლი 1% 1ml ამპულა</t>
  </si>
  <si>
    <t>კონტეინერი შარდის, სტერილური ცალი</t>
  </si>
  <si>
    <t>კათეტერი ასპირაციული (ვაკუუმ-კონტროლით) 12Fr</t>
  </si>
  <si>
    <t>ქირურგიული ლითონის მავთული 48მმ 1/2 მჭრელი 7 4X45სმ 0617795</t>
  </si>
  <si>
    <t>მორფინის ჰიდროქლორიდი კალცექსი 10მგ/მლ 1მლ ამპულა</t>
  </si>
  <si>
    <t>ძვლის ცვილი (ჰემოსტატიკი) 2,5g  jonson</t>
  </si>
  <si>
    <t>ხელთათმანი სტერილური 6.5</t>
  </si>
  <si>
    <t>ხალათი სტერ/ქირურ ორმაგი დაცვით XXL(ჯოინკონა)</t>
  </si>
  <si>
    <t>ხელთათმანი სტერილური 7</t>
  </si>
  <si>
    <t>ჰემოკლიპი WK533800</t>
  </si>
  <si>
    <t>ახალი ცვლადი ხელფასი</t>
  </si>
  <si>
    <t xml:space="preserve">ალბუმინის განსაზღვრა  სისხლის შრატში </t>
  </si>
  <si>
    <t>შარდოვანას განსაზღვრა სისხლის შრატში</t>
  </si>
  <si>
    <t>ელექტროდანის პლატა მონოპოლარული</t>
  </si>
  <si>
    <t>კეტამინი ZN 50mg/ml 2ml ამპულა</t>
  </si>
  <si>
    <t>პერფუზიოლოგიის Y კონექტორი ლუერით 1/4-1/4-1/4</t>
  </si>
  <si>
    <t>ელექტროდანა სტერილური, ერთჯერადი</t>
  </si>
  <si>
    <t>ლეიკოპლასტირი 10X10სმ</t>
  </si>
  <si>
    <t>ნიტროგლიცერინი 5მგ/1,5მლ 1.5 მლ</t>
  </si>
  <si>
    <t>პერფუზიოლოგიის წნევის ერთმაგი მონიტორინგის ნაკრები AA-0123</t>
  </si>
  <si>
    <t>თირეოტროპული ჰორმონის განსაზღვრა სისხლში (TSH)</t>
  </si>
  <si>
    <t>საერთო ტრიგლიცერიდების განსაზღვრა სისხლში</t>
  </si>
  <si>
    <t>საერთო ქოლესტერინის განსაზღვრა სისხლის შრატში T.CHOL</t>
  </si>
  <si>
    <t>I05 / I06 / I07 / I34 / I35 / I36 -/- 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 -/- FMSD10 - აორტალური სარქველის შეცვლა ბიოლოგიური პროთეზით / FKSD10 - მიტრალური სარქველის ჩანაცვლება ბიოლოგიური პროთეზით / FGSE10 - სამკარიანი სარქველის ბიოლოგიური პროთეზის ჩადგმა</t>
  </si>
  <si>
    <t>ვარფარინ-ნიკომედი ტაბლეტი 2.5mg</t>
  </si>
  <si>
    <t>დორმიკუმი 7.5მგ ტაბლ</t>
  </si>
  <si>
    <t>ნორადრენალინის ტარტრატი მონიკო  2მგ/მლ ამპულა</t>
  </si>
  <si>
    <t>კანულა არტერიული 24Fr არმირებული 77424 Medtronic</t>
  </si>
  <si>
    <t>ლაზიქსი 20mg/2ml ამპულა</t>
  </si>
  <si>
    <t>პერფუზიოლოგიის კარდიოპლეგიის სეტი 32588211</t>
  </si>
  <si>
    <t>პერფუზიოლოგიის ოქსიგენატორის მაგისტრალების ნაკრები AB1176 so</t>
  </si>
  <si>
    <t>სევოფლურანი საინჰალაციო ხსნარი 250მლ ფლაკონი</t>
  </si>
  <si>
    <t>ბენზოსედი(მიდაზოლამი) 5მგ/მლ 3მლ</t>
  </si>
  <si>
    <t>ვერაპამილი  80mg ტაბლეტი</t>
  </si>
  <si>
    <t>კალციუმის გლუკონატი 100მგ/მლ 5მლ ამპ</t>
  </si>
  <si>
    <t>კარდიოქირურგიული წებო 5 მლ</t>
  </si>
  <si>
    <t>ლაქტულოზა პოლფარმექსი 7.5გ/15მლ 150მლ სიროფი</t>
  </si>
  <si>
    <t>მარლის საფენი (რენტგენოკონტრასტული) 10X20</t>
  </si>
  <si>
    <t>მიოკარდიუმის ელექტროდი 17მმ-3/0-60სმ C0992054</t>
  </si>
  <si>
    <t>ნექსიუმი 40მგ ი/ვ ფლაკონი</t>
  </si>
  <si>
    <t>პოლიპროპილენი 22მმ 1/2 მრგვალი 4/0 90სმ ორ ნემსიანი VP-761-X</t>
  </si>
  <si>
    <t>პერფუზიოლოგიის დონის სენსორის სამაგრი 70102.2208</t>
  </si>
  <si>
    <t>სანარკოზე აპარატის აბსორბენტი 5კგ</t>
  </si>
  <si>
    <t>პერფუზიოლოგიის ვენის ორდონიანი კანულა 36Fr/51fr</t>
  </si>
  <si>
    <t>გულის ბიოლოგიური აორტალური სარქველი 23მმ T505C223 MEDTRONIC</t>
  </si>
  <si>
    <t>პერფუზიოლოგიის სწორი კონექტორი ლუერით 1/4-1/4</t>
  </si>
  <si>
    <t>პოლიგლიკოლის მჟავა 40მმ 1/2 მჭრელი 0 75სმ კ/გ</t>
  </si>
  <si>
    <t>მანიტოლი 10% 500ml ფლაკონი</t>
  </si>
  <si>
    <t>მარკაინი  სპინალი 0.5% 4მლ ამპ</t>
  </si>
  <si>
    <t>კურონი 50მგ/5მლ 5მლ ფლა</t>
  </si>
  <si>
    <t>რინგერი 500მლ   (BBraun)</t>
  </si>
  <si>
    <t>ხალათი არასტერილური, ერთჯერადი XXL</t>
  </si>
  <si>
    <t>ნატრიუმის ქლორიდი 500 მლ (BBraun)</t>
  </si>
  <si>
    <t>პერფ. ოქსიგენატორი მოზრდილთა 95217/541T MEDTRONIC</t>
  </si>
  <si>
    <t>პერფუზიოლოგიის ვენტრიკულარული კათეტერი 20Fr მარჯვენა 12002</t>
  </si>
  <si>
    <t>პოლიესტერი  20მმ 1/2 მრგ 2/0 10X75სმ ორნემსიანი 88863323-56</t>
  </si>
  <si>
    <t>ფიზიოტენზი ტაბლეტი 0.4mg</t>
  </si>
  <si>
    <t>ჰემოსტ-რი ღრუბ. სტან.  8X5X1</t>
  </si>
  <si>
    <t>ALT და AST განსაზღვრა სისხლში</t>
  </si>
  <si>
    <t xml:space="preserve">C–რეაქტიული ცილის განსაზღვრა სისხლის შრატში (რაოდენობრივი/ნახევრადრაოდენობრივი) </t>
  </si>
  <si>
    <t>გლუკოზის განსაზღვრა სისხლში და სისხლის შრატში (ანალიზატორზე)</t>
  </si>
  <si>
    <t>გულმკერდის ღრუს ორგანოების კტ გამოკვლევა Thorax CT examination-16 შრე</t>
  </si>
  <si>
    <t>ეზოფაგოსკოპია, გასტროსკოპია და დუოდენოსკოპია</t>
  </si>
  <si>
    <t>კარდიოქირურგის კონსულტაცია (სულხან ლომინაძე)</t>
  </si>
  <si>
    <t>საერთაშორისო ნორმალიზებული შეფარდების (INR) განსაზღვრა INR: International normalized ratio (PT/INR)</t>
  </si>
  <si>
    <t>სპირომეტრია (სპიროლაბ 3 აპარატზე)</t>
  </si>
  <si>
    <t>I35.0</t>
  </si>
  <si>
    <t>FMSD10</t>
  </si>
  <si>
    <t>სარქველი</t>
  </si>
  <si>
    <t>Caption</t>
  </si>
  <si>
    <t>რეანიმაცია 0-14</t>
  </si>
  <si>
    <t>Revenue</t>
  </si>
  <si>
    <t>COGS</t>
  </si>
  <si>
    <t>Material Amount</t>
  </si>
  <si>
    <t>Survey Amount</t>
  </si>
  <si>
    <t>Variable Salary</t>
  </si>
  <si>
    <t>Fixed Salary Cost</t>
  </si>
  <si>
    <t>Utility Cost</t>
  </si>
  <si>
    <t>Gross Profit</t>
  </si>
  <si>
    <t>Gross Profit Margin</t>
  </si>
  <si>
    <t>Admin salary</t>
  </si>
  <si>
    <t>EBITDA</t>
  </si>
  <si>
    <t>Other direct Cost</t>
  </si>
  <si>
    <t>Impairment</t>
  </si>
  <si>
    <t>General and administrative expenses</t>
  </si>
  <si>
    <t>Indirect cost rate</t>
  </si>
  <si>
    <t>EBITDA margin</t>
  </si>
  <si>
    <t>Depreciation</t>
  </si>
  <si>
    <t>Interest cost</t>
  </si>
  <si>
    <t>Profit/loss</t>
  </si>
  <si>
    <t>სამინისტრო</t>
  </si>
  <si>
    <t>გაცხადებულია 30%-მდე</t>
  </si>
  <si>
    <t>სხვაობა</t>
  </si>
  <si>
    <t>კომენტარი</t>
  </si>
  <si>
    <t>გაცხადებულია 25%, ფაქტობრივი გამოდის 5.8%</t>
  </si>
  <si>
    <t>ითვალისწინებს მხოლოდ მომუშავე გულის სახარჯებს</t>
  </si>
  <si>
    <t>არ ითვალისწინებს პოსტოპის და რეანიმაციის სახელფასე ხარჯებს</t>
  </si>
  <si>
    <t>Total indirect cost</t>
  </si>
  <si>
    <t>ახალი ტარიფიკაციის გამო, შემცირებულია ხელფასი</t>
  </si>
  <si>
    <t>შემთხვევების რაოდენობა / საწოლდღე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</si>
</sst>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2" xfId="0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/>
    <xf numFmtId="165" fontId="3" fillId="0" borderId="0" xfId="0" applyNumberFormat="1" applyFont="1"/>
    <xf numFmtId="165" fontId="3" fillId="0" borderId="0" xfId="1" applyNumberFormat="1" applyFont="1"/>
    <xf numFmtId="0" fontId="4" fillId="0" borderId="0" xfId="0" applyFont="1" applyAlignment="1">
      <alignment horizontal="left" indent="1"/>
    </xf>
    <xf numFmtId="165" fontId="4" fillId="0" borderId="0" xfId="0" applyNumberFormat="1" applyFont="1"/>
    <xf numFmtId="165" fontId="4" fillId="0" borderId="0" xfId="1" applyNumberFormat="1" applyFont="1"/>
    <xf numFmtId="166" fontId="3" fillId="0" borderId="0" xfId="0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4" fillId="0" borderId="0" xfId="2" applyNumberFormat="1" applyFont="1"/>
    <xf numFmtId="166" fontId="3" fillId="0" borderId="0" xfId="2" applyNumberFormat="1" applyFont="1"/>
    <xf numFmtId="0" fontId="5" fillId="0" borderId="0" xfId="0" applyFont="1"/>
    <xf numFmtId="166" fontId="5" fillId="0" borderId="0" xfId="2" applyNumberFormat="1" applyFont="1"/>
    <xf numFmtId="166" fontId="6" fillId="0" borderId="0" xfId="2" applyNumberFormat="1" applyFont="1"/>
    <xf numFmtId="166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2D65-FDFC-479C-869C-92D0415E5DF4}">
  <dimension ref="A3:H32"/>
  <sheetViews>
    <sheetView showGridLines="0" tabSelected="1" zoomScale="110" zoomScaleNormal="110" workbookViewId="0">
      <selection activeCell="B18" sqref="B18"/>
    </sheetView>
  </sheetViews>
  <sheetFormatPr defaultColWidth="8.88671875" defaultRowHeight="13.2" x14ac:dyDescent="0.25"/>
  <cols>
    <col min="1" max="1" width="38.109375" style="17" customWidth="1"/>
    <col min="2" max="4" width="12.44140625" style="17" customWidth="1"/>
    <col min="5" max="5" width="50.5546875" style="17" bestFit="1" customWidth="1"/>
    <col min="6" max="6" width="1.77734375" style="17" customWidth="1"/>
    <col min="7" max="7" width="12.77734375" style="17" customWidth="1"/>
    <col min="8" max="8" width="11.5546875" style="17" customWidth="1"/>
    <col min="9" max="16384" width="8.88671875" style="17"/>
  </cols>
  <sheetData>
    <row r="3" spans="1:8" x14ac:dyDescent="0.25">
      <c r="A3" s="15" t="s">
        <v>283</v>
      </c>
      <c r="B3" s="16">
        <v>84</v>
      </c>
      <c r="C3" s="16"/>
      <c r="D3" s="16"/>
      <c r="E3" s="16"/>
      <c r="F3" s="16"/>
      <c r="G3" s="16">
        <v>20</v>
      </c>
      <c r="H3" s="16">
        <v>674</v>
      </c>
    </row>
    <row r="4" spans="1:8" x14ac:dyDescent="0.25">
      <c r="A4" s="20"/>
      <c r="B4" s="18"/>
      <c r="C4" s="18"/>
      <c r="D4" s="18"/>
      <c r="E4" s="18"/>
      <c r="F4" s="18"/>
      <c r="G4" s="18"/>
      <c r="H4" s="18"/>
    </row>
    <row r="5" spans="1:8" ht="27" thickBot="1" x14ac:dyDescent="0.3">
      <c r="A5" s="19" t="s">
        <v>253</v>
      </c>
      <c r="B5" s="19" t="s">
        <v>131</v>
      </c>
      <c r="C5" s="19" t="s">
        <v>274</v>
      </c>
      <c r="D5" s="19" t="s">
        <v>276</v>
      </c>
      <c r="E5" s="19" t="s">
        <v>277</v>
      </c>
      <c r="F5" s="18"/>
      <c r="G5" s="19" t="s">
        <v>252</v>
      </c>
      <c r="H5" s="19" t="s">
        <v>254</v>
      </c>
    </row>
    <row r="6" spans="1:8" x14ac:dyDescent="0.25">
      <c r="A6" s="20" t="s">
        <v>255</v>
      </c>
      <c r="B6" s="21">
        <v>8500</v>
      </c>
      <c r="C6" s="21">
        <v>8500</v>
      </c>
      <c r="D6" s="21">
        <f>C6-B6</f>
        <v>0</v>
      </c>
      <c r="E6" s="21"/>
      <c r="F6" s="18"/>
      <c r="G6" s="21">
        <v>13350</v>
      </c>
      <c r="H6" s="22">
        <v>440</v>
      </c>
    </row>
    <row r="7" spans="1:8" x14ac:dyDescent="0.25">
      <c r="A7" s="20" t="s">
        <v>256</v>
      </c>
      <c r="B7" s="21">
        <f>SUM(B8:B12)</f>
        <v>-6721.0732890421341</v>
      </c>
      <c r="C7" s="21">
        <f>SUM(C8:C12)</f>
        <v>-6469</v>
      </c>
      <c r="D7" s="21">
        <f t="shared" ref="D7:D25" si="0">C7-B7</f>
        <v>252.07328904213409</v>
      </c>
      <c r="E7" s="21"/>
      <c r="F7" s="21"/>
      <c r="G7" s="21">
        <f t="shared" ref="G7:H7" si="1">SUM(G8:G12)</f>
        <v>-14206.219539059177</v>
      </c>
      <c r="H7" s="22">
        <f t="shared" si="1"/>
        <v>-466.84385508298061</v>
      </c>
    </row>
    <row r="8" spans="1:8" x14ac:dyDescent="0.25">
      <c r="A8" s="23" t="s">
        <v>257</v>
      </c>
      <c r="B8" s="24">
        <v>-2577</v>
      </c>
      <c r="C8" s="24">
        <v>-2500</v>
      </c>
      <c r="D8" s="24">
        <f t="shared" si="0"/>
        <v>77</v>
      </c>
      <c r="E8" s="24" t="s">
        <v>279</v>
      </c>
      <c r="F8" s="24"/>
      <c r="G8" s="24">
        <v>-8138.0090000000009</v>
      </c>
      <c r="H8" s="25">
        <v>-191.60876334519574</v>
      </c>
    </row>
    <row r="9" spans="1:8" x14ac:dyDescent="0.25">
      <c r="A9" s="23" t="s">
        <v>258</v>
      </c>
      <c r="B9" s="24">
        <v>-975.43809523809523</v>
      </c>
      <c r="C9" s="24">
        <v>-800</v>
      </c>
      <c r="D9" s="24">
        <f t="shared" si="0"/>
        <v>175.43809523809523</v>
      </c>
      <c r="E9" s="24"/>
      <c r="F9" s="24"/>
      <c r="G9" s="24">
        <v>-1105.97</v>
      </c>
      <c r="H9" s="25">
        <v>-63.00830367734283</v>
      </c>
    </row>
    <row r="10" spans="1:8" x14ac:dyDescent="0.25">
      <c r="A10" s="23" t="s">
        <v>259</v>
      </c>
      <c r="B10" s="24">
        <v>-2423.2492414230865</v>
      </c>
      <c r="C10" s="24">
        <v>-2500</v>
      </c>
      <c r="D10" s="24">
        <f t="shared" si="0"/>
        <v>-76.75075857691354</v>
      </c>
      <c r="E10" s="24" t="s">
        <v>282</v>
      </c>
      <c r="F10" s="24"/>
      <c r="G10" s="24">
        <v>-3859.560539059175</v>
      </c>
      <c r="H10" s="25">
        <v>0</v>
      </c>
    </row>
    <row r="11" spans="1:8" x14ac:dyDescent="0.25">
      <c r="A11" s="23" t="s">
        <v>260</v>
      </c>
      <c r="B11" s="24">
        <v>-498.38595238095235</v>
      </c>
      <c r="C11" s="24">
        <v>-400</v>
      </c>
      <c r="D11" s="24">
        <f t="shared" si="0"/>
        <v>98.385952380952347</v>
      </c>
      <c r="E11" s="24" t="s">
        <v>280</v>
      </c>
      <c r="F11" s="24"/>
      <c r="G11" s="24">
        <v>-813.68000000000006</v>
      </c>
      <c r="H11" s="25">
        <v>-188.74805838086067</v>
      </c>
    </row>
    <row r="12" spans="1:8" x14ac:dyDescent="0.25">
      <c r="A12" s="23" t="s">
        <v>266</v>
      </c>
      <c r="B12" s="24">
        <v>-247</v>
      </c>
      <c r="C12" s="24">
        <f>-80-189</f>
        <v>-269</v>
      </c>
      <c r="D12" s="24">
        <f t="shared" si="0"/>
        <v>-22</v>
      </c>
      <c r="E12" s="24"/>
      <c r="F12" s="24"/>
      <c r="G12" s="24">
        <v>-289</v>
      </c>
      <c r="H12" s="25">
        <v>-23.478729679581356</v>
      </c>
    </row>
    <row r="13" spans="1:8" x14ac:dyDescent="0.25">
      <c r="A13" s="20" t="s">
        <v>262</v>
      </c>
      <c r="B13" s="21">
        <f>B6+B7</f>
        <v>1778.9267109578659</v>
      </c>
      <c r="C13" s="21">
        <f>C6+C7</f>
        <v>2031</v>
      </c>
      <c r="D13" s="21">
        <f t="shared" si="0"/>
        <v>252.07328904213409</v>
      </c>
      <c r="E13" s="21"/>
      <c r="F13" s="21"/>
      <c r="G13" s="21">
        <f t="shared" ref="G13:H13" si="2">G6+G7</f>
        <v>-856.2195390591769</v>
      </c>
      <c r="H13" s="22">
        <f t="shared" si="2"/>
        <v>-26.84385508298061</v>
      </c>
    </row>
    <row r="14" spans="1:8" ht="13.8" x14ac:dyDescent="0.3">
      <c r="A14" s="30" t="s">
        <v>263</v>
      </c>
      <c r="B14" s="33">
        <f>IFERROR(B13/B6,"-")</f>
        <v>0.20928549540680774</v>
      </c>
      <c r="C14" s="33">
        <f>IFERROR(C13/C6,"-")</f>
        <v>0.23894117647058824</v>
      </c>
      <c r="D14" s="33">
        <f t="shared" si="0"/>
        <v>2.9655681063780498E-2</v>
      </c>
      <c r="E14" s="26"/>
      <c r="F14" s="26"/>
      <c r="G14" s="33">
        <f>IFERROR(G13/G6,"-")</f>
        <v>-6.4136295060612497E-2</v>
      </c>
      <c r="H14" s="26">
        <f>IFERROR(H13/H6,"-")</f>
        <v>-6.100876155222866E-2</v>
      </c>
    </row>
    <row r="15" spans="1:8" x14ac:dyDescent="0.25">
      <c r="A15" s="17" t="s">
        <v>264</v>
      </c>
      <c r="B15" s="27">
        <v>-672.19123126673389</v>
      </c>
      <c r="C15" s="27">
        <v>-110</v>
      </c>
      <c r="D15" s="27">
        <f t="shared" si="0"/>
        <v>562.19123126673389</v>
      </c>
      <c r="E15" s="27"/>
      <c r="F15" s="27"/>
      <c r="G15" s="27">
        <v>-755.22661865850694</v>
      </c>
      <c r="H15" s="27">
        <v>-34.795781383219172</v>
      </c>
    </row>
    <row r="16" spans="1:8" x14ac:dyDescent="0.25">
      <c r="A16" s="17" t="s">
        <v>261</v>
      </c>
      <c r="B16" s="24">
        <v>-280.5</v>
      </c>
      <c r="C16" s="27">
        <f>-87-30</f>
        <v>-117</v>
      </c>
      <c r="D16" s="27">
        <f t="shared" si="0"/>
        <v>163.5</v>
      </c>
      <c r="E16" s="27"/>
      <c r="F16" s="27"/>
      <c r="G16" s="25">
        <v>-315.15000000000003</v>
      </c>
      <c r="H16" s="24">
        <v>-14.520000000000001</v>
      </c>
    </row>
    <row r="17" spans="1:8" x14ac:dyDescent="0.25">
      <c r="A17" s="17" t="s">
        <v>267</v>
      </c>
      <c r="B17" s="24">
        <v>-62.922271104138865</v>
      </c>
      <c r="C17" s="27">
        <v>0</v>
      </c>
      <c r="D17" s="27">
        <f t="shared" si="0"/>
        <v>62.922271104138865</v>
      </c>
      <c r="E17" s="27"/>
      <c r="F17" s="27"/>
      <c r="G17" s="25">
        <v>-70.695022240532495</v>
      </c>
      <c r="H17" s="24">
        <v>-3.2571528571554236</v>
      </c>
    </row>
    <row r="18" spans="1:8" x14ac:dyDescent="0.25">
      <c r="A18" s="17" t="s">
        <v>268</v>
      </c>
      <c r="B18" s="25">
        <v>-271.4707995982144</v>
      </c>
      <c r="C18" s="25">
        <f>-90-14.35</f>
        <v>-104.35</v>
      </c>
      <c r="D18" s="25">
        <f t="shared" si="0"/>
        <v>167.1207995982144</v>
      </c>
      <c r="E18" s="25"/>
      <c r="F18" s="25"/>
      <c r="G18" s="25">
        <v>-305.0054277838762</v>
      </c>
      <c r="H18" s="25">
        <v>-14.052606096848747</v>
      </c>
    </row>
    <row r="19" spans="1:8" x14ac:dyDescent="0.25">
      <c r="A19" s="20" t="s">
        <v>281</v>
      </c>
      <c r="B19" s="22">
        <f t="shared" ref="B19" si="3">SUM(B15:B18)</f>
        <v>-1287.0843019690872</v>
      </c>
      <c r="C19" s="22">
        <f t="shared" ref="C19" si="4">SUM(C15:C18)</f>
        <v>-331.35</v>
      </c>
      <c r="D19" s="22">
        <f>SUM(D15:D18)</f>
        <v>955.73430196908714</v>
      </c>
      <c r="E19" s="28" t="s">
        <v>275</v>
      </c>
      <c r="F19" s="25"/>
      <c r="G19" s="22">
        <f t="shared" ref="G19" si="5">SUM(G15:G18)</f>
        <v>-1446.0770686829158</v>
      </c>
      <c r="H19" s="22">
        <f>SUM(H15:H18)</f>
        <v>-66.625540337223342</v>
      </c>
    </row>
    <row r="20" spans="1:8" ht="13.8" x14ac:dyDescent="0.3">
      <c r="A20" s="30" t="s">
        <v>269</v>
      </c>
      <c r="B20" s="31">
        <f>SUM(B15:B18)/B6</f>
        <v>-0.15142168258459848</v>
      </c>
      <c r="C20" s="31">
        <f>SUM(C15:C18)/C6</f>
        <v>-3.8982352941176475E-2</v>
      </c>
      <c r="D20" s="28"/>
      <c r="E20" s="28" t="s">
        <v>275</v>
      </c>
      <c r="F20" s="28"/>
      <c r="G20" s="31">
        <f t="shared" ref="G20" si="6">SUM(G15:G18)/G6</f>
        <v>-0.1083203796766229</v>
      </c>
      <c r="H20" s="31">
        <f>SUM(H15:H18)/H6</f>
        <v>-0.15142168258459851</v>
      </c>
    </row>
    <row r="21" spans="1:8" x14ac:dyDescent="0.25">
      <c r="A21" s="20" t="s">
        <v>265</v>
      </c>
      <c r="B21" s="22">
        <f>B19+B13</f>
        <v>491.84240898877874</v>
      </c>
      <c r="C21" s="22">
        <f t="shared" ref="C21:D21" si="7">C19+C13</f>
        <v>1699.65</v>
      </c>
      <c r="D21" s="22">
        <f t="shared" si="7"/>
        <v>1207.8075910112211</v>
      </c>
      <c r="E21" s="22"/>
      <c r="F21" s="22"/>
      <c r="G21" s="22">
        <f t="shared" ref="G21" si="8">G19+G13</f>
        <v>-2302.2966077420924</v>
      </c>
      <c r="H21" s="22">
        <f>H19+H13</f>
        <v>-93.469395420203952</v>
      </c>
    </row>
    <row r="22" spans="1:8" ht="13.8" x14ac:dyDescent="0.3">
      <c r="A22" s="30" t="s">
        <v>270</v>
      </c>
      <c r="B22" s="31">
        <f>B21/B6</f>
        <v>5.7863812822209267E-2</v>
      </c>
      <c r="C22" s="31">
        <f>C21/C6</f>
        <v>0.19995882352941177</v>
      </c>
      <c r="D22" s="32"/>
      <c r="E22" s="28" t="s">
        <v>278</v>
      </c>
      <c r="F22" s="28"/>
      <c r="G22" s="31">
        <f t="shared" ref="G22" si="9">G21/G6</f>
        <v>-0.17245667473723539</v>
      </c>
      <c r="H22" s="31">
        <f>H21/H6</f>
        <v>-0.21243044413682716</v>
      </c>
    </row>
    <row r="23" spans="1:8" x14ac:dyDescent="0.25">
      <c r="A23" s="17" t="s">
        <v>271</v>
      </c>
      <c r="B23" s="25">
        <v>-680</v>
      </c>
      <c r="C23" s="22"/>
      <c r="D23" s="22">
        <f t="shared" si="0"/>
        <v>680</v>
      </c>
      <c r="E23" s="22"/>
      <c r="F23" s="22"/>
      <c r="G23" s="25">
        <v>-764</v>
      </c>
      <c r="H23" s="25">
        <v>-35.200000000000003</v>
      </c>
    </row>
    <row r="24" spans="1:8" x14ac:dyDescent="0.25">
      <c r="A24" s="17" t="s">
        <v>272</v>
      </c>
      <c r="B24" s="25">
        <v>-811.46748716158345</v>
      </c>
      <c r="C24" s="22"/>
      <c r="D24" s="22">
        <f t="shared" si="0"/>
        <v>811.46748716158345</v>
      </c>
      <c r="E24" s="22"/>
      <c r="F24" s="22"/>
      <c r="G24" s="25">
        <v>-911.70758851683786</v>
      </c>
      <c r="H24" s="25">
        <v>-42.005375806011379</v>
      </c>
    </row>
    <row r="25" spans="1:8" x14ac:dyDescent="0.25">
      <c r="A25" s="20" t="s">
        <v>273</v>
      </c>
      <c r="B25" s="22">
        <f>B21+B23+B24</f>
        <v>-999.62507817280471</v>
      </c>
      <c r="C25" s="22">
        <f>C21+C23+C24</f>
        <v>1699.65</v>
      </c>
      <c r="D25" s="22">
        <f t="shared" si="0"/>
        <v>2699.2750781728046</v>
      </c>
      <c r="E25" s="22"/>
      <c r="F25" s="22"/>
      <c r="G25" s="22">
        <f t="shared" ref="G25" si="10">G21+G23+G24</f>
        <v>-3978.0041962589303</v>
      </c>
      <c r="H25" s="22">
        <f>H21+H23+H24</f>
        <v>-170.67477122621534</v>
      </c>
    </row>
    <row r="26" spans="1:8" x14ac:dyDescent="0.25">
      <c r="A26" s="20"/>
      <c r="B26" s="22"/>
      <c r="C26" s="22"/>
      <c r="D26" s="22"/>
      <c r="E26" s="22"/>
      <c r="F26" s="22"/>
    </row>
    <row r="27" spans="1:8" x14ac:dyDescent="0.25">
      <c r="A27" s="20"/>
      <c r="B27" s="22"/>
      <c r="C27" s="22"/>
      <c r="D27" s="22"/>
      <c r="E27" s="22"/>
      <c r="F27" s="22"/>
    </row>
    <row r="30" spans="1:8" x14ac:dyDescent="0.25">
      <c r="A30" s="20"/>
      <c r="B30" s="29"/>
      <c r="C30" s="29"/>
      <c r="D30" s="29"/>
      <c r="E30" s="29"/>
      <c r="F30" s="29"/>
    </row>
    <row r="31" spans="1:8" x14ac:dyDescent="0.25">
      <c r="A31" s="20"/>
      <c r="B31" s="29"/>
      <c r="C31" s="29"/>
      <c r="D31" s="29"/>
      <c r="E31" s="29"/>
      <c r="F31" s="29"/>
    </row>
    <row r="32" spans="1:8" x14ac:dyDescent="0.25">
      <c r="A32" s="20"/>
      <c r="B32" s="29"/>
      <c r="C32" s="29"/>
      <c r="D32" s="29"/>
      <c r="E32" s="29"/>
      <c r="F32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75"/>
  <sheetViews>
    <sheetView showGridLines="0" zoomScaleNormal="100" workbookViewId="0"/>
  </sheetViews>
  <sheetFormatPr defaultRowHeight="14.4" x14ac:dyDescent="0.3"/>
  <cols>
    <col min="1" max="1" width="22.6640625" customWidth="1"/>
    <col min="2" max="2" width="63.44140625" customWidth="1"/>
    <col min="3" max="3" width="28.6640625" customWidth="1"/>
    <col min="4" max="4" width="27.33203125" customWidth="1"/>
  </cols>
  <sheetData>
    <row r="2" spans="1:4" ht="30" customHeight="1" x14ac:dyDescent="0.3">
      <c r="A2" s="1" t="s">
        <v>0</v>
      </c>
      <c r="B2" s="1" t="s">
        <v>122</v>
      </c>
      <c r="C2" s="14" t="s">
        <v>123</v>
      </c>
      <c r="D2" s="14" t="s">
        <v>124</v>
      </c>
    </row>
    <row r="3" spans="1:4" x14ac:dyDescent="0.3">
      <c r="A3" s="2" t="s">
        <v>2</v>
      </c>
      <c r="B3" s="2" t="s">
        <v>3</v>
      </c>
      <c r="C3" s="3">
        <v>43560.795138888891</v>
      </c>
      <c r="D3" s="3">
        <v>43568.583333333336</v>
      </c>
    </row>
    <row r="5" spans="1:4" x14ac:dyDescent="0.3">
      <c r="A5" s="4" t="s">
        <v>130</v>
      </c>
      <c r="B5" s="35" t="s">
        <v>125</v>
      </c>
      <c r="C5" s="35"/>
      <c r="D5" s="10" t="s">
        <v>132</v>
      </c>
    </row>
    <row r="6" spans="1:4" ht="87.75" customHeight="1" x14ac:dyDescent="0.3">
      <c r="A6" s="8" t="s">
        <v>131</v>
      </c>
      <c r="B6" s="34" t="s">
        <v>1</v>
      </c>
      <c r="C6" s="34"/>
      <c r="D6" s="6">
        <v>8500</v>
      </c>
    </row>
    <row r="10" spans="1:4" x14ac:dyDescent="0.3">
      <c r="A10" s="1" t="s">
        <v>127</v>
      </c>
      <c r="B10" s="1" t="s">
        <v>128</v>
      </c>
      <c r="C10" s="10" t="s">
        <v>129</v>
      </c>
    </row>
    <row r="11" spans="1:4" x14ac:dyDescent="0.3">
      <c r="A11" s="8">
        <v>190619257</v>
      </c>
      <c r="B11" s="9" t="s">
        <v>4</v>
      </c>
      <c r="C11" s="6">
        <v>2.4015</v>
      </c>
    </row>
    <row r="12" spans="1:4" x14ac:dyDescent="0.3">
      <c r="A12" s="8">
        <v>190619257</v>
      </c>
      <c r="B12" s="9" t="s">
        <v>5</v>
      </c>
      <c r="C12" s="6">
        <v>11.27</v>
      </c>
    </row>
    <row r="13" spans="1:4" x14ac:dyDescent="0.3">
      <c r="A13" s="8">
        <v>190619257</v>
      </c>
      <c r="B13" s="9" t="s">
        <v>6</v>
      </c>
      <c r="C13" s="6">
        <v>0.88800000000000001</v>
      </c>
    </row>
    <row r="14" spans="1:4" x14ac:dyDescent="0.3">
      <c r="A14" s="8">
        <v>190619257</v>
      </c>
      <c r="B14" s="9" t="s">
        <v>7</v>
      </c>
      <c r="C14" s="6">
        <v>44.326000000000001</v>
      </c>
    </row>
    <row r="15" spans="1:4" x14ac:dyDescent="0.3">
      <c r="A15" s="8">
        <v>190619257</v>
      </c>
      <c r="B15" s="9" t="s">
        <v>8</v>
      </c>
      <c r="C15" s="6">
        <v>9.4779999999999998</v>
      </c>
    </row>
    <row r="16" spans="1:4" x14ac:dyDescent="0.3">
      <c r="A16" s="8">
        <v>190619257</v>
      </c>
      <c r="B16" s="9" t="s">
        <v>9</v>
      </c>
      <c r="C16" s="6">
        <v>1.5848</v>
      </c>
    </row>
    <row r="17" spans="1:3" x14ac:dyDescent="0.3">
      <c r="A17" s="8">
        <v>190619257</v>
      </c>
      <c r="B17" s="9" t="s">
        <v>10</v>
      </c>
      <c r="C17" s="6">
        <v>73.351799999999997</v>
      </c>
    </row>
    <row r="18" spans="1:3" ht="28.8" x14ac:dyDescent="0.3">
      <c r="A18" s="8">
        <v>190619257</v>
      </c>
      <c r="B18" s="9" t="s">
        <v>11</v>
      </c>
      <c r="C18" s="6">
        <v>1166.8114</v>
      </c>
    </row>
    <row r="19" spans="1:3" x14ac:dyDescent="0.3">
      <c r="A19" s="8">
        <v>190619257</v>
      </c>
      <c r="B19" s="9" t="s">
        <v>12</v>
      </c>
      <c r="C19" s="6">
        <v>2.8319999999999999</v>
      </c>
    </row>
    <row r="20" spans="1:3" x14ac:dyDescent="0.3">
      <c r="A20" s="8">
        <v>190619257</v>
      </c>
      <c r="B20" s="9" t="s">
        <v>13</v>
      </c>
      <c r="C20" s="6">
        <v>5.04</v>
      </c>
    </row>
    <row r="21" spans="1:3" x14ac:dyDescent="0.3">
      <c r="A21" s="8">
        <v>190619257</v>
      </c>
      <c r="B21" s="9" t="s">
        <v>14</v>
      </c>
      <c r="C21" s="6">
        <v>14.4</v>
      </c>
    </row>
    <row r="22" spans="1:3" x14ac:dyDescent="0.3">
      <c r="A22" s="8">
        <v>190619257</v>
      </c>
      <c r="B22" s="9" t="s">
        <v>15</v>
      </c>
      <c r="C22" s="6">
        <v>1.272</v>
      </c>
    </row>
    <row r="23" spans="1:3" x14ac:dyDescent="0.3">
      <c r="A23" s="8">
        <v>190619257</v>
      </c>
      <c r="B23" s="9" t="s">
        <v>16</v>
      </c>
      <c r="C23" s="6">
        <v>7.3484999999999996</v>
      </c>
    </row>
    <row r="24" spans="1:3" x14ac:dyDescent="0.3">
      <c r="A24" s="8">
        <v>190619257</v>
      </c>
      <c r="B24" s="9" t="s">
        <v>17</v>
      </c>
      <c r="C24" s="6">
        <v>1.032</v>
      </c>
    </row>
    <row r="25" spans="1:3" x14ac:dyDescent="0.3">
      <c r="A25" s="8">
        <v>190619257</v>
      </c>
      <c r="B25" s="9" t="s">
        <v>18</v>
      </c>
      <c r="C25" s="6">
        <v>0.6</v>
      </c>
    </row>
    <row r="26" spans="1:3" x14ac:dyDescent="0.3">
      <c r="A26" s="8">
        <v>190619257</v>
      </c>
      <c r="B26" s="9" t="s">
        <v>19</v>
      </c>
      <c r="C26" s="6">
        <v>0.73980000000000001</v>
      </c>
    </row>
    <row r="27" spans="1:3" x14ac:dyDescent="0.3">
      <c r="A27" s="8">
        <v>190619257</v>
      </c>
      <c r="B27" s="9" t="s">
        <v>20</v>
      </c>
      <c r="C27" s="6">
        <v>2.86</v>
      </c>
    </row>
    <row r="28" spans="1:3" x14ac:dyDescent="0.3">
      <c r="A28" s="8">
        <v>190619257</v>
      </c>
      <c r="B28" s="9" t="s">
        <v>21</v>
      </c>
      <c r="C28" s="6">
        <v>0.09</v>
      </c>
    </row>
    <row r="29" spans="1:3" x14ac:dyDescent="0.3">
      <c r="A29" s="8">
        <v>190619257</v>
      </c>
      <c r="B29" s="9" t="s">
        <v>22</v>
      </c>
      <c r="C29" s="6">
        <v>44.821399999999997</v>
      </c>
    </row>
    <row r="30" spans="1:3" x14ac:dyDescent="0.3">
      <c r="A30" s="8">
        <v>190619257</v>
      </c>
      <c r="B30" s="9" t="s">
        <v>23</v>
      </c>
      <c r="C30" s="6">
        <v>13.2996</v>
      </c>
    </row>
    <row r="31" spans="1:3" x14ac:dyDescent="0.3">
      <c r="A31" s="8">
        <v>190619257</v>
      </c>
      <c r="B31" s="9" t="s">
        <v>24</v>
      </c>
      <c r="C31" s="6">
        <v>31.753599999999999</v>
      </c>
    </row>
    <row r="32" spans="1:3" x14ac:dyDescent="0.3">
      <c r="A32" s="8">
        <v>190619257</v>
      </c>
      <c r="B32" s="9" t="s">
        <v>25</v>
      </c>
      <c r="C32" s="6">
        <v>0.09</v>
      </c>
    </row>
    <row r="33" spans="1:3" x14ac:dyDescent="0.3">
      <c r="A33" s="8">
        <v>190619257</v>
      </c>
      <c r="B33" s="9" t="s">
        <v>26</v>
      </c>
      <c r="C33" s="6">
        <v>1.0631999999999999</v>
      </c>
    </row>
    <row r="34" spans="1:3" x14ac:dyDescent="0.3">
      <c r="A34" s="8">
        <v>190619257</v>
      </c>
      <c r="B34" s="9" t="s">
        <v>27</v>
      </c>
      <c r="C34" s="6">
        <v>15.9945</v>
      </c>
    </row>
    <row r="35" spans="1:3" x14ac:dyDescent="0.3">
      <c r="A35" s="8">
        <v>190619257</v>
      </c>
      <c r="B35" s="9" t="s">
        <v>28</v>
      </c>
      <c r="C35" s="6">
        <v>54.615499999999997</v>
      </c>
    </row>
    <row r="36" spans="1:3" x14ac:dyDescent="0.3">
      <c r="A36" s="8">
        <v>190619257</v>
      </c>
      <c r="B36" s="9" t="s">
        <v>29</v>
      </c>
      <c r="C36" s="6">
        <v>116.9337</v>
      </c>
    </row>
    <row r="37" spans="1:3" x14ac:dyDescent="0.3">
      <c r="A37" s="8">
        <v>190619257</v>
      </c>
      <c r="B37" s="9" t="s">
        <v>30</v>
      </c>
      <c r="C37" s="6">
        <v>0.96060000000000001</v>
      </c>
    </row>
    <row r="38" spans="1:3" x14ac:dyDescent="0.3">
      <c r="A38" s="8">
        <v>190619257</v>
      </c>
      <c r="B38" s="9" t="s">
        <v>31</v>
      </c>
      <c r="C38" s="6">
        <v>27.81</v>
      </c>
    </row>
    <row r="39" spans="1:3" x14ac:dyDescent="0.3">
      <c r="A39" s="8">
        <v>190619257</v>
      </c>
      <c r="B39" s="9" t="s">
        <v>32</v>
      </c>
      <c r="C39" s="6">
        <v>0.37</v>
      </c>
    </row>
    <row r="40" spans="1:3" x14ac:dyDescent="0.3">
      <c r="A40" s="8">
        <v>190619257</v>
      </c>
      <c r="B40" s="9" t="s">
        <v>33</v>
      </c>
      <c r="C40" s="6">
        <v>1.85</v>
      </c>
    </row>
    <row r="41" spans="1:3" x14ac:dyDescent="0.3">
      <c r="A41" s="8">
        <v>190619257</v>
      </c>
      <c r="B41" s="9" t="s">
        <v>34</v>
      </c>
      <c r="C41" s="6">
        <v>3.2399</v>
      </c>
    </row>
    <row r="42" spans="1:3" x14ac:dyDescent="0.3">
      <c r="A42" s="8">
        <v>190619257</v>
      </c>
      <c r="B42" s="9" t="s">
        <v>35</v>
      </c>
      <c r="C42" s="6">
        <v>4.3499999999999996</v>
      </c>
    </row>
    <row r="43" spans="1:3" x14ac:dyDescent="0.3">
      <c r="A43" s="8">
        <v>190619257</v>
      </c>
      <c r="B43" s="9" t="s">
        <v>36</v>
      </c>
      <c r="C43" s="6">
        <v>2.16</v>
      </c>
    </row>
    <row r="44" spans="1:3" x14ac:dyDescent="0.3">
      <c r="A44" s="8">
        <v>190619257</v>
      </c>
      <c r="B44" s="9" t="s">
        <v>37</v>
      </c>
      <c r="C44" s="6">
        <v>3.9455</v>
      </c>
    </row>
    <row r="45" spans="1:3" x14ac:dyDescent="0.3">
      <c r="A45" s="8">
        <v>190619257</v>
      </c>
      <c r="B45" s="9" t="s">
        <v>38</v>
      </c>
      <c r="C45" s="6">
        <v>1.2586999999999999</v>
      </c>
    </row>
    <row r="46" spans="1:3" x14ac:dyDescent="0.3">
      <c r="A46" s="8">
        <v>190619257</v>
      </c>
      <c r="B46" s="9" t="s">
        <v>39</v>
      </c>
      <c r="C46" s="6">
        <v>9.4779999999999998</v>
      </c>
    </row>
    <row r="47" spans="1:3" x14ac:dyDescent="0.3">
      <c r="A47" s="8">
        <v>190619257</v>
      </c>
      <c r="B47" s="9" t="s">
        <v>40</v>
      </c>
      <c r="C47" s="6">
        <v>0.58499999999999996</v>
      </c>
    </row>
    <row r="48" spans="1:3" x14ac:dyDescent="0.3">
      <c r="A48" s="8">
        <v>190619257</v>
      </c>
      <c r="B48" s="9" t="s">
        <v>41</v>
      </c>
      <c r="C48" s="6">
        <v>38.074599999999997</v>
      </c>
    </row>
    <row r="49" spans="1:3" x14ac:dyDescent="0.3">
      <c r="A49" s="8">
        <v>190619257</v>
      </c>
      <c r="B49" s="9" t="s">
        <v>42</v>
      </c>
      <c r="C49" s="6">
        <v>1.38</v>
      </c>
    </row>
    <row r="50" spans="1:3" x14ac:dyDescent="0.3">
      <c r="A50" s="8">
        <v>190619257</v>
      </c>
      <c r="B50" s="9" t="s">
        <v>43</v>
      </c>
      <c r="C50" s="6">
        <v>0.86399999999999999</v>
      </c>
    </row>
    <row r="51" spans="1:3" x14ac:dyDescent="0.3">
      <c r="A51" s="8">
        <v>190619257</v>
      </c>
      <c r="B51" s="9" t="s">
        <v>44</v>
      </c>
      <c r="C51" s="6">
        <v>2.1120000000000001</v>
      </c>
    </row>
    <row r="52" spans="1:3" x14ac:dyDescent="0.3">
      <c r="A52" s="8">
        <v>190619257</v>
      </c>
      <c r="B52" s="9" t="s">
        <v>45</v>
      </c>
      <c r="C52" s="6">
        <v>0.27610000000000001</v>
      </c>
    </row>
    <row r="53" spans="1:3" x14ac:dyDescent="0.3">
      <c r="A53" s="8">
        <v>190619257</v>
      </c>
      <c r="B53" s="9" t="s">
        <v>46</v>
      </c>
      <c r="C53" s="6">
        <v>0.66</v>
      </c>
    </row>
    <row r="54" spans="1:3" x14ac:dyDescent="0.3">
      <c r="A54" s="8">
        <v>190619257</v>
      </c>
      <c r="B54" s="9" t="s">
        <v>47</v>
      </c>
      <c r="C54" s="6">
        <v>4.9307999999999996</v>
      </c>
    </row>
    <row r="55" spans="1:3" x14ac:dyDescent="0.3">
      <c r="A55" s="8">
        <v>190619257</v>
      </c>
      <c r="B55" s="9" t="s">
        <v>48</v>
      </c>
      <c r="C55" s="6">
        <v>0.35959999999999998</v>
      </c>
    </row>
    <row r="56" spans="1:3" x14ac:dyDescent="0.3">
      <c r="A56" s="8">
        <v>190619257</v>
      </c>
      <c r="B56" s="9" t="s">
        <v>49</v>
      </c>
      <c r="C56" s="6">
        <v>0.4254</v>
      </c>
    </row>
    <row r="57" spans="1:3" x14ac:dyDescent="0.3">
      <c r="A57" s="8">
        <v>190619257</v>
      </c>
      <c r="B57" s="9" t="s">
        <v>50</v>
      </c>
      <c r="C57" s="6">
        <v>0.40279999999999999</v>
      </c>
    </row>
    <row r="58" spans="1:3" x14ac:dyDescent="0.3">
      <c r="A58" s="8">
        <v>190619257</v>
      </c>
      <c r="B58" s="9" t="s">
        <v>51</v>
      </c>
      <c r="C58" s="6">
        <v>2.2422</v>
      </c>
    </row>
    <row r="59" spans="1:3" x14ac:dyDescent="0.3">
      <c r="A59" s="8">
        <v>190619257</v>
      </c>
      <c r="B59" s="9" t="s">
        <v>52</v>
      </c>
      <c r="C59" s="6">
        <v>0.217</v>
      </c>
    </row>
    <row r="60" spans="1:3" x14ac:dyDescent="0.3">
      <c r="A60" s="8">
        <v>190619257</v>
      </c>
      <c r="B60" s="9" t="s">
        <v>53</v>
      </c>
      <c r="C60" s="6">
        <v>0.64600000000000002</v>
      </c>
    </row>
    <row r="61" spans="1:3" x14ac:dyDescent="0.3">
      <c r="A61" s="8">
        <v>190619257</v>
      </c>
      <c r="B61" s="9" t="s">
        <v>54</v>
      </c>
      <c r="C61" s="6">
        <v>7.1959999999999997</v>
      </c>
    </row>
    <row r="62" spans="1:3" x14ac:dyDescent="0.3">
      <c r="A62" s="8">
        <v>190619257</v>
      </c>
      <c r="B62" s="9" t="s">
        <v>55</v>
      </c>
      <c r="C62" s="6">
        <v>3</v>
      </c>
    </row>
    <row r="63" spans="1:3" x14ac:dyDescent="0.3">
      <c r="A63" s="8">
        <v>190619257</v>
      </c>
      <c r="B63" s="9" t="s">
        <v>56</v>
      </c>
      <c r="C63" s="6">
        <v>60</v>
      </c>
    </row>
    <row r="64" spans="1:3" x14ac:dyDescent="0.3">
      <c r="A64" s="8">
        <v>190619257</v>
      </c>
      <c r="B64" s="9" t="s">
        <v>57</v>
      </c>
      <c r="C64" s="6">
        <v>1.0506</v>
      </c>
    </row>
    <row r="65" spans="1:3" x14ac:dyDescent="0.3">
      <c r="A65" s="8">
        <v>190619257</v>
      </c>
      <c r="B65" s="9" t="s">
        <v>58</v>
      </c>
      <c r="C65" s="6">
        <v>2.7885</v>
      </c>
    </row>
    <row r="66" spans="1:3" x14ac:dyDescent="0.3">
      <c r="A66" s="8">
        <v>190619257</v>
      </c>
      <c r="B66" s="9" t="s">
        <v>59</v>
      </c>
      <c r="C66" s="6">
        <v>1.3959999999999999</v>
      </c>
    </row>
    <row r="67" spans="1:3" x14ac:dyDescent="0.3">
      <c r="A67" s="8">
        <v>190619257</v>
      </c>
      <c r="B67" s="9" t="s">
        <v>60</v>
      </c>
      <c r="C67" s="6">
        <v>1.7000000000000001E-2</v>
      </c>
    </row>
    <row r="68" spans="1:3" x14ac:dyDescent="0.3">
      <c r="A68" s="8">
        <v>190619257</v>
      </c>
      <c r="B68" s="9" t="s">
        <v>61</v>
      </c>
      <c r="C68" s="6">
        <v>2.2000000000000002</v>
      </c>
    </row>
    <row r="69" spans="1:3" x14ac:dyDescent="0.3">
      <c r="A69" s="8">
        <v>190619257</v>
      </c>
      <c r="B69" s="9" t="s">
        <v>62</v>
      </c>
      <c r="C69" s="6">
        <v>13.683400000000001</v>
      </c>
    </row>
    <row r="70" spans="1:3" x14ac:dyDescent="0.3">
      <c r="A70" s="8">
        <v>190619257</v>
      </c>
      <c r="B70" s="9" t="s">
        <v>63</v>
      </c>
      <c r="C70" s="6">
        <v>0.58620000000000005</v>
      </c>
    </row>
    <row r="71" spans="1:3" x14ac:dyDescent="0.3">
      <c r="A71" s="8">
        <v>190619257</v>
      </c>
      <c r="B71" s="9" t="s">
        <v>64</v>
      </c>
      <c r="C71" s="6">
        <v>4.8982000000000001</v>
      </c>
    </row>
    <row r="72" spans="1:3" x14ac:dyDescent="0.3">
      <c r="A72" s="8">
        <v>190619257</v>
      </c>
      <c r="B72" s="9" t="s">
        <v>65</v>
      </c>
      <c r="C72" s="6">
        <v>3.36</v>
      </c>
    </row>
    <row r="73" spans="1:3" x14ac:dyDescent="0.3">
      <c r="A73" s="8">
        <v>190619257</v>
      </c>
      <c r="B73" s="9" t="s">
        <v>66</v>
      </c>
      <c r="C73" s="6">
        <v>1.944</v>
      </c>
    </row>
    <row r="74" spans="1:3" x14ac:dyDescent="0.3">
      <c r="A74" s="8">
        <v>190619257</v>
      </c>
      <c r="B74" s="9" t="s">
        <v>67</v>
      </c>
      <c r="C74" s="6">
        <v>21.836099999999998</v>
      </c>
    </row>
    <row r="75" spans="1:3" x14ac:dyDescent="0.3">
      <c r="A75" s="8">
        <v>190619257</v>
      </c>
      <c r="B75" s="9" t="s">
        <v>68</v>
      </c>
      <c r="C75" s="6">
        <v>2.0960000000000001</v>
      </c>
    </row>
    <row r="76" spans="1:3" x14ac:dyDescent="0.3">
      <c r="A76" s="8">
        <v>190619257</v>
      </c>
      <c r="B76" s="9" t="s">
        <v>69</v>
      </c>
      <c r="C76" s="6">
        <v>10.7624</v>
      </c>
    </row>
    <row r="77" spans="1:3" x14ac:dyDescent="0.3">
      <c r="A77" s="8">
        <v>190619257</v>
      </c>
      <c r="B77" s="9" t="s">
        <v>70</v>
      </c>
      <c r="C77" s="6">
        <v>8.2502999999999993</v>
      </c>
    </row>
    <row r="78" spans="1:3" x14ac:dyDescent="0.3">
      <c r="A78" s="8">
        <v>190619257</v>
      </c>
      <c r="B78" s="9" t="s">
        <v>71</v>
      </c>
      <c r="C78" s="6">
        <v>0.39360000000000001</v>
      </c>
    </row>
    <row r="79" spans="1:3" x14ac:dyDescent="0.3">
      <c r="A79" s="8">
        <v>190619257</v>
      </c>
      <c r="B79" s="9" t="s">
        <v>72</v>
      </c>
      <c r="C79" s="6">
        <v>8.9924999999999997</v>
      </c>
    </row>
    <row r="80" spans="1:3" x14ac:dyDescent="0.3">
      <c r="A80" s="8">
        <v>190619257</v>
      </c>
      <c r="B80" s="9" t="s">
        <v>73</v>
      </c>
      <c r="C80" s="6">
        <v>8.4466000000000001</v>
      </c>
    </row>
    <row r="81" spans="1:3" x14ac:dyDescent="0.3">
      <c r="A81" s="8">
        <v>190619257</v>
      </c>
      <c r="B81" s="9" t="s">
        <v>74</v>
      </c>
      <c r="C81" s="6">
        <v>11.4</v>
      </c>
    </row>
    <row r="82" spans="1:3" x14ac:dyDescent="0.3">
      <c r="A82" s="8">
        <v>190619257</v>
      </c>
      <c r="B82" s="9" t="s">
        <v>75</v>
      </c>
      <c r="C82" s="6">
        <v>21.939</v>
      </c>
    </row>
    <row r="83" spans="1:3" x14ac:dyDescent="0.3">
      <c r="A83" s="8">
        <v>190619257</v>
      </c>
      <c r="B83" s="9" t="s">
        <v>76</v>
      </c>
      <c r="C83" s="6">
        <v>111.8672</v>
      </c>
    </row>
    <row r="84" spans="1:3" x14ac:dyDescent="0.3">
      <c r="A84" s="8">
        <v>190619257</v>
      </c>
      <c r="B84" s="9" t="s">
        <v>77</v>
      </c>
      <c r="C84" s="6">
        <v>14.492599999999999</v>
      </c>
    </row>
    <row r="85" spans="1:3" x14ac:dyDescent="0.3">
      <c r="A85" s="8">
        <v>190619257</v>
      </c>
      <c r="B85" s="9" t="s">
        <v>78</v>
      </c>
      <c r="C85" s="6">
        <v>2.6072000000000002</v>
      </c>
    </row>
    <row r="86" spans="1:3" x14ac:dyDescent="0.3">
      <c r="A86" s="8">
        <v>190619257</v>
      </c>
      <c r="B86" s="9" t="s">
        <v>79</v>
      </c>
      <c r="C86" s="6">
        <v>0.33660000000000001</v>
      </c>
    </row>
    <row r="87" spans="1:3" x14ac:dyDescent="0.3">
      <c r="A87" s="8">
        <v>190619257</v>
      </c>
      <c r="B87" s="9" t="s">
        <v>80</v>
      </c>
      <c r="C87" s="6">
        <v>3.698</v>
      </c>
    </row>
    <row r="88" spans="1:3" x14ac:dyDescent="0.3">
      <c r="A88" s="8">
        <v>190619257</v>
      </c>
      <c r="B88" s="9" t="s">
        <v>81</v>
      </c>
      <c r="C88" s="6">
        <v>1.26</v>
      </c>
    </row>
    <row r="89" spans="1:3" x14ac:dyDescent="0.3">
      <c r="A89" s="8">
        <v>190619257</v>
      </c>
      <c r="B89" s="9" t="s">
        <v>82</v>
      </c>
      <c r="C89" s="6">
        <v>25.5</v>
      </c>
    </row>
    <row r="90" spans="1:3" x14ac:dyDescent="0.3">
      <c r="A90" s="8">
        <v>190619257</v>
      </c>
      <c r="B90" s="9" t="s">
        <v>83</v>
      </c>
      <c r="C90" s="6">
        <v>6.48</v>
      </c>
    </row>
    <row r="91" spans="1:3" x14ac:dyDescent="0.3">
      <c r="A91" s="8">
        <v>190619257</v>
      </c>
      <c r="B91" s="9" t="s">
        <v>84</v>
      </c>
      <c r="C91" s="6">
        <v>79.103200000000001</v>
      </c>
    </row>
    <row r="92" spans="1:3" x14ac:dyDescent="0.3">
      <c r="A92" s="8">
        <v>190619257</v>
      </c>
      <c r="B92" s="9" t="s">
        <v>85</v>
      </c>
      <c r="C92" s="6">
        <v>7.0694999999999997</v>
      </c>
    </row>
    <row r="93" spans="1:3" x14ac:dyDescent="0.3">
      <c r="A93" s="8">
        <v>190619257</v>
      </c>
      <c r="B93" s="9" t="s">
        <v>86</v>
      </c>
      <c r="C93" s="6">
        <v>22.248000000000001</v>
      </c>
    </row>
    <row r="94" spans="1:3" x14ac:dyDescent="0.3">
      <c r="A94" s="8">
        <v>190619257</v>
      </c>
      <c r="B94" s="9" t="s">
        <v>87</v>
      </c>
      <c r="C94" s="6">
        <v>1.59</v>
      </c>
    </row>
    <row r="95" spans="1:3" x14ac:dyDescent="0.3">
      <c r="A95" s="8">
        <v>190619257</v>
      </c>
      <c r="B95" s="9" t="s">
        <v>88</v>
      </c>
      <c r="C95" s="6">
        <v>43.453699999999998</v>
      </c>
    </row>
    <row r="96" spans="1:3" x14ac:dyDescent="0.3">
      <c r="A96" s="8">
        <v>190619257</v>
      </c>
      <c r="B96" s="9" t="s">
        <v>89</v>
      </c>
      <c r="C96" s="6">
        <v>15</v>
      </c>
    </row>
    <row r="97" spans="1:3" x14ac:dyDescent="0.3">
      <c r="A97" s="8">
        <v>190619257</v>
      </c>
      <c r="B97" s="9" t="s">
        <v>90</v>
      </c>
      <c r="C97" s="6">
        <v>2.5499999999999998</v>
      </c>
    </row>
    <row r="98" spans="1:3" x14ac:dyDescent="0.3">
      <c r="A98" s="8">
        <v>190619257</v>
      </c>
      <c r="B98" s="9" t="s">
        <v>91</v>
      </c>
      <c r="C98" s="6">
        <v>14.5503</v>
      </c>
    </row>
    <row r="99" spans="1:3" x14ac:dyDescent="0.3">
      <c r="A99" s="8">
        <v>190619257</v>
      </c>
      <c r="B99" s="9" t="s">
        <v>92</v>
      </c>
      <c r="C99" s="6">
        <v>0.84</v>
      </c>
    </row>
    <row r="100" spans="1:3" x14ac:dyDescent="0.3">
      <c r="A100" s="8">
        <v>190619257</v>
      </c>
      <c r="B100" s="9" t="s">
        <v>93</v>
      </c>
      <c r="C100" s="6">
        <v>67.492400000000004</v>
      </c>
    </row>
    <row r="101" spans="1:3" x14ac:dyDescent="0.3">
      <c r="A101" s="8">
        <v>190619257</v>
      </c>
      <c r="B101" s="9" t="s">
        <v>94</v>
      </c>
      <c r="C101" s="6">
        <v>1.0580000000000001</v>
      </c>
    </row>
    <row r="102" spans="1:3" x14ac:dyDescent="0.3">
      <c r="A102" s="8">
        <v>190619257</v>
      </c>
      <c r="B102" s="9" t="s">
        <v>95</v>
      </c>
      <c r="C102" s="6">
        <v>1.4518</v>
      </c>
    </row>
    <row r="103" spans="1:3" x14ac:dyDescent="0.3">
      <c r="A103" s="8">
        <v>190619257</v>
      </c>
      <c r="B103" s="9" t="s">
        <v>96</v>
      </c>
      <c r="C103" s="6">
        <v>30.78</v>
      </c>
    </row>
    <row r="104" spans="1:3" x14ac:dyDescent="0.3">
      <c r="A104" s="8">
        <v>190619257</v>
      </c>
      <c r="B104" s="9" t="s">
        <v>97</v>
      </c>
      <c r="C104" s="6">
        <v>10.895099999999999</v>
      </c>
    </row>
    <row r="105" spans="1:3" x14ac:dyDescent="0.3">
      <c r="A105" s="8">
        <v>190619257</v>
      </c>
      <c r="B105" s="9" t="s">
        <v>98</v>
      </c>
      <c r="C105" s="6">
        <v>2.16</v>
      </c>
    </row>
    <row r="106" spans="1:3" ht="28.8" x14ac:dyDescent="0.3">
      <c r="A106" s="8">
        <v>190619257</v>
      </c>
      <c r="B106" s="9" t="s">
        <v>99</v>
      </c>
      <c r="C106" s="6">
        <v>1.47</v>
      </c>
    </row>
    <row r="107" spans="1:3" x14ac:dyDescent="0.3">
      <c r="A107" s="8">
        <v>190619257</v>
      </c>
      <c r="B107" s="9" t="s">
        <v>100</v>
      </c>
      <c r="C107" s="6">
        <v>8.8385999999999996</v>
      </c>
    </row>
    <row r="108" spans="1:3" x14ac:dyDescent="0.3">
      <c r="A108" s="8">
        <v>190619257</v>
      </c>
      <c r="B108" s="9" t="s">
        <v>101</v>
      </c>
      <c r="C108" s="6">
        <v>10.1244</v>
      </c>
    </row>
    <row r="109" spans="1:3" x14ac:dyDescent="0.3">
      <c r="A109" s="8">
        <v>190619257</v>
      </c>
      <c r="B109" s="9" t="s">
        <v>102</v>
      </c>
      <c r="C109" s="6">
        <v>2.6869999999999998</v>
      </c>
    </row>
    <row r="110" spans="1:3" x14ac:dyDescent="0.3">
      <c r="A110" s="8">
        <v>190619257</v>
      </c>
      <c r="B110" s="9" t="s">
        <v>103</v>
      </c>
      <c r="C110" s="6">
        <v>0.17119999999999999</v>
      </c>
    </row>
    <row r="111" spans="1:3" x14ac:dyDescent="0.3">
      <c r="A111" s="8">
        <v>190619257</v>
      </c>
      <c r="B111" s="9" t="s">
        <v>104</v>
      </c>
      <c r="C111" s="6">
        <v>0.57699999999999996</v>
      </c>
    </row>
    <row r="112" spans="1:3" x14ac:dyDescent="0.3">
      <c r="A112" s="8">
        <v>190619257</v>
      </c>
      <c r="B112" s="9" t="s">
        <v>105</v>
      </c>
      <c r="C112" s="6">
        <v>7.9501999999999997</v>
      </c>
    </row>
    <row r="113" spans="1:3" x14ac:dyDescent="0.3">
      <c r="A113" s="8">
        <v>190619257</v>
      </c>
      <c r="B113" s="9" t="s">
        <v>106</v>
      </c>
      <c r="C113" s="6">
        <v>0.57999999999999996</v>
      </c>
    </row>
    <row r="114" spans="1:3" x14ac:dyDescent="0.3">
      <c r="A114" s="8">
        <v>190619257</v>
      </c>
      <c r="B114" s="9" t="s">
        <v>107</v>
      </c>
      <c r="C114" s="6">
        <v>0.1167</v>
      </c>
    </row>
    <row r="115" spans="1:3" x14ac:dyDescent="0.3">
      <c r="A115" s="8">
        <v>190619257</v>
      </c>
      <c r="B115" s="9" t="s">
        <v>108</v>
      </c>
      <c r="C115" s="6">
        <v>10.259399999999999</v>
      </c>
    </row>
    <row r="116" spans="1:3" x14ac:dyDescent="0.3">
      <c r="A116" s="8">
        <v>190619257</v>
      </c>
      <c r="B116" s="9" t="s">
        <v>109</v>
      </c>
      <c r="C116" s="6">
        <v>5.7633999999999999</v>
      </c>
    </row>
    <row r="117" spans="1:3" x14ac:dyDescent="0.3">
      <c r="A117" s="8">
        <v>190619257</v>
      </c>
      <c r="B117" s="9" t="s">
        <v>110</v>
      </c>
      <c r="C117" s="6">
        <v>1.68</v>
      </c>
    </row>
    <row r="118" spans="1:3" x14ac:dyDescent="0.3">
      <c r="A118" s="8">
        <v>190619257</v>
      </c>
      <c r="B118" s="9" t="s">
        <v>111</v>
      </c>
      <c r="C118" s="6">
        <v>0.59940000000000004</v>
      </c>
    </row>
    <row r="119" spans="1:3" x14ac:dyDescent="0.3">
      <c r="A119" s="8">
        <v>190619257</v>
      </c>
      <c r="B119" s="9" t="s">
        <v>112</v>
      </c>
      <c r="C119" s="6">
        <v>4.0848000000000004</v>
      </c>
    </row>
    <row r="120" spans="1:3" x14ac:dyDescent="0.3">
      <c r="A120" s="8">
        <v>190619257</v>
      </c>
      <c r="B120" s="9" t="s">
        <v>113</v>
      </c>
      <c r="C120" s="6">
        <v>0.40229999999999999</v>
      </c>
    </row>
    <row r="121" spans="1:3" x14ac:dyDescent="0.3">
      <c r="A121" s="8">
        <v>190619257</v>
      </c>
      <c r="B121" s="9" t="s">
        <v>114</v>
      </c>
      <c r="C121" s="6">
        <v>0.60740000000000005</v>
      </c>
    </row>
    <row r="122" spans="1:3" x14ac:dyDescent="0.3">
      <c r="A122" s="8">
        <v>190619257</v>
      </c>
      <c r="B122" s="9" t="s">
        <v>115</v>
      </c>
      <c r="C122" s="6">
        <v>1.1695</v>
      </c>
    </row>
    <row r="123" spans="1:3" x14ac:dyDescent="0.3">
      <c r="A123" s="8">
        <v>190619257</v>
      </c>
      <c r="B123" s="9" t="s">
        <v>116</v>
      </c>
      <c r="C123" s="6">
        <v>2.5263</v>
      </c>
    </row>
    <row r="124" spans="1:3" x14ac:dyDescent="0.3">
      <c r="A124" s="8">
        <v>190619257</v>
      </c>
      <c r="B124" s="9" t="s">
        <v>117</v>
      </c>
      <c r="C124" s="6">
        <v>0.24590000000000001</v>
      </c>
    </row>
    <row r="125" spans="1:3" x14ac:dyDescent="0.3">
      <c r="A125" s="8">
        <v>190619257</v>
      </c>
      <c r="B125" s="9" t="s">
        <v>118</v>
      </c>
      <c r="C125" s="6">
        <v>33.83</v>
      </c>
    </row>
    <row r="126" spans="1:3" x14ac:dyDescent="0.3">
      <c r="A126" s="8">
        <v>190619257</v>
      </c>
      <c r="B126" s="9" t="s">
        <v>119</v>
      </c>
      <c r="C126" s="6">
        <v>0.57130000000000003</v>
      </c>
    </row>
    <row r="127" spans="1:3" x14ac:dyDescent="0.3">
      <c r="A127" s="8">
        <v>190619257</v>
      </c>
      <c r="B127" s="9" t="s">
        <v>120</v>
      </c>
      <c r="C127" s="6">
        <v>2.0916000000000001</v>
      </c>
    </row>
    <row r="128" spans="1:3" x14ac:dyDescent="0.3">
      <c r="A128" s="8">
        <v>190619257</v>
      </c>
      <c r="B128" s="9" t="s">
        <v>121</v>
      </c>
      <c r="C128" s="6">
        <v>1.2635000000000001</v>
      </c>
    </row>
    <row r="129" spans="1:3" x14ac:dyDescent="0.3">
      <c r="A129" s="1" t="s">
        <v>126</v>
      </c>
      <c r="B129" s="12"/>
      <c r="C129" s="10">
        <f>SUM(C11:C128)</f>
        <v>2493.825400000002</v>
      </c>
    </row>
    <row r="132" spans="1:3" x14ac:dyDescent="0.3">
      <c r="A132" s="1" t="s">
        <v>127</v>
      </c>
      <c r="B132" s="4" t="s">
        <v>161</v>
      </c>
      <c r="C132" s="13" t="s">
        <v>162</v>
      </c>
    </row>
    <row r="133" spans="1:3" x14ac:dyDescent="0.3">
      <c r="A133" s="8">
        <v>190619257</v>
      </c>
      <c r="B133" s="9" t="s">
        <v>133</v>
      </c>
      <c r="C133" s="11">
        <v>16</v>
      </c>
    </row>
    <row r="134" spans="1:3" x14ac:dyDescent="0.3">
      <c r="A134" s="8">
        <v>190619257</v>
      </c>
      <c r="B134" s="9" t="s">
        <v>134</v>
      </c>
      <c r="C134" s="11">
        <v>30</v>
      </c>
    </row>
    <row r="135" spans="1:3" x14ac:dyDescent="0.3">
      <c r="A135" s="8">
        <v>190619257</v>
      </c>
      <c r="B135" s="9" t="s">
        <v>135</v>
      </c>
      <c r="C135" s="11">
        <v>12</v>
      </c>
    </row>
    <row r="136" spans="1:3" x14ac:dyDescent="0.3">
      <c r="A136" s="8">
        <v>190619257</v>
      </c>
      <c r="B136" s="9" t="s">
        <v>136</v>
      </c>
      <c r="C136" s="11">
        <v>24.400000000000002</v>
      </c>
    </row>
    <row r="137" spans="1:3" ht="28.8" x14ac:dyDescent="0.3">
      <c r="A137" s="8">
        <v>190619257</v>
      </c>
      <c r="B137" s="9" t="s">
        <v>137</v>
      </c>
      <c r="C137" s="11">
        <v>7.6000000000000005</v>
      </c>
    </row>
    <row r="138" spans="1:3" ht="28.8" x14ac:dyDescent="0.3">
      <c r="A138" s="8">
        <v>190619257</v>
      </c>
      <c r="B138" s="9" t="s">
        <v>138</v>
      </c>
      <c r="C138" s="11">
        <v>7.6000000000000005</v>
      </c>
    </row>
    <row r="139" spans="1:3" ht="28.8" x14ac:dyDescent="0.3">
      <c r="A139" s="8">
        <v>190619257</v>
      </c>
      <c r="B139" s="9" t="s">
        <v>139</v>
      </c>
      <c r="C139" s="11">
        <v>13.600000000000001</v>
      </c>
    </row>
    <row r="140" spans="1:3" ht="28.8" x14ac:dyDescent="0.3">
      <c r="A140" s="8">
        <v>190619257</v>
      </c>
      <c r="B140" s="9" t="s">
        <v>140</v>
      </c>
      <c r="C140" s="11">
        <v>11.200000000000001</v>
      </c>
    </row>
    <row r="141" spans="1:3" ht="28.8" x14ac:dyDescent="0.3">
      <c r="A141" s="8">
        <v>190619257</v>
      </c>
      <c r="B141" s="9" t="s">
        <v>141</v>
      </c>
      <c r="C141" s="11">
        <v>5.2</v>
      </c>
    </row>
    <row r="142" spans="1:3" x14ac:dyDescent="0.3">
      <c r="A142" s="8">
        <v>190619257</v>
      </c>
      <c r="B142" s="9" t="s">
        <v>142</v>
      </c>
      <c r="C142" s="11">
        <v>33.6</v>
      </c>
    </row>
    <row r="143" spans="1:3" x14ac:dyDescent="0.3">
      <c r="A143" s="8">
        <v>190619257</v>
      </c>
      <c r="B143" s="9" t="s">
        <v>143</v>
      </c>
      <c r="C143" s="11">
        <v>38.400000000000006</v>
      </c>
    </row>
    <row r="144" spans="1:3" x14ac:dyDescent="0.3">
      <c r="A144" s="8">
        <v>190619257</v>
      </c>
      <c r="B144" s="9" t="s">
        <v>144</v>
      </c>
      <c r="C144" s="11">
        <v>26.400000000000002</v>
      </c>
    </row>
    <row r="145" spans="1:3" x14ac:dyDescent="0.3">
      <c r="A145" s="8">
        <v>190619257</v>
      </c>
      <c r="B145" s="9" t="s">
        <v>145</v>
      </c>
      <c r="C145" s="11">
        <v>48</v>
      </c>
    </row>
    <row r="146" spans="1:3" ht="28.8" x14ac:dyDescent="0.3">
      <c r="A146" s="8">
        <v>190619257</v>
      </c>
      <c r="B146" s="9" t="s">
        <v>146</v>
      </c>
      <c r="C146" s="11">
        <v>168</v>
      </c>
    </row>
    <row r="147" spans="1:3" ht="57.6" x14ac:dyDescent="0.3">
      <c r="A147" s="8">
        <v>190619257</v>
      </c>
      <c r="B147" s="9" t="s">
        <v>147</v>
      </c>
      <c r="C147" s="11">
        <v>24</v>
      </c>
    </row>
    <row r="148" spans="1:3" ht="43.2" x14ac:dyDescent="0.3">
      <c r="A148" s="8">
        <v>190619257</v>
      </c>
      <c r="B148" s="9" t="s">
        <v>148</v>
      </c>
      <c r="C148" s="11">
        <v>24</v>
      </c>
    </row>
    <row r="149" spans="1:3" ht="28.8" x14ac:dyDescent="0.3">
      <c r="A149" s="8">
        <v>190619257</v>
      </c>
      <c r="B149" s="9" t="s">
        <v>149</v>
      </c>
      <c r="C149" s="11">
        <v>26</v>
      </c>
    </row>
    <row r="150" spans="1:3" ht="28.8" x14ac:dyDescent="0.3">
      <c r="A150" s="8">
        <v>190619257</v>
      </c>
      <c r="B150" s="9" t="s">
        <v>150</v>
      </c>
      <c r="C150" s="11">
        <v>24.400000000000002</v>
      </c>
    </row>
    <row r="151" spans="1:3" x14ac:dyDescent="0.3">
      <c r="A151" s="8">
        <v>190619257</v>
      </c>
      <c r="B151" s="9" t="s">
        <v>151</v>
      </c>
      <c r="C151" s="11">
        <v>24</v>
      </c>
    </row>
    <row r="152" spans="1:3" x14ac:dyDescent="0.3">
      <c r="A152" s="8">
        <v>190619257</v>
      </c>
      <c r="B152" s="9" t="s">
        <v>152</v>
      </c>
      <c r="C152" s="11">
        <v>7.6000000000000005</v>
      </c>
    </row>
    <row r="153" spans="1:3" ht="28.8" x14ac:dyDescent="0.3">
      <c r="A153" s="8">
        <v>190619257</v>
      </c>
      <c r="B153" s="9" t="s">
        <v>153</v>
      </c>
      <c r="C153" s="11">
        <v>7.6000000000000005</v>
      </c>
    </row>
    <row r="154" spans="1:3" ht="28.8" x14ac:dyDescent="0.3">
      <c r="A154" s="8">
        <v>190619257</v>
      </c>
      <c r="B154" s="9" t="s">
        <v>154</v>
      </c>
      <c r="C154" s="11">
        <v>19.200000000000003</v>
      </c>
    </row>
    <row r="155" spans="1:3" x14ac:dyDescent="0.3">
      <c r="A155" s="8">
        <v>190619257</v>
      </c>
      <c r="B155" s="9" t="s">
        <v>133</v>
      </c>
      <c r="C155" s="11">
        <v>16</v>
      </c>
    </row>
    <row r="156" spans="1:3" x14ac:dyDescent="0.3">
      <c r="A156" s="8">
        <v>190619257</v>
      </c>
      <c r="B156" s="9" t="s">
        <v>133</v>
      </c>
      <c r="C156" s="11">
        <v>16</v>
      </c>
    </row>
    <row r="157" spans="1:3" x14ac:dyDescent="0.3">
      <c r="A157" s="8">
        <v>190619257</v>
      </c>
      <c r="B157" s="9" t="s">
        <v>133</v>
      </c>
      <c r="C157" s="11">
        <v>16</v>
      </c>
    </row>
    <row r="158" spans="1:3" x14ac:dyDescent="0.3">
      <c r="A158" s="8">
        <v>190619257</v>
      </c>
      <c r="B158" s="9" t="s">
        <v>155</v>
      </c>
      <c r="C158" s="11">
        <v>9.6000000000000014</v>
      </c>
    </row>
    <row r="159" spans="1:3" x14ac:dyDescent="0.3">
      <c r="A159" s="8">
        <v>190619257</v>
      </c>
      <c r="B159" s="9" t="s">
        <v>156</v>
      </c>
      <c r="C159" s="11">
        <v>15.200000000000001</v>
      </c>
    </row>
    <row r="160" spans="1:3" x14ac:dyDescent="0.3">
      <c r="A160" s="8">
        <v>190619257</v>
      </c>
      <c r="B160" s="9" t="s">
        <v>157</v>
      </c>
      <c r="C160" s="11">
        <v>15.200000000000001</v>
      </c>
    </row>
    <row r="161" spans="1:3" x14ac:dyDescent="0.3">
      <c r="A161" s="8">
        <v>190619257</v>
      </c>
      <c r="B161" s="9" t="s">
        <v>158</v>
      </c>
      <c r="C161" s="11">
        <v>7.6000000000000005</v>
      </c>
    </row>
    <row r="162" spans="1:3" x14ac:dyDescent="0.3">
      <c r="A162" s="8">
        <v>190619257</v>
      </c>
      <c r="B162" s="9" t="s">
        <v>159</v>
      </c>
      <c r="C162" s="11">
        <v>26</v>
      </c>
    </row>
    <row r="163" spans="1:3" x14ac:dyDescent="0.3">
      <c r="A163" s="8">
        <v>190619257</v>
      </c>
      <c r="B163" s="9" t="s">
        <v>160</v>
      </c>
      <c r="C163" s="11">
        <v>20</v>
      </c>
    </row>
    <row r="164" spans="1:3" x14ac:dyDescent="0.3">
      <c r="A164" s="1" t="s">
        <v>126</v>
      </c>
      <c r="B164" s="12"/>
      <c r="C164" s="10">
        <f>SUM(C133:C163)</f>
        <v>740.4000000000002</v>
      </c>
    </row>
    <row r="166" spans="1:3" x14ac:dyDescent="0.3">
      <c r="A166" s="1" t="s">
        <v>127</v>
      </c>
      <c r="B166" s="7" t="s">
        <v>163</v>
      </c>
      <c r="C166" s="4" t="s">
        <v>194</v>
      </c>
    </row>
    <row r="167" spans="1:3" x14ac:dyDescent="0.3">
      <c r="A167" s="8">
        <v>190619257</v>
      </c>
      <c r="B167" s="5" t="s">
        <v>170</v>
      </c>
      <c r="C167" s="11">
        <v>1173</v>
      </c>
    </row>
    <row r="168" spans="1:3" x14ac:dyDescent="0.3">
      <c r="A168" s="8">
        <v>190619257</v>
      </c>
      <c r="B168" s="5" t="s">
        <v>166</v>
      </c>
      <c r="C168" s="11">
        <v>425.00000000000006</v>
      </c>
    </row>
    <row r="169" spans="1:3" x14ac:dyDescent="0.3">
      <c r="A169" s="8">
        <v>190619257</v>
      </c>
      <c r="B169" s="5" t="s">
        <v>164</v>
      </c>
      <c r="C169" s="11">
        <v>323</v>
      </c>
    </row>
    <row r="170" spans="1:3" x14ac:dyDescent="0.3">
      <c r="A170" s="8">
        <v>190619257</v>
      </c>
      <c r="B170" s="5" t="s">
        <v>171</v>
      </c>
      <c r="C170" s="11">
        <v>212.50000000000003</v>
      </c>
    </row>
    <row r="171" spans="1:3" x14ac:dyDescent="0.3">
      <c r="A171" s="8">
        <v>190619257</v>
      </c>
      <c r="B171" s="5" t="s">
        <v>165</v>
      </c>
      <c r="C171" s="11">
        <v>85</v>
      </c>
    </row>
    <row r="172" spans="1:3" x14ac:dyDescent="0.3">
      <c r="A172" s="8">
        <v>190619257</v>
      </c>
      <c r="B172" s="5" t="s">
        <v>169</v>
      </c>
      <c r="C172" s="11">
        <v>85</v>
      </c>
    </row>
    <row r="173" spans="1:3" x14ac:dyDescent="0.3">
      <c r="A173" s="8">
        <v>190619257</v>
      </c>
      <c r="B173" s="5" t="s">
        <v>167</v>
      </c>
      <c r="C173" s="11">
        <v>53.550000000000004</v>
      </c>
    </row>
    <row r="174" spans="1:3" x14ac:dyDescent="0.3">
      <c r="A174" s="8">
        <v>190619257</v>
      </c>
      <c r="B174" s="5" t="s">
        <v>168</v>
      </c>
      <c r="C174" s="11">
        <v>53.550000000000004</v>
      </c>
    </row>
    <row r="175" spans="1:3" x14ac:dyDescent="0.3">
      <c r="A175" s="7" t="s">
        <v>126</v>
      </c>
      <c r="B175" s="5"/>
      <c r="C175" s="13">
        <f>SUM(C167:C174)</f>
        <v>2410.6000000000004</v>
      </c>
    </row>
  </sheetData>
  <autoFilter ref="A10:C129" xr:uid="{CB8948FE-7229-4DEB-AAE4-2BE19CA6E9C5}"/>
  <mergeCells count="2">
    <mergeCell ref="B6:C6"/>
    <mergeCell ref="B5:C5"/>
  </mergeCells>
  <pageMargins left="0.7" right="0.7" top="0.75" bottom="0.75" header="0.3" footer="0.3"/>
  <pageSetup scale="5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98"/>
  <sheetViews>
    <sheetView showGridLines="0" zoomScaleNormal="100" workbookViewId="0"/>
  </sheetViews>
  <sheetFormatPr defaultRowHeight="14.4" x14ac:dyDescent="0.3"/>
  <cols>
    <col min="1" max="1" width="22.6640625" customWidth="1"/>
    <col min="2" max="2" width="63.44140625" customWidth="1"/>
    <col min="3" max="3" width="28.6640625" customWidth="1"/>
    <col min="4" max="4" width="27.33203125" customWidth="1"/>
  </cols>
  <sheetData>
    <row r="2" spans="1:4" ht="30" customHeight="1" x14ac:dyDescent="0.3">
      <c r="A2" s="1" t="s">
        <v>0</v>
      </c>
      <c r="B2" s="1" t="s">
        <v>122</v>
      </c>
      <c r="C2" s="14" t="s">
        <v>123</v>
      </c>
      <c r="D2" s="14" t="s">
        <v>124</v>
      </c>
    </row>
    <row r="3" spans="1:4" x14ac:dyDescent="0.3">
      <c r="A3" s="2" t="s">
        <v>250</v>
      </c>
      <c r="B3" s="2" t="s">
        <v>251</v>
      </c>
      <c r="C3" s="3">
        <v>43578.693055555559</v>
      </c>
      <c r="D3" s="3">
        <v>43586.5625</v>
      </c>
    </row>
    <row r="5" spans="1:4" x14ac:dyDescent="0.3">
      <c r="A5" s="4" t="s">
        <v>130</v>
      </c>
      <c r="B5" s="35" t="s">
        <v>125</v>
      </c>
      <c r="C5" s="35"/>
      <c r="D5" s="10" t="s">
        <v>132</v>
      </c>
    </row>
    <row r="6" spans="1:4" ht="108.75" customHeight="1" x14ac:dyDescent="0.3">
      <c r="A6" s="8" t="s">
        <v>252</v>
      </c>
      <c r="B6" s="34" t="s">
        <v>207</v>
      </c>
      <c r="C6" s="34"/>
      <c r="D6" s="6">
        <v>13500</v>
      </c>
    </row>
    <row r="10" spans="1:4" x14ac:dyDescent="0.3">
      <c r="A10" s="1" t="s">
        <v>127</v>
      </c>
      <c r="B10" s="1" t="s">
        <v>128</v>
      </c>
      <c r="C10" s="10" t="s">
        <v>129</v>
      </c>
    </row>
    <row r="11" spans="1:4" x14ac:dyDescent="0.3">
      <c r="A11" s="8">
        <v>190726319</v>
      </c>
      <c r="B11" s="9" t="s">
        <v>173</v>
      </c>
      <c r="C11" s="6">
        <v>29.968</v>
      </c>
    </row>
    <row r="12" spans="1:4" x14ac:dyDescent="0.3">
      <c r="A12" s="8">
        <v>190726319</v>
      </c>
      <c r="B12" s="9" t="s">
        <v>114</v>
      </c>
      <c r="C12" s="6">
        <v>0.59699999999999998</v>
      </c>
    </row>
    <row r="13" spans="1:4" x14ac:dyDescent="0.3">
      <c r="A13" s="8">
        <v>190726319</v>
      </c>
      <c r="B13" s="9" t="s">
        <v>179</v>
      </c>
      <c r="C13" s="6">
        <v>2.2869000000000002</v>
      </c>
    </row>
    <row r="14" spans="1:4" x14ac:dyDescent="0.3">
      <c r="A14" s="8">
        <v>190726319</v>
      </c>
      <c r="B14" s="9" t="s">
        <v>208</v>
      </c>
      <c r="C14" s="6">
        <v>1.0665</v>
      </c>
    </row>
    <row r="15" spans="1:4" x14ac:dyDescent="0.3">
      <c r="A15" s="8">
        <v>190726319</v>
      </c>
      <c r="B15" s="9" t="s">
        <v>209</v>
      </c>
      <c r="C15" s="6">
        <v>0.96089999999999998</v>
      </c>
    </row>
    <row r="16" spans="1:4" x14ac:dyDescent="0.3">
      <c r="A16" s="8">
        <v>190726319</v>
      </c>
      <c r="B16" s="9" t="s">
        <v>84</v>
      </c>
      <c r="C16" s="6">
        <v>79.104200000000006</v>
      </c>
    </row>
    <row r="17" spans="1:3" x14ac:dyDescent="0.3">
      <c r="A17" s="8">
        <v>190726319</v>
      </c>
      <c r="B17" s="9" t="s">
        <v>88</v>
      </c>
      <c r="C17" s="6">
        <v>43.453699999999998</v>
      </c>
    </row>
    <row r="18" spans="1:3" x14ac:dyDescent="0.3">
      <c r="A18" s="8">
        <v>190726319</v>
      </c>
      <c r="B18" s="9" t="s">
        <v>79</v>
      </c>
      <c r="C18" s="6">
        <v>1.0085999999999999</v>
      </c>
    </row>
    <row r="19" spans="1:3" x14ac:dyDescent="0.3">
      <c r="A19" s="8">
        <v>190726319</v>
      </c>
      <c r="B19" s="9" t="s">
        <v>104</v>
      </c>
      <c r="C19" s="6">
        <v>1.1539999999999999</v>
      </c>
    </row>
    <row r="20" spans="1:3" x14ac:dyDescent="0.3">
      <c r="A20" s="8">
        <v>190726319</v>
      </c>
      <c r="B20" s="9" t="s">
        <v>33</v>
      </c>
      <c r="C20" s="6">
        <v>0.74</v>
      </c>
    </row>
    <row r="21" spans="1:3" x14ac:dyDescent="0.3">
      <c r="A21" s="8">
        <v>190726319</v>
      </c>
      <c r="B21" s="9" t="s">
        <v>78</v>
      </c>
      <c r="C21" s="6">
        <v>0.32579999999999998</v>
      </c>
    </row>
    <row r="22" spans="1:3" x14ac:dyDescent="0.3">
      <c r="A22" s="8">
        <v>190726319</v>
      </c>
      <c r="B22" s="9" t="s">
        <v>186</v>
      </c>
      <c r="C22" s="6">
        <v>0.18890000000000001</v>
      </c>
    </row>
    <row r="23" spans="1:3" x14ac:dyDescent="0.3">
      <c r="A23" s="8">
        <v>190726319</v>
      </c>
      <c r="B23" s="9" t="s">
        <v>188</v>
      </c>
      <c r="C23" s="6">
        <v>1.9697</v>
      </c>
    </row>
    <row r="24" spans="1:3" x14ac:dyDescent="0.3">
      <c r="A24" s="8">
        <v>190726319</v>
      </c>
      <c r="B24" s="9" t="s">
        <v>210</v>
      </c>
      <c r="C24" s="6">
        <v>7.8</v>
      </c>
    </row>
    <row r="25" spans="1:3" x14ac:dyDescent="0.3">
      <c r="A25" s="8">
        <v>190726319</v>
      </c>
      <c r="B25" s="9" t="s">
        <v>180</v>
      </c>
      <c r="C25" s="6">
        <v>6.7954999999999997</v>
      </c>
    </row>
    <row r="26" spans="1:3" x14ac:dyDescent="0.3">
      <c r="A26" s="8">
        <v>190726319</v>
      </c>
      <c r="B26" s="9" t="s">
        <v>76</v>
      </c>
      <c r="C26" s="6">
        <v>116.6584</v>
      </c>
    </row>
    <row r="27" spans="1:3" x14ac:dyDescent="0.3">
      <c r="A27" s="8">
        <v>190726319</v>
      </c>
      <c r="B27" s="9" t="s">
        <v>74</v>
      </c>
      <c r="C27" s="6">
        <v>5.7</v>
      </c>
    </row>
    <row r="28" spans="1:3" x14ac:dyDescent="0.3">
      <c r="A28" s="8">
        <v>190726319</v>
      </c>
      <c r="B28" s="9" t="s">
        <v>48</v>
      </c>
      <c r="C28" s="6">
        <v>8.9899999999999994E-2</v>
      </c>
    </row>
    <row r="29" spans="1:3" x14ac:dyDescent="0.3">
      <c r="A29" s="8">
        <v>190726319</v>
      </c>
      <c r="B29" s="9" t="s">
        <v>112</v>
      </c>
      <c r="C29" s="6">
        <v>1.3120000000000001</v>
      </c>
    </row>
    <row r="30" spans="1:3" x14ac:dyDescent="0.3">
      <c r="A30" s="8">
        <v>190726319</v>
      </c>
      <c r="B30" s="9" t="s">
        <v>14</v>
      </c>
      <c r="C30" s="6">
        <v>14.4</v>
      </c>
    </row>
    <row r="31" spans="1:3" x14ac:dyDescent="0.3">
      <c r="A31" s="8">
        <v>190726319</v>
      </c>
      <c r="B31" s="9" t="s">
        <v>90</v>
      </c>
      <c r="C31" s="6">
        <v>2.5499999999999998</v>
      </c>
    </row>
    <row r="32" spans="1:3" x14ac:dyDescent="0.3">
      <c r="A32" s="8">
        <v>190726319</v>
      </c>
      <c r="B32" s="9" t="s">
        <v>211</v>
      </c>
      <c r="C32" s="6">
        <v>175.00380000000001</v>
      </c>
    </row>
    <row r="33" spans="1:3" x14ac:dyDescent="0.3">
      <c r="A33" s="8">
        <v>190726319</v>
      </c>
      <c r="B33" s="9" t="s">
        <v>212</v>
      </c>
      <c r="C33" s="6">
        <v>0.42620000000000002</v>
      </c>
    </row>
    <row r="34" spans="1:3" x14ac:dyDescent="0.3">
      <c r="A34" s="8">
        <v>190726319</v>
      </c>
      <c r="B34" s="9" t="s">
        <v>183</v>
      </c>
      <c r="C34" s="6">
        <v>0.64800000000000002</v>
      </c>
    </row>
    <row r="35" spans="1:3" x14ac:dyDescent="0.3">
      <c r="A35" s="8">
        <v>190726319</v>
      </c>
      <c r="B35" s="9" t="s">
        <v>86</v>
      </c>
      <c r="C35" s="6">
        <v>22.248000000000001</v>
      </c>
    </row>
    <row r="36" spans="1:3" x14ac:dyDescent="0.3">
      <c r="A36" s="8">
        <v>190726319</v>
      </c>
      <c r="B36" s="9" t="s">
        <v>98</v>
      </c>
      <c r="C36" s="6">
        <v>0.54</v>
      </c>
    </row>
    <row r="37" spans="1:3" x14ac:dyDescent="0.3">
      <c r="A37" s="8">
        <v>190726319</v>
      </c>
      <c r="B37" s="9" t="s">
        <v>213</v>
      </c>
      <c r="C37" s="6">
        <v>163.00399999999999</v>
      </c>
    </row>
    <row r="38" spans="1:3" ht="28.8" x14ac:dyDescent="0.3">
      <c r="A38" s="8">
        <v>190726319</v>
      </c>
      <c r="B38" s="9" t="s">
        <v>214</v>
      </c>
      <c r="C38" s="6">
        <v>389.34</v>
      </c>
    </row>
    <row r="39" spans="1:3" x14ac:dyDescent="0.3">
      <c r="A39" s="8">
        <v>190726319</v>
      </c>
      <c r="B39" s="9" t="s">
        <v>96</v>
      </c>
      <c r="C39" s="6">
        <v>20.52</v>
      </c>
    </row>
    <row r="40" spans="1:3" x14ac:dyDescent="0.3">
      <c r="A40" s="8">
        <v>190726319</v>
      </c>
      <c r="B40" s="9" t="s">
        <v>95</v>
      </c>
      <c r="C40" s="6">
        <v>0.62219999999999998</v>
      </c>
    </row>
    <row r="41" spans="1:3" x14ac:dyDescent="0.3">
      <c r="A41" s="8">
        <v>190726319</v>
      </c>
      <c r="B41" s="9" t="s">
        <v>197</v>
      </c>
      <c r="C41" s="6">
        <v>1.4941</v>
      </c>
    </row>
    <row r="42" spans="1:3" x14ac:dyDescent="0.3">
      <c r="A42" s="8">
        <v>190726319</v>
      </c>
      <c r="B42" s="9" t="s">
        <v>8</v>
      </c>
      <c r="C42" s="6">
        <v>9.4779999999999998</v>
      </c>
    </row>
    <row r="43" spans="1:3" x14ac:dyDescent="0.3">
      <c r="A43" s="8">
        <v>190726319</v>
      </c>
      <c r="B43" s="9" t="s">
        <v>215</v>
      </c>
      <c r="C43" s="6">
        <v>75.816000000000003</v>
      </c>
    </row>
    <row r="44" spans="1:3" x14ac:dyDescent="0.3">
      <c r="A44" s="8">
        <v>190726319</v>
      </c>
      <c r="B44" s="9" t="s">
        <v>216</v>
      </c>
      <c r="C44" s="6">
        <v>3.5</v>
      </c>
    </row>
    <row r="45" spans="1:3" x14ac:dyDescent="0.3">
      <c r="A45" s="8">
        <v>190726319</v>
      </c>
      <c r="B45" s="9" t="s">
        <v>56</v>
      </c>
      <c r="C45" s="6">
        <v>60</v>
      </c>
    </row>
    <row r="46" spans="1:3" x14ac:dyDescent="0.3">
      <c r="A46" s="8">
        <v>190726319</v>
      </c>
      <c r="B46" s="9" t="s">
        <v>32</v>
      </c>
      <c r="C46" s="6">
        <v>0.74</v>
      </c>
    </row>
    <row r="47" spans="1:3" x14ac:dyDescent="0.3">
      <c r="A47" s="8">
        <v>190726319</v>
      </c>
      <c r="B47" s="9" t="s">
        <v>7</v>
      </c>
      <c r="C47" s="6">
        <v>22.163</v>
      </c>
    </row>
    <row r="48" spans="1:3" x14ac:dyDescent="0.3">
      <c r="A48" s="8">
        <v>190726319</v>
      </c>
      <c r="B48" s="9" t="s">
        <v>217</v>
      </c>
      <c r="C48" s="6">
        <v>1.2010000000000001</v>
      </c>
    </row>
    <row r="49" spans="1:3" x14ac:dyDescent="0.3">
      <c r="A49" s="8">
        <v>190726319</v>
      </c>
      <c r="B49" s="9" t="s">
        <v>91</v>
      </c>
      <c r="C49" s="6">
        <v>14.5503</v>
      </c>
    </row>
    <row r="50" spans="1:3" x14ac:dyDescent="0.3">
      <c r="A50" s="8">
        <v>190726319</v>
      </c>
      <c r="B50" s="9" t="s">
        <v>22</v>
      </c>
      <c r="C50" s="6">
        <v>44.821399999999997</v>
      </c>
    </row>
    <row r="51" spans="1:3" x14ac:dyDescent="0.3">
      <c r="A51" s="8">
        <v>190726319</v>
      </c>
      <c r="B51" s="9" t="s">
        <v>52</v>
      </c>
      <c r="C51" s="6">
        <v>0.217</v>
      </c>
    </row>
    <row r="52" spans="1:3" x14ac:dyDescent="0.3">
      <c r="A52" s="8">
        <v>190726319</v>
      </c>
      <c r="B52" s="9" t="s">
        <v>24</v>
      </c>
      <c r="C52" s="6">
        <v>7.9383999999999997</v>
      </c>
    </row>
    <row r="53" spans="1:3" x14ac:dyDescent="0.3">
      <c r="A53" s="8">
        <v>190726319</v>
      </c>
      <c r="B53" s="9" t="s">
        <v>82</v>
      </c>
      <c r="C53" s="6">
        <v>25.5</v>
      </c>
    </row>
    <row r="54" spans="1:3" x14ac:dyDescent="0.3">
      <c r="A54" s="8">
        <v>190726319</v>
      </c>
      <c r="B54" s="9" t="s">
        <v>218</v>
      </c>
      <c r="C54" s="6">
        <v>0.8236</v>
      </c>
    </row>
    <row r="55" spans="1:3" x14ac:dyDescent="0.3">
      <c r="A55" s="8">
        <v>190726319</v>
      </c>
      <c r="B55" s="9" t="s">
        <v>198</v>
      </c>
      <c r="C55" s="6">
        <v>2.9411999999999998</v>
      </c>
    </row>
    <row r="56" spans="1:3" x14ac:dyDescent="0.3">
      <c r="A56" s="8">
        <v>190726319</v>
      </c>
      <c r="B56" s="9" t="s">
        <v>185</v>
      </c>
      <c r="C56" s="6">
        <v>1.298</v>
      </c>
    </row>
    <row r="57" spans="1:3" x14ac:dyDescent="0.3">
      <c r="A57" s="8">
        <v>190726319</v>
      </c>
      <c r="B57" s="9" t="s">
        <v>219</v>
      </c>
      <c r="C57" s="6">
        <v>755.74699999999996</v>
      </c>
    </row>
    <row r="58" spans="1:3" x14ac:dyDescent="0.3">
      <c r="A58" s="8">
        <v>190726319</v>
      </c>
      <c r="B58" s="9" t="s">
        <v>102</v>
      </c>
      <c r="C58" s="6">
        <v>2.6869999999999998</v>
      </c>
    </row>
    <row r="59" spans="1:3" x14ac:dyDescent="0.3">
      <c r="A59" s="8">
        <v>190726319</v>
      </c>
      <c r="B59" s="9" t="s">
        <v>92</v>
      </c>
      <c r="C59" s="6">
        <v>5.88</v>
      </c>
    </row>
    <row r="60" spans="1:3" x14ac:dyDescent="0.3">
      <c r="A60" s="8">
        <v>190726319</v>
      </c>
      <c r="B60" s="9" t="s">
        <v>200</v>
      </c>
      <c r="C60" s="6">
        <v>3.2452999999999999</v>
      </c>
    </row>
    <row r="61" spans="1:3" x14ac:dyDescent="0.3">
      <c r="A61" s="8">
        <v>190726319</v>
      </c>
      <c r="B61" s="9" t="s">
        <v>37</v>
      </c>
      <c r="C61" s="6">
        <v>10.2583</v>
      </c>
    </row>
    <row r="62" spans="1:3" x14ac:dyDescent="0.3">
      <c r="A62" s="8">
        <v>190726319</v>
      </c>
      <c r="B62" s="9" t="s">
        <v>181</v>
      </c>
      <c r="C62" s="6">
        <v>1.59</v>
      </c>
    </row>
    <row r="63" spans="1:3" x14ac:dyDescent="0.3">
      <c r="A63" s="8">
        <v>190726319</v>
      </c>
      <c r="B63" s="9" t="s">
        <v>220</v>
      </c>
      <c r="C63" s="6">
        <v>4.1729000000000003</v>
      </c>
    </row>
    <row r="64" spans="1:3" x14ac:dyDescent="0.3">
      <c r="A64" s="8">
        <v>190726319</v>
      </c>
      <c r="B64" s="9" t="s">
        <v>106</v>
      </c>
      <c r="C64" s="6">
        <v>1.972</v>
      </c>
    </row>
    <row r="65" spans="1:3" x14ac:dyDescent="0.3">
      <c r="A65" s="8">
        <v>190726319</v>
      </c>
      <c r="B65" s="9" t="s">
        <v>192</v>
      </c>
      <c r="C65" s="6">
        <v>0.4803</v>
      </c>
    </row>
    <row r="66" spans="1:3" x14ac:dyDescent="0.3">
      <c r="A66" s="8">
        <v>190726319</v>
      </c>
      <c r="B66" s="9" t="s">
        <v>85</v>
      </c>
      <c r="C66" s="6">
        <v>17.909400000000002</v>
      </c>
    </row>
    <row r="67" spans="1:3" x14ac:dyDescent="0.3">
      <c r="A67" s="8">
        <v>190726319</v>
      </c>
      <c r="B67" s="9" t="s">
        <v>40</v>
      </c>
      <c r="C67" s="6">
        <v>0.35099999999999998</v>
      </c>
    </row>
    <row r="68" spans="1:3" x14ac:dyDescent="0.3">
      <c r="A68" s="8">
        <v>190726319</v>
      </c>
      <c r="B68" s="9" t="s">
        <v>10</v>
      </c>
      <c r="C68" s="6">
        <v>73.351799999999997</v>
      </c>
    </row>
    <row r="69" spans="1:3" x14ac:dyDescent="0.3">
      <c r="A69" s="8">
        <v>190726319</v>
      </c>
      <c r="B69" s="9" t="s">
        <v>31</v>
      </c>
      <c r="C69" s="6">
        <v>8.1</v>
      </c>
    </row>
    <row r="70" spans="1:3" ht="28.8" x14ac:dyDescent="0.3">
      <c r="A70" s="8">
        <v>190726319</v>
      </c>
      <c r="B70" s="9" t="s">
        <v>187</v>
      </c>
      <c r="C70" s="6">
        <v>118.5082</v>
      </c>
    </row>
    <row r="71" spans="1:3" x14ac:dyDescent="0.3">
      <c r="A71" s="8">
        <v>190726319</v>
      </c>
      <c r="B71" s="9" t="s">
        <v>13</v>
      </c>
      <c r="C71" s="6">
        <v>3.528</v>
      </c>
    </row>
    <row r="72" spans="1:3" x14ac:dyDescent="0.3">
      <c r="A72" s="8">
        <v>190726319</v>
      </c>
      <c r="B72" s="9" t="s">
        <v>190</v>
      </c>
      <c r="C72" s="6">
        <v>1.4478</v>
      </c>
    </row>
    <row r="73" spans="1:3" x14ac:dyDescent="0.3">
      <c r="A73" s="8">
        <v>190726319</v>
      </c>
      <c r="B73" s="9" t="s">
        <v>221</v>
      </c>
      <c r="C73" s="6">
        <v>12.192</v>
      </c>
    </row>
    <row r="74" spans="1:3" x14ac:dyDescent="0.3">
      <c r="A74" s="8">
        <v>190726319</v>
      </c>
      <c r="B74" s="9" t="s">
        <v>222</v>
      </c>
      <c r="C74" s="6">
        <v>72.941999999999993</v>
      </c>
    </row>
    <row r="75" spans="1:3" x14ac:dyDescent="0.3">
      <c r="A75" s="8">
        <v>190726319</v>
      </c>
      <c r="B75" s="9" t="s">
        <v>223</v>
      </c>
      <c r="C75" s="6">
        <v>78.706000000000003</v>
      </c>
    </row>
    <row r="76" spans="1:3" ht="28.8" x14ac:dyDescent="0.3">
      <c r="A76" s="8">
        <v>190726319</v>
      </c>
      <c r="B76" s="9" t="s">
        <v>203</v>
      </c>
      <c r="C76" s="6">
        <v>74.131600000000006</v>
      </c>
    </row>
    <row r="77" spans="1:3" x14ac:dyDescent="0.3">
      <c r="A77" s="8">
        <v>190726319</v>
      </c>
      <c r="B77" s="9" t="s">
        <v>73</v>
      </c>
      <c r="C77" s="6">
        <v>4.2496</v>
      </c>
    </row>
    <row r="78" spans="1:3" x14ac:dyDescent="0.3">
      <c r="A78" s="8">
        <v>190726319</v>
      </c>
      <c r="B78" s="9" t="s">
        <v>174</v>
      </c>
      <c r="C78" s="6">
        <v>12.3948</v>
      </c>
    </row>
    <row r="79" spans="1:3" x14ac:dyDescent="0.3">
      <c r="A79" s="8">
        <v>190726319</v>
      </c>
      <c r="B79" s="9" t="s">
        <v>201</v>
      </c>
      <c r="C79" s="6">
        <v>2.8776000000000002</v>
      </c>
    </row>
    <row r="80" spans="1:3" x14ac:dyDescent="0.3">
      <c r="A80" s="8">
        <v>190726319</v>
      </c>
      <c r="B80" s="9" t="s">
        <v>5</v>
      </c>
      <c r="C80" s="6">
        <v>11.27</v>
      </c>
    </row>
    <row r="81" spans="1:3" x14ac:dyDescent="0.3">
      <c r="A81" s="8">
        <v>190726319</v>
      </c>
      <c r="B81" s="9" t="s">
        <v>107</v>
      </c>
      <c r="C81" s="6">
        <v>7.7799999999999994E-2</v>
      </c>
    </row>
    <row r="82" spans="1:3" x14ac:dyDescent="0.3">
      <c r="A82" s="8">
        <v>190726319</v>
      </c>
      <c r="B82" s="9" t="s">
        <v>46</v>
      </c>
      <c r="C82" s="6">
        <v>1.98</v>
      </c>
    </row>
    <row r="83" spans="1:3" x14ac:dyDescent="0.3">
      <c r="A83" s="8">
        <v>190726319</v>
      </c>
      <c r="B83" s="9" t="s">
        <v>224</v>
      </c>
      <c r="C83" s="6">
        <v>32.346899999999998</v>
      </c>
    </row>
    <row r="84" spans="1:3" x14ac:dyDescent="0.3">
      <c r="A84" s="8">
        <v>190726319</v>
      </c>
      <c r="B84" s="9" t="s">
        <v>93</v>
      </c>
      <c r="C84" s="6">
        <v>151.857</v>
      </c>
    </row>
    <row r="85" spans="1:3" x14ac:dyDescent="0.3">
      <c r="A85" s="8">
        <v>190726319</v>
      </c>
      <c r="B85" s="9" t="s">
        <v>18</v>
      </c>
      <c r="C85" s="6">
        <v>0.9</v>
      </c>
    </row>
    <row r="86" spans="1:3" x14ac:dyDescent="0.3">
      <c r="A86" s="8">
        <v>190726319</v>
      </c>
      <c r="B86" s="9" t="s">
        <v>116</v>
      </c>
      <c r="C86" s="6">
        <v>1.6846000000000001</v>
      </c>
    </row>
    <row r="87" spans="1:3" x14ac:dyDescent="0.3">
      <c r="A87" s="8">
        <v>190726319</v>
      </c>
      <c r="B87" s="9" t="s">
        <v>101</v>
      </c>
      <c r="C87" s="6">
        <v>3.7008000000000001</v>
      </c>
    </row>
    <row r="88" spans="1:3" x14ac:dyDescent="0.3">
      <c r="A88" s="8">
        <v>190726319</v>
      </c>
      <c r="B88" s="9" t="s">
        <v>77</v>
      </c>
      <c r="C88" s="6">
        <v>7.6734</v>
      </c>
    </row>
    <row r="89" spans="1:3" x14ac:dyDescent="0.3">
      <c r="A89" s="8">
        <v>190726319</v>
      </c>
      <c r="B89" s="9" t="s">
        <v>225</v>
      </c>
      <c r="C89" s="6">
        <v>26.306699999999999</v>
      </c>
    </row>
    <row r="90" spans="1:3" x14ac:dyDescent="0.3">
      <c r="A90" s="8">
        <v>190726319</v>
      </c>
      <c r="B90" s="9" t="s">
        <v>226</v>
      </c>
      <c r="C90" s="6">
        <v>2.4260999999999999</v>
      </c>
    </row>
    <row r="91" spans="1:3" x14ac:dyDescent="0.3">
      <c r="A91" s="8">
        <v>190726319</v>
      </c>
      <c r="B91" s="9" t="s">
        <v>50</v>
      </c>
      <c r="C91" s="6">
        <v>0.40279999999999999</v>
      </c>
    </row>
    <row r="92" spans="1:3" x14ac:dyDescent="0.3">
      <c r="A92" s="8">
        <v>190726319</v>
      </c>
      <c r="B92" s="9" t="s">
        <v>36</v>
      </c>
      <c r="C92" s="6">
        <v>1.44</v>
      </c>
    </row>
    <row r="93" spans="1:3" x14ac:dyDescent="0.3">
      <c r="A93" s="8">
        <v>190726319</v>
      </c>
      <c r="B93" s="9" t="s">
        <v>9</v>
      </c>
      <c r="C93" s="6">
        <v>2.3795999999999999</v>
      </c>
    </row>
    <row r="94" spans="1:3" x14ac:dyDescent="0.3">
      <c r="A94" s="8">
        <v>190726319</v>
      </c>
      <c r="B94" s="9" t="s">
        <v>227</v>
      </c>
      <c r="C94" s="6">
        <v>96.787499999999994</v>
      </c>
    </row>
    <row r="95" spans="1:3" x14ac:dyDescent="0.3">
      <c r="A95" s="8">
        <v>190726319</v>
      </c>
      <c r="B95" s="9" t="s">
        <v>69</v>
      </c>
      <c r="C95" s="6">
        <v>13.4527</v>
      </c>
    </row>
    <row r="96" spans="1:3" x14ac:dyDescent="0.3">
      <c r="A96" s="8">
        <v>190726319</v>
      </c>
      <c r="B96" s="9" t="s">
        <v>83</v>
      </c>
      <c r="C96" s="6">
        <v>4.68</v>
      </c>
    </row>
    <row r="97" spans="1:3" ht="28.8" x14ac:dyDescent="0.3">
      <c r="A97" s="8">
        <v>190726319</v>
      </c>
      <c r="B97" s="9" t="s">
        <v>228</v>
      </c>
      <c r="C97" s="6">
        <v>3800.7</v>
      </c>
    </row>
    <row r="98" spans="1:3" x14ac:dyDescent="0.3">
      <c r="A98" s="8">
        <v>190726319</v>
      </c>
      <c r="B98" s="9" t="s">
        <v>229</v>
      </c>
      <c r="C98" s="6">
        <v>11.1896</v>
      </c>
    </row>
    <row r="99" spans="1:3" x14ac:dyDescent="0.3">
      <c r="A99" s="8">
        <v>190726319</v>
      </c>
      <c r="B99" s="9" t="s">
        <v>81</v>
      </c>
      <c r="C99" s="6">
        <v>5.04</v>
      </c>
    </row>
    <row r="100" spans="1:3" x14ac:dyDescent="0.3">
      <c r="A100" s="8">
        <v>190726319</v>
      </c>
      <c r="B100" s="9" t="s">
        <v>191</v>
      </c>
      <c r="C100" s="6">
        <v>11.999700000000001</v>
      </c>
    </row>
    <row r="101" spans="1:3" x14ac:dyDescent="0.3">
      <c r="A101" s="8">
        <v>190726319</v>
      </c>
      <c r="B101" s="9" t="s">
        <v>53</v>
      </c>
      <c r="C101" s="6">
        <v>0.64600000000000002</v>
      </c>
    </row>
    <row r="102" spans="1:3" x14ac:dyDescent="0.3">
      <c r="A102" s="8">
        <v>190726319</v>
      </c>
      <c r="B102" s="9" t="s">
        <v>184</v>
      </c>
      <c r="C102" s="6">
        <v>0.50800000000000001</v>
      </c>
    </row>
    <row r="103" spans="1:3" x14ac:dyDescent="0.3">
      <c r="A103" s="8">
        <v>190726319</v>
      </c>
      <c r="B103" s="9" t="s">
        <v>202</v>
      </c>
      <c r="C103" s="6">
        <v>4.1985999999999999</v>
      </c>
    </row>
    <row r="104" spans="1:3" x14ac:dyDescent="0.3">
      <c r="A104" s="8">
        <v>190726319</v>
      </c>
      <c r="B104" s="9" t="s">
        <v>62</v>
      </c>
      <c r="C104" s="6">
        <v>27.488399999999999</v>
      </c>
    </row>
    <row r="105" spans="1:3" x14ac:dyDescent="0.3">
      <c r="A105" s="8">
        <v>190726319</v>
      </c>
      <c r="B105" s="9" t="s">
        <v>23</v>
      </c>
      <c r="C105" s="6">
        <v>9.8000000000000007</v>
      </c>
    </row>
    <row r="106" spans="1:3" x14ac:dyDescent="0.3">
      <c r="A106" s="8">
        <v>190726319</v>
      </c>
      <c r="B106" s="9" t="s">
        <v>21</v>
      </c>
      <c r="C106" s="6">
        <v>0.18</v>
      </c>
    </row>
    <row r="107" spans="1:3" x14ac:dyDescent="0.3">
      <c r="A107" s="8">
        <v>190726319</v>
      </c>
      <c r="B107" s="9" t="s">
        <v>72</v>
      </c>
      <c r="C107" s="6">
        <v>53.954999999999998</v>
      </c>
    </row>
    <row r="108" spans="1:3" x14ac:dyDescent="0.3">
      <c r="A108" s="8">
        <v>190726319</v>
      </c>
      <c r="B108" s="9" t="s">
        <v>175</v>
      </c>
      <c r="C108" s="6">
        <v>4.4400000000000004</v>
      </c>
    </row>
    <row r="109" spans="1:3" x14ac:dyDescent="0.3">
      <c r="A109" s="8">
        <v>190726319</v>
      </c>
      <c r="B109" s="9" t="s">
        <v>230</v>
      </c>
      <c r="C109" s="6">
        <v>6.4180000000000001</v>
      </c>
    </row>
    <row r="110" spans="1:3" x14ac:dyDescent="0.3">
      <c r="A110" s="8">
        <v>190726319</v>
      </c>
      <c r="B110" s="9" t="s">
        <v>64</v>
      </c>
      <c r="C110" s="6">
        <v>4.8982000000000001</v>
      </c>
    </row>
    <row r="111" spans="1:3" x14ac:dyDescent="0.3">
      <c r="A111" s="8">
        <v>190726319</v>
      </c>
      <c r="B111" s="9" t="s">
        <v>231</v>
      </c>
      <c r="C111" s="6">
        <v>9.8736999999999995</v>
      </c>
    </row>
    <row r="112" spans="1:3" x14ac:dyDescent="0.3">
      <c r="A112" s="8">
        <v>190726319</v>
      </c>
      <c r="B112" s="9" t="s">
        <v>182</v>
      </c>
      <c r="C112" s="6">
        <v>1.26</v>
      </c>
    </row>
    <row r="113" spans="1:3" x14ac:dyDescent="0.3">
      <c r="A113" s="8">
        <v>190726319</v>
      </c>
      <c r="B113" s="9" t="s">
        <v>120</v>
      </c>
      <c r="C113" s="6">
        <v>1.4836</v>
      </c>
    </row>
    <row r="114" spans="1:3" x14ac:dyDescent="0.3">
      <c r="A114" s="8">
        <v>190726319</v>
      </c>
      <c r="B114" s="9" t="s">
        <v>232</v>
      </c>
      <c r="C114" s="6">
        <v>34.188400000000001</v>
      </c>
    </row>
    <row r="115" spans="1:3" x14ac:dyDescent="0.3">
      <c r="A115" s="8">
        <v>190726319</v>
      </c>
      <c r="B115" s="9" t="s">
        <v>70</v>
      </c>
      <c r="C115" s="6">
        <v>5.5002000000000004</v>
      </c>
    </row>
    <row r="116" spans="1:3" x14ac:dyDescent="0.3">
      <c r="A116" s="8">
        <v>190726319</v>
      </c>
      <c r="B116" s="9" t="s">
        <v>47</v>
      </c>
      <c r="C116" s="6">
        <v>12.327</v>
      </c>
    </row>
    <row r="117" spans="1:3" x14ac:dyDescent="0.3">
      <c r="A117" s="8">
        <v>190726319</v>
      </c>
      <c r="B117" s="9" t="s">
        <v>68</v>
      </c>
      <c r="C117" s="6">
        <v>1.048</v>
      </c>
    </row>
    <row r="118" spans="1:3" x14ac:dyDescent="0.3">
      <c r="A118" s="8">
        <v>190726319</v>
      </c>
      <c r="B118" s="9" t="s">
        <v>35</v>
      </c>
      <c r="C118" s="6">
        <v>3.9</v>
      </c>
    </row>
    <row r="119" spans="1:3" x14ac:dyDescent="0.3">
      <c r="A119" s="8">
        <v>190726319</v>
      </c>
      <c r="B119" s="9" t="s">
        <v>110</v>
      </c>
      <c r="C119" s="6">
        <v>2.2400000000000002</v>
      </c>
    </row>
    <row r="120" spans="1:3" x14ac:dyDescent="0.3">
      <c r="A120" s="8">
        <v>190726319</v>
      </c>
      <c r="B120" s="9" t="s">
        <v>67</v>
      </c>
      <c r="C120" s="6">
        <v>35.364100000000001</v>
      </c>
    </row>
    <row r="121" spans="1:3" x14ac:dyDescent="0.3">
      <c r="A121" s="8">
        <v>190726319</v>
      </c>
      <c r="B121" s="9" t="s">
        <v>113</v>
      </c>
      <c r="C121" s="6">
        <v>5.3800000000000001E-2</v>
      </c>
    </row>
    <row r="122" spans="1:3" x14ac:dyDescent="0.3">
      <c r="A122" s="8">
        <v>190726319</v>
      </c>
      <c r="B122" s="9" t="s">
        <v>233</v>
      </c>
      <c r="C122" s="6">
        <v>8.5139999999999993</v>
      </c>
    </row>
    <row r="123" spans="1:3" x14ac:dyDescent="0.3">
      <c r="A123" s="8">
        <v>190726319</v>
      </c>
      <c r="B123" s="9" t="s">
        <v>189</v>
      </c>
      <c r="C123" s="6">
        <v>17.28</v>
      </c>
    </row>
    <row r="124" spans="1:3" x14ac:dyDescent="0.3">
      <c r="A124" s="8">
        <v>190726319</v>
      </c>
      <c r="B124" s="9" t="s">
        <v>193</v>
      </c>
      <c r="C124" s="6">
        <v>30</v>
      </c>
    </row>
    <row r="125" spans="1:3" x14ac:dyDescent="0.3">
      <c r="A125" s="8">
        <v>190726319</v>
      </c>
      <c r="B125" s="9" t="s">
        <v>234</v>
      </c>
      <c r="C125" s="6">
        <v>8.43</v>
      </c>
    </row>
    <row r="126" spans="1:3" x14ac:dyDescent="0.3">
      <c r="A126" s="8">
        <v>190726319</v>
      </c>
      <c r="B126" s="9" t="s">
        <v>42</v>
      </c>
      <c r="C126" s="6">
        <v>3.22</v>
      </c>
    </row>
    <row r="127" spans="1:3" x14ac:dyDescent="0.3">
      <c r="A127" s="8">
        <v>190726319</v>
      </c>
      <c r="B127" s="9" t="s">
        <v>176</v>
      </c>
      <c r="C127" s="6">
        <v>0.65500000000000003</v>
      </c>
    </row>
    <row r="128" spans="1:3" x14ac:dyDescent="0.3">
      <c r="A128" s="8">
        <v>190726319</v>
      </c>
      <c r="B128" s="9" t="s">
        <v>75</v>
      </c>
      <c r="C128" s="6">
        <v>11.1068</v>
      </c>
    </row>
    <row r="129" spans="1:3" x14ac:dyDescent="0.3">
      <c r="A129" s="8">
        <v>190726319</v>
      </c>
      <c r="B129" s="9" t="s">
        <v>80</v>
      </c>
      <c r="C129" s="6">
        <v>3.2679999999999998</v>
      </c>
    </row>
    <row r="130" spans="1:3" x14ac:dyDescent="0.3">
      <c r="A130" s="8">
        <v>190726319</v>
      </c>
      <c r="B130" s="9" t="s">
        <v>235</v>
      </c>
      <c r="C130" s="6">
        <v>6.2775999999999996</v>
      </c>
    </row>
    <row r="131" spans="1:3" x14ac:dyDescent="0.3">
      <c r="A131" s="8">
        <v>190726319</v>
      </c>
      <c r="B131" s="9" t="s">
        <v>119</v>
      </c>
      <c r="C131" s="6">
        <v>8.5696999999999992</v>
      </c>
    </row>
    <row r="132" spans="1:3" x14ac:dyDescent="0.3">
      <c r="A132" s="8">
        <v>190726319</v>
      </c>
      <c r="B132" s="9" t="s">
        <v>236</v>
      </c>
      <c r="C132" s="6">
        <v>5.2610000000000001</v>
      </c>
    </row>
    <row r="133" spans="1:3" x14ac:dyDescent="0.3">
      <c r="A133" s="8">
        <v>190726319</v>
      </c>
      <c r="B133" s="9" t="s">
        <v>15</v>
      </c>
      <c r="C133" s="6">
        <v>3.18</v>
      </c>
    </row>
    <row r="134" spans="1:3" x14ac:dyDescent="0.3">
      <c r="A134" s="8">
        <v>190726319</v>
      </c>
      <c r="B134" s="9" t="s">
        <v>237</v>
      </c>
      <c r="C134" s="6">
        <v>679.495</v>
      </c>
    </row>
    <row r="135" spans="1:3" x14ac:dyDescent="0.3">
      <c r="A135" s="8">
        <v>190726319</v>
      </c>
      <c r="B135" s="9" t="s">
        <v>178</v>
      </c>
      <c r="C135" s="6">
        <v>30</v>
      </c>
    </row>
    <row r="136" spans="1:3" x14ac:dyDescent="0.3">
      <c r="A136" s="8">
        <v>190726319</v>
      </c>
      <c r="B136" s="9" t="s">
        <v>118</v>
      </c>
      <c r="C136" s="6">
        <v>17.91</v>
      </c>
    </row>
    <row r="137" spans="1:3" x14ac:dyDescent="0.3">
      <c r="A137" s="8">
        <v>190726319</v>
      </c>
      <c r="B137" s="9" t="s">
        <v>199</v>
      </c>
      <c r="C137" s="6">
        <v>6.7964000000000002</v>
      </c>
    </row>
    <row r="138" spans="1:3" ht="28.8" x14ac:dyDescent="0.3">
      <c r="A138" s="8">
        <v>190726319</v>
      </c>
      <c r="B138" s="9" t="s">
        <v>238</v>
      </c>
      <c r="C138" s="6">
        <v>90</v>
      </c>
    </row>
    <row r="139" spans="1:3" x14ac:dyDescent="0.3">
      <c r="A139" s="8">
        <v>190726319</v>
      </c>
      <c r="B139" s="9" t="s">
        <v>239</v>
      </c>
      <c r="C139" s="6">
        <v>197.45480000000001</v>
      </c>
    </row>
    <row r="140" spans="1:3" x14ac:dyDescent="0.3">
      <c r="A140" s="8">
        <v>190726319</v>
      </c>
      <c r="B140" s="9" t="s">
        <v>177</v>
      </c>
      <c r="C140" s="6">
        <v>110.61279999999999</v>
      </c>
    </row>
    <row r="141" spans="1:3" x14ac:dyDescent="0.3">
      <c r="A141" s="8">
        <v>190726319</v>
      </c>
      <c r="B141" s="9" t="s">
        <v>44</v>
      </c>
      <c r="C141" s="6">
        <v>1.32</v>
      </c>
    </row>
    <row r="142" spans="1:3" x14ac:dyDescent="0.3">
      <c r="A142" s="8">
        <v>190726319</v>
      </c>
      <c r="B142" s="9" t="s">
        <v>30</v>
      </c>
      <c r="C142" s="6">
        <v>2.8818000000000001</v>
      </c>
    </row>
    <row r="143" spans="1:3" x14ac:dyDescent="0.3">
      <c r="A143" s="8">
        <v>190726319</v>
      </c>
      <c r="B143" s="9" t="s">
        <v>54</v>
      </c>
      <c r="C143" s="6">
        <v>2.8788</v>
      </c>
    </row>
    <row r="144" spans="1:3" x14ac:dyDescent="0.3">
      <c r="A144" s="8">
        <v>190726319</v>
      </c>
      <c r="B144" s="9" t="s">
        <v>4</v>
      </c>
      <c r="C144" s="6">
        <v>0.96040000000000003</v>
      </c>
    </row>
    <row r="145" spans="1:3" x14ac:dyDescent="0.3">
      <c r="A145" s="8">
        <v>190726319</v>
      </c>
      <c r="B145" s="9" t="s">
        <v>26</v>
      </c>
      <c r="C145" s="6">
        <v>2.1263999999999998</v>
      </c>
    </row>
    <row r="146" spans="1:3" x14ac:dyDescent="0.3">
      <c r="A146" s="8">
        <v>190726319</v>
      </c>
      <c r="B146" s="9" t="s">
        <v>49</v>
      </c>
      <c r="C146" s="6">
        <v>0.42530000000000001</v>
      </c>
    </row>
    <row r="147" spans="1:3" x14ac:dyDescent="0.3">
      <c r="A147" s="8">
        <v>190726319</v>
      </c>
      <c r="B147" s="9" t="s">
        <v>240</v>
      </c>
      <c r="C147" s="6">
        <v>2.4003999999999999</v>
      </c>
    </row>
    <row r="148" spans="1:3" x14ac:dyDescent="0.3">
      <c r="A148" s="8">
        <v>190726319</v>
      </c>
      <c r="B148" s="9" t="s">
        <v>20</v>
      </c>
      <c r="C148" s="6">
        <v>4.7300000000000004</v>
      </c>
    </row>
    <row r="149" spans="1:3" x14ac:dyDescent="0.3">
      <c r="A149" s="8">
        <v>190726319</v>
      </c>
      <c r="B149" s="9" t="s">
        <v>109</v>
      </c>
      <c r="C149" s="6">
        <v>4.3227000000000002</v>
      </c>
    </row>
    <row r="150" spans="1:3" x14ac:dyDescent="0.3">
      <c r="A150" s="8">
        <v>190726319</v>
      </c>
      <c r="B150" s="9" t="s">
        <v>241</v>
      </c>
      <c r="C150" s="6">
        <v>3.4085999999999999</v>
      </c>
    </row>
    <row r="151" spans="1:3" x14ac:dyDescent="0.3">
      <c r="A151" s="1" t="s">
        <v>126</v>
      </c>
      <c r="B151" s="12"/>
      <c r="C151" s="10">
        <f>SUM(C11:C150)</f>
        <v>8301.2385000000013</v>
      </c>
    </row>
    <row r="154" spans="1:3" x14ac:dyDescent="0.3">
      <c r="A154" s="1" t="s">
        <v>127</v>
      </c>
      <c r="B154" s="4" t="s">
        <v>161</v>
      </c>
      <c r="C154" s="13" t="s">
        <v>162</v>
      </c>
    </row>
    <row r="155" spans="1:3" x14ac:dyDescent="0.3">
      <c r="A155" s="8">
        <v>190726319</v>
      </c>
      <c r="B155" s="9" t="s">
        <v>242</v>
      </c>
      <c r="C155" s="11">
        <v>17.600000000000001</v>
      </c>
    </row>
    <row r="156" spans="1:3" ht="28.8" x14ac:dyDescent="0.3">
      <c r="A156" s="8">
        <v>190726319</v>
      </c>
      <c r="B156" s="9" t="s">
        <v>243</v>
      </c>
      <c r="C156" s="11">
        <v>7.6</v>
      </c>
    </row>
    <row r="157" spans="1:3" x14ac:dyDescent="0.3">
      <c r="A157" s="8">
        <v>190726319</v>
      </c>
      <c r="B157" s="9" t="s">
        <v>195</v>
      </c>
      <c r="C157" s="11">
        <v>7.6</v>
      </c>
    </row>
    <row r="158" spans="1:3" x14ac:dyDescent="0.3">
      <c r="A158" s="8">
        <v>190726319</v>
      </c>
      <c r="B158" s="9" t="s">
        <v>152</v>
      </c>
      <c r="C158" s="11">
        <v>7.6</v>
      </c>
    </row>
    <row r="159" spans="1:3" ht="28.8" x14ac:dyDescent="0.3">
      <c r="A159" s="8">
        <v>190726319</v>
      </c>
      <c r="B159" s="9" t="s">
        <v>244</v>
      </c>
      <c r="C159" s="11">
        <v>12</v>
      </c>
    </row>
    <row r="160" spans="1:3" x14ac:dyDescent="0.3">
      <c r="A160" s="8">
        <v>190726319</v>
      </c>
      <c r="B160" s="9" t="s">
        <v>159</v>
      </c>
      <c r="C160" s="11">
        <v>52</v>
      </c>
    </row>
    <row r="161" spans="1:3" x14ac:dyDescent="0.3">
      <c r="A161" s="8">
        <v>190726319</v>
      </c>
      <c r="B161" s="9" t="s">
        <v>133</v>
      </c>
      <c r="C161" s="11">
        <v>64</v>
      </c>
    </row>
    <row r="162" spans="1:3" ht="28.8" x14ac:dyDescent="0.3">
      <c r="A162" s="8">
        <v>190726319</v>
      </c>
      <c r="B162" s="9" t="s">
        <v>245</v>
      </c>
      <c r="C162" s="11">
        <v>84</v>
      </c>
    </row>
    <row r="163" spans="1:3" x14ac:dyDescent="0.3">
      <c r="A163" s="8">
        <v>190726319</v>
      </c>
      <c r="B163" s="9" t="s">
        <v>246</v>
      </c>
      <c r="C163" s="11">
        <v>48</v>
      </c>
    </row>
    <row r="164" spans="1:3" x14ac:dyDescent="0.3">
      <c r="A164" s="8">
        <v>190726319</v>
      </c>
      <c r="B164" s="9" t="s">
        <v>145</v>
      </c>
      <c r="C164" s="11">
        <v>60</v>
      </c>
    </row>
    <row r="165" spans="1:3" ht="28.8" x14ac:dyDescent="0.3">
      <c r="A165" s="8">
        <v>190726319</v>
      </c>
      <c r="B165" s="9" t="s">
        <v>146</v>
      </c>
      <c r="C165" s="11">
        <v>201.6</v>
      </c>
    </row>
    <row r="166" spans="1:3" ht="28.8" x14ac:dyDescent="0.3">
      <c r="A166" s="8">
        <v>190726319</v>
      </c>
      <c r="B166" s="9" t="s">
        <v>141</v>
      </c>
      <c r="C166" s="11">
        <v>5.2</v>
      </c>
    </row>
    <row r="167" spans="1:3" x14ac:dyDescent="0.3">
      <c r="A167" s="8">
        <v>190726319</v>
      </c>
      <c r="B167" s="9" t="s">
        <v>151</v>
      </c>
      <c r="C167" s="11">
        <v>24</v>
      </c>
    </row>
    <row r="168" spans="1:3" x14ac:dyDescent="0.3">
      <c r="A168" s="8">
        <v>190726319</v>
      </c>
      <c r="B168" s="9" t="s">
        <v>204</v>
      </c>
      <c r="C168" s="11">
        <v>14</v>
      </c>
    </row>
    <row r="169" spans="1:3" ht="57.6" x14ac:dyDescent="0.3">
      <c r="A169" s="8">
        <v>190726319</v>
      </c>
      <c r="B169" s="9" t="s">
        <v>147</v>
      </c>
      <c r="C169" s="11">
        <v>24</v>
      </c>
    </row>
    <row r="170" spans="1:3" ht="15" customHeight="1" x14ac:dyDescent="0.3">
      <c r="A170" s="8">
        <v>190726319</v>
      </c>
      <c r="B170" s="9" t="s">
        <v>160</v>
      </c>
      <c r="C170" s="11">
        <v>20</v>
      </c>
    </row>
    <row r="171" spans="1:3" ht="15" customHeight="1" x14ac:dyDescent="0.3">
      <c r="A171" s="8">
        <v>190726319</v>
      </c>
      <c r="B171" s="9" t="s">
        <v>247</v>
      </c>
      <c r="C171" s="11">
        <v>28</v>
      </c>
    </row>
    <row r="172" spans="1:3" ht="15" customHeight="1" x14ac:dyDescent="0.3">
      <c r="A172" s="8">
        <v>190726319</v>
      </c>
      <c r="B172" s="9" t="s">
        <v>143</v>
      </c>
      <c r="C172" s="11">
        <v>38.4</v>
      </c>
    </row>
    <row r="173" spans="1:3" ht="15" customHeight="1" x14ac:dyDescent="0.3">
      <c r="A173" s="8">
        <v>190726319</v>
      </c>
      <c r="B173" s="9" t="s">
        <v>142</v>
      </c>
      <c r="C173" s="11">
        <v>33.6</v>
      </c>
    </row>
    <row r="174" spans="1:3" ht="15" customHeight="1" x14ac:dyDescent="0.3">
      <c r="A174" s="8">
        <v>190726319</v>
      </c>
      <c r="B174" s="9" t="s">
        <v>148</v>
      </c>
      <c r="C174" s="11">
        <v>24</v>
      </c>
    </row>
    <row r="175" spans="1:3" ht="15" customHeight="1" x14ac:dyDescent="0.3">
      <c r="A175" s="8">
        <v>190726319</v>
      </c>
      <c r="B175" s="9" t="s">
        <v>248</v>
      </c>
      <c r="C175" s="11">
        <v>32</v>
      </c>
    </row>
    <row r="176" spans="1:3" ht="15" customHeight="1" x14ac:dyDescent="0.3">
      <c r="A176" s="8">
        <v>190726319</v>
      </c>
      <c r="B176" s="9" t="s">
        <v>155</v>
      </c>
      <c r="C176" s="11">
        <v>9.6</v>
      </c>
    </row>
    <row r="177" spans="1:3" ht="15" customHeight="1" x14ac:dyDescent="0.3">
      <c r="A177" s="8">
        <v>190726319</v>
      </c>
      <c r="B177" s="9" t="s">
        <v>205</v>
      </c>
      <c r="C177" s="11">
        <v>7.6</v>
      </c>
    </row>
    <row r="178" spans="1:3" ht="15" customHeight="1" x14ac:dyDescent="0.3">
      <c r="A178" s="8">
        <v>190726319</v>
      </c>
      <c r="B178" s="9" t="s">
        <v>206</v>
      </c>
      <c r="C178" s="11">
        <v>7.6</v>
      </c>
    </row>
    <row r="179" spans="1:3" x14ac:dyDescent="0.3">
      <c r="A179" s="8">
        <v>190726319</v>
      </c>
      <c r="B179" s="9" t="s">
        <v>158</v>
      </c>
      <c r="C179" s="11">
        <v>15.2</v>
      </c>
    </row>
    <row r="180" spans="1:3" ht="15" customHeight="1" x14ac:dyDescent="0.3">
      <c r="A180" s="8">
        <v>190726319</v>
      </c>
      <c r="B180" s="9" t="s">
        <v>144</v>
      </c>
      <c r="C180" s="11">
        <v>44</v>
      </c>
    </row>
    <row r="181" spans="1:3" x14ac:dyDescent="0.3">
      <c r="A181" s="8">
        <v>190726319</v>
      </c>
      <c r="B181" s="9" t="s">
        <v>249</v>
      </c>
      <c r="C181" s="11">
        <v>20</v>
      </c>
    </row>
    <row r="182" spans="1:3" ht="15" customHeight="1" x14ac:dyDescent="0.3">
      <c r="A182" s="8">
        <v>190726319</v>
      </c>
      <c r="B182" s="9" t="s">
        <v>149</v>
      </c>
      <c r="C182" s="11">
        <v>52</v>
      </c>
    </row>
    <row r="183" spans="1:3" x14ac:dyDescent="0.3">
      <c r="A183" s="8">
        <v>190726319</v>
      </c>
      <c r="B183" s="9" t="s">
        <v>135</v>
      </c>
      <c r="C183" s="11">
        <v>6</v>
      </c>
    </row>
    <row r="184" spans="1:3" ht="15" customHeight="1" x14ac:dyDescent="0.3">
      <c r="A184" s="8">
        <v>190726319</v>
      </c>
      <c r="B184" s="9" t="s">
        <v>196</v>
      </c>
      <c r="C184" s="11">
        <v>7.6</v>
      </c>
    </row>
    <row r="185" spans="1:3" ht="28.8" x14ac:dyDescent="0.3">
      <c r="A185" s="8">
        <v>190726319</v>
      </c>
      <c r="B185" s="9" t="s">
        <v>140</v>
      </c>
      <c r="C185" s="11">
        <v>11.2</v>
      </c>
    </row>
    <row r="186" spans="1:3" ht="15" customHeight="1" x14ac:dyDescent="0.3">
      <c r="A186" s="8">
        <v>190726319</v>
      </c>
      <c r="B186" s="9" t="s">
        <v>139</v>
      </c>
      <c r="C186" s="11">
        <v>13.6</v>
      </c>
    </row>
    <row r="187" spans="1:3" x14ac:dyDescent="0.3">
      <c r="A187" s="1" t="s">
        <v>126</v>
      </c>
      <c r="B187" s="12"/>
      <c r="C187" s="10">
        <f>SUM(C155:C186)</f>
        <v>999.60000000000025</v>
      </c>
    </row>
    <row r="189" spans="1:3" x14ac:dyDescent="0.3">
      <c r="A189" s="1" t="s">
        <v>127</v>
      </c>
      <c r="B189" s="7" t="s">
        <v>163</v>
      </c>
      <c r="C189" s="4" t="s">
        <v>172</v>
      </c>
    </row>
    <row r="190" spans="1:3" x14ac:dyDescent="0.3">
      <c r="A190" s="8">
        <v>190726319</v>
      </c>
      <c r="B190" s="5" t="s">
        <v>170</v>
      </c>
      <c r="C190" s="11">
        <v>1863.0000000000002</v>
      </c>
    </row>
    <row r="191" spans="1:3" x14ac:dyDescent="0.3">
      <c r="A191" s="8">
        <v>190726319</v>
      </c>
      <c r="B191" s="5" t="s">
        <v>166</v>
      </c>
      <c r="C191" s="11">
        <v>810</v>
      </c>
    </row>
    <row r="192" spans="1:3" x14ac:dyDescent="0.3">
      <c r="A192" s="8">
        <v>190726319</v>
      </c>
      <c r="B192" s="5" t="s">
        <v>164</v>
      </c>
      <c r="C192" s="11">
        <v>533.02118644067798</v>
      </c>
    </row>
    <row r="193" spans="1:3" x14ac:dyDescent="0.3">
      <c r="A193" s="8">
        <v>190726319</v>
      </c>
      <c r="B193" s="5" t="s">
        <v>171</v>
      </c>
      <c r="C193" s="11">
        <v>337.5</v>
      </c>
    </row>
    <row r="194" spans="1:3" x14ac:dyDescent="0.3">
      <c r="A194" s="8">
        <v>190726319</v>
      </c>
      <c r="B194" s="5" t="s">
        <v>169</v>
      </c>
      <c r="C194" s="11">
        <v>135</v>
      </c>
    </row>
    <row r="195" spans="1:3" x14ac:dyDescent="0.3">
      <c r="A195" s="8">
        <v>190726319</v>
      </c>
      <c r="B195" s="5" t="s">
        <v>165</v>
      </c>
      <c r="C195" s="11">
        <v>135</v>
      </c>
    </row>
    <row r="196" spans="1:3" x14ac:dyDescent="0.3">
      <c r="A196" s="8">
        <v>190726319</v>
      </c>
      <c r="B196" s="5" t="s">
        <v>167</v>
      </c>
      <c r="C196" s="11">
        <v>85.051345962113658</v>
      </c>
    </row>
    <row r="197" spans="1:3" x14ac:dyDescent="0.3">
      <c r="A197" s="8">
        <v>190726319</v>
      </c>
      <c r="B197" s="5" t="s">
        <v>168</v>
      </c>
      <c r="C197" s="11">
        <v>85.051345962113658</v>
      </c>
    </row>
    <row r="198" spans="1:3" x14ac:dyDescent="0.3">
      <c r="A198" s="7" t="s">
        <v>126</v>
      </c>
      <c r="B198" s="5"/>
      <c r="C198" s="13">
        <f>SUM(C190:C197)</f>
        <v>3983.6238783649055</v>
      </c>
    </row>
  </sheetData>
  <autoFilter ref="A10:C151" xr:uid="{72C0C044-F09C-4C36-8F6A-B36663AF7B4F}"/>
  <mergeCells count="2">
    <mergeCell ref="B5:C5"/>
    <mergeCell ref="B6:C6"/>
  </mergeCells>
  <pageMargins left="0.7" right="0.7" top="0.75" bottom="0.75" header="0.3" footer="0.3"/>
  <pageSetup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შუნტირება</vt:lpstr>
      <vt:lpstr>სარქველი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2019-11-22T11:41:32Z</dcterms:modified>
</cp:coreProperties>
</file>